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360" yWindow="30" windowWidth="11670" windowHeight="5640" tabRatio="799"/>
  </bookViews>
  <sheets>
    <sheet name="Instructions" sheetId="10" r:id="rId1"/>
    <sheet name="Criteria by Prog Type" sheetId="7" r:id="rId2"/>
    <sheet name="S &amp; U " sheetId="9" r:id="rId3"/>
    <sheet name="Land Calc" sheetId="13" r:id="rId4"/>
    <sheet name="Other Fees" sheetId="16" r:id="rId5"/>
    <sheet name="Repl Cost" sheetId="14" r:id="rId6"/>
    <sheet name="S &amp; U NC, SR, BR, 241a" sheetId="3" r:id="rId7"/>
    <sheet name="MILC Pg 1" sheetId="4" r:id="rId8"/>
    <sheet name="MILC Pg 2" sheetId="8" r:id="rId9"/>
  </sheets>
  <definedNames>
    <definedName name="_xlnm.Print_Area" localSheetId="7">'MILC Pg 1'!$A$1:$G$53</definedName>
    <definedName name="_xlnm.Print_Area" localSheetId="8">'MILC Pg 2'!$A$1:$G$60</definedName>
    <definedName name="rate">#REF!</definedName>
    <definedName name="term">#REF!</definedName>
    <definedName name="termy">#REF!</definedName>
  </definedNames>
  <calcPr calcId="145621"/>
</workbook>
</file>

<file path=xl/calcChain.xml><?xml version="1.0" encoding="utf-8"?>
<calcChain xmlns="http://schemas.openxmlformats.org/spreadsheetml/2006/main">
  <c r="C3" i="8" l="1"/>
  <c r="C7" i="8"/>
  <c r="G8" i="8"/>
  <c r="B4" i="9"/>
  <c r="C43" i="8"/>
  <c r="F44" i="4"/>
  <c r="C31" i="16"/>
  <c r="B20" i="14"/>
  <c r="C15" i="16"/>
  <c r="B19" i="14"/>
  <c r="B5" i="4"/>
  <c r="B4" i="4"/>
  <c r="B3" i="4"/>
  <c r="B6" i="3"/>
  <c r="B5" i="3"/>
  <c r="B4" i="3"/>
  <c r="B6" i="9"/>
  <c r="B5" i="9"/>
  <c r="F34" i="8"/>
  <c r="F35" i="8"/>
  <c r="D34" i="4"/>
  <c r="B34" i="4"/>
  <c r="E24" i="4"/>
  <c r="E17" i="4"/>
  <c r="B4" i="14"/>
  <c r="B6" i="14"/>
  <c r="C45" i="3"/>
  <c r="C43" i="3"/>
  <c r="C41" i="3"/>
  <c r="C40" i="3"/>
  <c r="C39" i="3"/>
  <c r="C38" i="3"/>
  <c r="C37" i="3"/>
  <c r="C36" i="3"/>
  <c r="C31" i="3"/>
  <c r="C30" i="3"/>
  <c r="C29" i="3"/>
  <c r="C28" i="3"/>
  <c r="C27" i="3"/>
  <c r="C26" i="3"/>
  <c r="C25" i="3"/>
  <c r="C24" i="3"/>
  <c r="C23" i="3"/>
  <c r="B43" i="14"/>
  <c r="B38" i="14"/>
  <c r="B10" i="14"/>
  <c r="C22" i="3"/>
  <c r="B21" i="14"/>
  <c r="C46" i="3"/>
  <c r="B25" i="13"/>
  <c r="B51" i="14"/>
  <c r="B11" i="13"/>
  <c r="E31" i="4"/>
  <c r="F32" i="4"/>
  <c r="F50" i="4"/>
  <c r="F48" i="4"/>
  <c r="C13" i="3"/>
  <c r="C37" i="9"/>
  <c r="C11" i="8"/>
  <c r="G14" i="8"/>
  <c r="C14" i="9"/>
  <c r="C45" i="9"/>
  <c r="C64" i="3"/>
  <c r="C19" i="8"/>
  <c r="G21" i="8"/>
  <c r="B16" i="4"/>
  <c r="E16" i="4"/>
  <c r="F18" i="4"/>
  <c r="G19" i="4"/>
  <c r="E23" i="4"/>
  <c r="F25" i="4"/>
  <c r="F22" i="4"/>
  <c r="G37" i="4"/>
  <c r="F33" i="4"/>
  <c r="C47" i="9"/>
  <c r="F34" i="4"/>
  <c r="F35" i="4"/>
  <c r="G36" i="4"/>
  <c r="G38" i="4"/>
  <c r="B30" i="13"/>
  <c r="B33" i="13"/>
  <c r="C21" i="3"/>
  <c r="C51" i="3"/>
  <c r="C66" i="3"/>
  <c r="B23" i="14"/>
  <c r="B50" i="14"/>
  <c r="F43" i="4"/>
  <c r="F45" i="4"/>
  <c r="F47" i="4"/>
  <c r="F51" i="4"/>
  <c r="G52" i="4"/>
  <c r="B53" i="14"/>
  <c r="B12" i="4"/>
  <c r="F12" i="4"/>
  <c r="F29" i="8"/>
  <c r="G36" i="8"/>
  <c r="C41" i="8"/>
  <c r="C68" i="3"/>
  <c r="G26" i="4"/>
</calcChain>
</file>

<file path=xl/comments1.xml><?xml version="1.0" encoding="utf-8"?>
<comments xmlns="http://schemas.openxmlformats.org/spreadsheetml/2006/main">
  <authors>
    <author>atpotts</author>
  </authors>
  <commentList>
    <comment ref="H8" authorId="0">
      <text>
        <r>
          <rPr>
            <b/>
            <sz val="9"/>
            <color indexed="81"/>
            <rFont val="Tahoma"/>
            <family val="2"/>
          </rPr>
          <t>Used for Acquisition Projects</t>
        </r>
      </text>
    </comment>
    <comment ref="I8" authorId="0">
      <text>
        <r>
          <rPr>
            <sz val="9"/>
            <color indexed="81"/>
            <rFont val="Tahoma"/>
            <family val="2"/>
          </rPr>
          <t xml:space="preserve">Used for Refinances
</t>
        </r>
      </text>
    </comment>
  </commentList>
</comments>
</file>

<file path=xl/comments2.xml><?xml version="1.0" encoding="utf-8"?>
<comments xmlns="http://schemas.openxmlformats.org/spreadsheetml/2006/main">
  <authors>
    <author>h56877</author>
    <author>Gary S. Golding</author>
  </authors>
  <commentList>
    <comment ref="B11" authorId="0">
      <text>
        <r>
          <rPr>
            <sz val="8"/>
            <color indexed="81"/>
            <rFont val="Tahoma"/>
            <family val="2"/>
          </rPr>
          <t>Interest rate premiums may only be applied on behalf of the borrower to prepayment penalties and reserves for replacement.  The transaction costs in MILC Criterion H are reduced by the amount of the interest rate premium.</t>
        </r>
      </text>
    </comment>
    <comment ref="B18" authorId="1">
      <text>
        <r>
          <rPr>
            <sz val="8"/>
            <color indexed="81"/>
            <rFont val="Tahoma"/>
            <family val="2"/>
          </rPr>
          <t>Use detailed guidance from email blasts, mortgagee letters, etc. to determine this figure.</t>
        </r>
      </text>
    </comment>
    <comment ref="B20" authorId="0">
      <text>
        <r>
          <rPr>
            <sz val="8"/>
            <color indexed="81"/>
            <rFont val="Tahoma"/>
            <family val="2"/>
          </rPr>
          <t>This does not include any R4R transfer.</t>
        </r>
      </text>
    </comment>
    <comment ref="B27" authorId="1">
      <text>
        <r>
          <rPr>
            <sz val="8"/>
            <color indexed="81"/>
            <rFont val="Tahoma"/>
            <family val="2"/>
          </rPr>
          <t>If this is included in the financing/placement fee percentage calculation please detail the dollars here.</t>
        </r>
      </text>
    </comment>
  </commentList>
</comments>
</file>

<file path=xl/comments3.xml><?xml version="1.0" encoding="utf-8"?>
<comments xmlns="http://schemas.openxmlformats.org/spreadsheetml/2006/main">
  <authors>
    <author>Gary S. Golding</author>
  </authors>
  <commentList>
    <comment ref="B22" authorId="0">
      <text>
        <r>
          <rPr>
            <sz val="8"/>
            <color indexed="81"/>
            <rFont val="Tahoma"/>
            <family val="2"/>
          </rPr>
          <t xml:space="preserve">Required for cost plus contracts
</t>
        </r>
      </text>
    </comment>
  </commentList>
</comments>
</file>

<file path=xl/comments4.xml><?xml version="1.0" encoding="utf-8"?>
<comments xmlns="http://schemas.openxmlformats.org/spreadsheetml/2006/main">
  <authors>
    <author>Gary S. Golding</author>
  </authors>
  <commentList>
    <comment ref="A31" authorId="0">
      <text>
        <r>
          <rPr>
            <sz val="8"/>
            <color indexed="81"/>
            <rFont val="Tahoma"/>
            <family val="2"/>
          </rPr>
          <t>Use detailed guidance from email blasts, mortgagee letters, etc. to determine this figure.</t>
        </r>
      </text>
    </comment>
    <comment ref="A35" authorId="0">
      <text>
        <r>
          <rPr>
            <sz val="8"/>
            <color indexed="81"/>
            <rFont val="Tahoma"/>
            <family val="2"/>
          </rPr>
          <t>Use detailed guidance from email blasts, mortgagee letters, etc. to determine this figure.</t>
        </r>
      </text>
    </comment>
    <comment ref="A37" authorId="0">
      <text>
        <r>
          <rPr>
            <sz val="8"/>
            <color indexed="81"/>
            <rFont val="Tahoma"/>
            <family val="2"/>
          </rPr>
          <t>Survey may be in Borrower's Other Fees or included in this line item.  If it is included here indicate that in lender narrative.</t>
        </r>
      </text>
    </comment>
    <comment ref="A41" authorId="0">
      <text>
        <r>
          <rPr>
            <sz val="8"/>
            <color indexed="81"/>
            <rFont val="Tahoma"/>
            <family val="2"/>
          </rPr>
          <t>Details should be provided in the lender narrative.</t>
        </r>
      </text>
    </comment>
    <comment ref="A46" authorId="0">
      <text>
        <r>
          <rPr>
            <sz val="8"/>
            <color indexed="81"/>
            <rFont val="Tahoma"/>
            <family val="2"/>
          </rPr>
          <t xml:space="preserve">Rehab only
</t>
        </r>
      </text>
    </comment>
    <comment ref="A47" authorId="0">
      <text>
        <r>
          <rPr>
            <sz val="8"/>
            <color indexed="81"/>
            <rFont val="Tahoma"/>
            <family val="2"/>
          </rPr>
          <t>Rehab only--a budget should be provided indicating budget number of relocations and detailed cost estimates.</t>
        </r>
      </text>
    </comment>
    <comment ref="A48" authorId="0">
      <text>
        <r>
          <rPr>
            <sz val="8"/>
            <color indexed="81"/>
            <rFont val="Tahoma"/>
            <family val="2"/>
          </rPr>
          <t>Rehab only</t>
        </r>
      </text>
    </comment>
    <comment ref="A49" authorId="0">
      <text>
        <r>
          <rPr>
            <sz val="8"/>
            <color indexed="81"/>
            <rFont val="Tahoma"/>
            <family val="2"/>
          </rPr>
          <t xml:space="preserve">Repairs in SR or BR should be included here.
</t>
        </r>
      </text>
    </comment>
    <comment ref="A51" authorId="0">
      <text>
        <r>
          <rPr>
            <sz val="8"/>
            <color indexed="81"/>
            <rFont val="Tahoma"/>
            <family val="2"/>
          </rPr>
          <t xml:space="preserve">"As is" Value for Rehab projects
</t>
        </r>
      </text>
    </comment>
  </commentList>
</comments>
</file>

<file path=xl/comments5.xml><?xml version="1.0" encoding="utf-8"?>
<comments xmlns="http://schemas.openxmlformats.org/spreadsheetml/2006/main">
  <authors>
    <author>Gary S. Golding</author>
  </authors>
  <commentList>
    <comment ref="B10" authorId="0">
      <text>
        <r>
          <rPr>
            <sz val="8"/>
            <color indexed="81"/>
            <rFont val="Tahoma"/>
            <family val="2"/>
          </rPr>
          <t>Not applicable for new construction</t>
        </r>
      </text>
    </comment>
    <comment ref="B29" authorId="0">
      <text>
        <r>
          <rPr>
            <sz val="8"/>
            <color indexed="81"/>
            <rFont val="Tahoma"/>
            <family val="2"/>
          </rPr>
          <t>during construction period</t>
        </r>
      </text>
    </comment>
    <comment ref="B30" authorId="0">
      <text>
        <r>
          <rPr>
            <sz val="8"/>
            <color indexed="81"/>
            <rFont val="Tahoma"/>
            <family val="2"/>
          </rPr>
          <t>during construction period</t>
        </r>
      </text>
    </comment>
    <comment ref="B31" authorId="0">
      <text>
        <r>
          <rPr>
            <sz val="8"/>
            <color indexed="81"/>
            <rFont val="Tahoma"/>
            <family val="2"/>
          </rPr>
          <t>during construction period</t>
        </r>
      </text>
    </comment>
  </commentList>
</comments>
</file>

<file path=xl/comments6.xml><?xml version="1.0" encoding="utf-8"?>
<comments xmlns="http://schemas.openxmlformats.org/spreadsheetml/2006/main">
  <authors>
    <author>h56877</author>
    <author>Gary S. Golding</author>
  </authors>
  <commentList>
    <comment ref="B12" authorId="0">
      <text>
        <r>
          <rPr>
            <b/>
            <sz val="8"/>
            <color indexed="81"/>
            <rFont val="Tahoma"/>
            <family val="2"/>
          </rPr>
          <t>241(a): if building an addition, only use replacement cost of the addition</t>
        </r>
      </text>
    </comment>
    <comment ref="A13" authorId="0">
      <text>
        <r>
          <rPr>
            <b/>
            <sz val="8"/>
            <color indexed="81"/>
            <rFont val="Tahoma"/>
            <family val="2"/>
          </rPr>
          <t>When land is leased, enter the optional purchase price specified in the 92070M.</t>
        </r>
      </text>
    </comment>
    <comment ref="D22" authorId="1">
      <text>
        <r>
          <rPr>
            <sz val="11"/>
            <color indexed="81"/>
            <rFont val="Tahoma"/>
            <family val="2"/>
          </rPr>
          <t>Use the OHP Loan to Value Limit for the program and project type</t>
        </r>
        <r>
          <rPr>
            <b/>
            <sz val="8"/>
            <color indexed="81"/>
            <rFont val="Tahoma"/>
            <family val="2"/>
          </rPr>
          <t xml:space="preserve">
</t>
        </r>
        <r>
          <rPr>
            <sz val="8"/>
            <color indexed="81"/>
            <rFont val="Tahoma"/>
            <family val="2"/>
          </rPr>
          <t xml:space="preserve">
</t>
        </r>
      </text>
    </comment>
    <comment ref="A23" authorId="0">
      <text>
        <r>
          <rPr>
            <b/>
            <sz val="8"/>
            <color indexed="81"/>
            <rFont val="Tahoma"/>
            <family val="2"/>
          </rPr>
          <t>When land is leased, enter the optional purchase price specified in the 92070M.</t>
        </r>
      </text>
    </comment>
    <comment ref="D23" authorId="1">
      <text>
        <r>
          <rPr>
            <sz val="12"/>
            <color indexed="81"/>
            <rFont val="Tahoma"/>
            <family val="2"/>
          </rPr>
          <t>Use the OHP Loan to Value Limit for the program and project type</t>
        </r>
        <r>
          <rPr>
            <b/>
            <sz val="8"/>
            <color indexed="81"/>
            <rFont val="Tahoma"/>
            <family val="2"/>
          </rPr>
          <t xml:space="preserve">
</t>
        </r>
        <r>
          <rPr>
            <sz val="8"/>
            <color indexed="81"/>
            <rFont val="Tahoma"/>
            <family val="2"/>
          </rPr>
          <t xml:space="preserve">
</t>
        </r>
      </text>
    </comment>
    <comment ref="A33" authorId="1">
      <text>
        <r>
          <rPr>
            <sz val="12"/>
            <color indexed="81"/>
            <rFont val="Times New Roman"/>
            <family val="1"/>
          </rPr>
          <t>Use Lender's Underwritten NOI</t>
        </r>
        <r>
          <rPr>
            <sz val="8"/>
            <color indexed="81"/>
            <rFont val="Tahoma"/>
            <family val="2"/>
          </rPr>
          <t xml:space="preserve">
</t>
        </r>
      </text>
    </comment>
    <comment ref="B33" authorId="0">
      <text>
        <r>
          <rPr>
            <b/>
            <sz val="10"/>
            <color indexed="81"/>
            <rFont val="Tahoma"/>
            <family val="2"/>
          </rPr>
          <t xml:space="preserve">223(d): insert </t>
        </r>
        <r>
          <rPr>
            <sz val="10"/>
            <color indexed="81"/>
            <rFont val="Tahoma"/>
            <family val="2"/>
          </rPr>
          <t>NOI less existing debt service
241(a): insert incremental NOI for new additions</t>
        </r>
      </text>
    </comment>
    <comment ref="D33" authorId="0">
      <text>
        <r>
          <rPr>
            <sz val="10"/>
            <color indexed="81"/>
            <rFont val="Tahoma"/>
            <family val="2"/>
          </rPr>
          <t>Use 1.11 for 223(d)</t>
        </r>
        <r>
          <rPr>
            <b/>
            <sz val="8"/>
            <color indexed="81"/>
            <rFont val="Tahoma"/>
            <family val="2"/>
          </rPr>
          <t xml:space="preserve">
</t>
        </r>
      </text>
    </comment>
    <comment ref="D37" authorId="1">
      <text>
        <r>
          <rPr>
            <sz val="10"/>
            <color indexed="81"/>
            <rFont val="Tahoma"/>
            <family val="2"/>
          </rPr>
          <t>Debt service constant for the abatement period</t>
        </r>
      </text>
    </comment>
    <comment ref="D48" authorId="1">
      <text>
        <r>
          <rPr>
            <sz val="12"/>
            <color indexed="81"/>
            <rFont val="Tahoma"/>
            <family val="2"/>
          </rPr>
          <t>95% Non-Profit</t>
        </r>
      </text>
    </comment>
    <comment ref="D50" authorId="1">
      <text>
        <r>
          <rPr>
            <sz val="10"/>
            <color indexed="81"/>
            <rFont val="Tahoma"/>
            <family val="2"/>
          </rPr>
          <t>100% if refinance and 90% if purchase
by for-profit borrowers and 95% if purchase by non-profit borrowers</t>
        </r>
      </text>
    </comment>
  </commentList>
</comments>
</file>

<file path=xl/comments7.xml><?xml version="1.0" encoding="utf-8"?>
<comments xmlns="http://schemas.openxmlformats.org/spreadsheetml/2006/main">
  <authors>
    <author>Gary S. Golding</author>
    <author>h56877</author>
    <author>atpotts</author>
  </authors>
  <commentList>
    <comment ref="C8" authorId="0">
      <text>
        <r>
          <rPr>
            <sz val="12"/>
            <color indexed="81"/>
            <rFont val="Times New Roman"/>
            <family val="1"/>
          </rPr>
          <t>90% Non-Profit</t>
        </r>
        <r>
          <rPr>
            <b/>
            <sz val="12"/>
            <color indexed="81"/>
            <rFont val="Times New Roman"/>
            <family val="1"/>
          </rPr>
          <t xml:space="preserve">
</t>
        </r>
      </text>
    </comment>
    <comment ref="G23" authorId="0">
      <text>
        <r>
          <rPr>
            <sz val="10"/>
            <color indexed="81"/>
            <rFont val="Tahoma"/>
            <family val="2"/>
          </rPr>
          <t>Use detailed guidance from email blasts, mortgagee letters, etc. to determine this figure</t>
        </r>
        <r>
          <rPr>
            <sz val="8"/>
            <color indexed="81"/>
            <rFont val="Tahoma"/>
            <family val="2"/>
          </rPr>
          <t>.</t>
        </r>
      </text>
    </comment>
    <comment ref="A28" authorId="0">
      <text>
        <r>
          <rPr>
            <sz val="10"/>
            <color indexed="81"/>
            <rFont val="Tahoma"/>
            <family val="2"/>
          </rPr>
          <t>If grants or loans are used for non-mortgageable items details should be provided in the lender narrative.</t>
        </r>
      </text>
    </comment>
    <comment ref="F29" authorId="1">
      <text>
        <r>
          <rPr>
            <sz val="10"/>
            <color indexed="81"/>
            <rFont val="Tahoma"/>
            <family val="2"/>
          </rPr>
          <t>241(a): if building an addition, only use replacement cost of the addition</t>
        </r>
      </text>
    </comment>
    <comment ref="A32" authorId="1">
      <text>
        <r>
          <rPr>
            <b/>
            <sz val="8"/>
            <color indexed="81"/>
            <rFont val="Tahoma"/>
            <family val="2"/>
          </rPr>
          <t>When land is leased, enter the optional purchase price specified in the 92070M.</t>
        </r>
      </text>
    </comment>
    <comment ref="G38" authorId="2">
      <text>
        <r>
          <rPr>
            <sz val="9"/>
            <color indexed="81"/>
            <rFont val="Tahoma"/>
            <family val="2"/>
          </rPr>
          <t>Round down to the nearest $100.</t>
        </r>
      </text>
    </comment>
  </commentList>
</comments>
</file>

<file path=xl/sharedStrings.xml><?xml version="1.0" encoding="utf-8"?>
<sst xmlns="http://schemas.openxmlformats.org/spreadsheetml/2006/main" count="448" uniqueCount="322">
  <si>
    <t xml:space="preserve">      a. Replacement Cost in Fee Simple</t>
  </si>
  <si>
    <t xml:space="preserve">         (2) Grant/Loan funds attributable to R.C. items</t>
  </si>
  <si>
    <t xml:space="preserve">         (3) Excess Unusual Land Improvement</t>
  </si>
  <si>
    <t xml:space="preserve">         (4) Total lines (1) to (3) </t>
  </si>
  <si>
    <t xml:space="preserve">      c. Unpaid Balance of Special Assessment</t>
  </si>
  <si>
    <t xml:space="preserve">      d. Total line b plus line c </t>
  </si>
  <si>
    <t xml:space="preserve">      e.  Line a minus line d </t>
  </si>
  <si>
    <t xml:space="preserve">      a. Mortgage Interest Rate</t>
  </si>
  <si>
    <t xml:space="preserve">      b. Mortgage Insurance Premium Rate</t>
  </si>
  <si>
    <t xml:space="preserve">      c. Initial Curtail Rate</t>
  </si>
  <si>
    <t xml:space="preserve">      d. Sum of Above Rates</t>
  </si>
  <si>
    <t xml:space="preserve">      g. Line e minus line f</t>
  </si>
  <si>
    <t xml:space="preserve">      f. Annual Ground Rent + Annual Special Assessment</t>
  </si>
  <si>
    <t xml:space="preserve">      h. Line g divided by line d</t>
  </si>
  <si>
    <t xml:space="preserve">      i. Annual Tax Abatement Savings</t>
  </si>
  <si>
    <t xml:space="preserve">      j. Line h plus line i</t>
  </si>
  <si>
    <t xml:space="preserve">      a. Value in Fee Simple</t>
  </si>
  <si>
    <t xml:space="preserve">      e. Line a minus line d</t>
  </si>
  <si>
    <t>x</t>
  </si>
  <si>
    <t>÷</t>
  </si>
  <si>
    <t>+</t>
  </si>
  <si>
    <t>Loan term (years)</t>
  </si>
  <si>
    <t>SOURCES</t>
  </si>
  <si>
    <t>Cash/Letter of Credit</t>
  </si>
  <si>
    <t>TOTAL</t>
  </si>
  <si>
    <t>USES</t>
  </si>
  <si>
    <t>HUD ELIGIBLE COSTS</t>
  </si>
  <si>
    <t>Land Purchase</t>
  </si>
  <si>
    <t>Land Improvements</t>
  </si>
  <si>
    <t>Structures</t>
  </si>
  <si>
    <t>General Requirements</t>
  </si>
  <si>
    <t>Builder’s Overhead</t>
  </si>
  <si>
    <t>Builder’s Profit</t>
  </si>
  <si>
    <t>Architect Fees (Design)</t>
  </si>
  <si>
    <t>Architect Fees (Supervisory)</t>
  </si>
  <si>
    <t>Bond Premium</t>
  </si>
  <si>
    <t>Appraisal (incl. update)</t>
  </si>
  <si>
    <t>Market Study</t>
  </si>
  <si>
    <t>Phase I ESA / HUD 4128</t>
  </si>
  <si>
    <t>A&amp;E / Cost Reviews</t>
  </si>
  <si>
    <t>Borrower Legal</t>
  </si>
  <si>
    <t>Major Movable Equipment</t>
  </si>
  <si>
    <t>HUD Inspection Fee</t>
  </si>
  <si>
    <t>HUD Initial MIP</t>
  </si>
  <si>
    <t>HUD Exam Fee</t>
  </si>
  <si>
    <t>Other Fees</t>
  </si>
  <si>
    <t>TOTAL HUD ELIGIBLE COSTS</t>
  </si>
  <si>
    <t>NON-ELIGIBLE COSTS</t>
  </si>
  <si>
    <t>Initial Operating Deficit Escrow</t>
  </si>
  <si>
    <t>Working Capital Escrow</t>
  </si>
  <si>
    <t>Special Escrow - Minor Moveable Equipment</t>
  </si>
  <si>
    <t>Special Escrow - Off-site Construction</t>
  </si>
  <si>
    <t>TOTAL ADDITIONAL COSTS</t>
  </si>
  <si>
    <t>TOTAL COSTS</t>
  </si>
  <si>
    <t>Special Escrow - Demolition</t>
  </si>
  <si>
    <t>X</t>
  </si>
  <si>
    <t>%</t>
  </si>
  <si>
    <t>Repairs</t>
  </si>
  <si>
    <t>Title &amp; Recording</t>
  </si>
  <si>
    <t xml:space="preserve">      a. Total Estimated Development Cost</t>
  </si>
  <si>
    <t xml:space="preserve">      b. Estimated Cost of Off-Site Construction</t>
  </si>
  <si>
    <t xml:space="preserve">      c. Sum of lines a &amp; b</t>
  </si>
  <si>
    <t xml:space="preserve">      d. Grant/Loan funds attributable to R.C. items</t>
  </si>
  <si>
    <t xml:space="preserve">      e. Line c minus line d</t>
  </si>
  <si>
    <t xml:space="preserve">      f. "As Is" Value of Prop. Before Rehab.</t>
  </si>
  <si>
    <t xml:space="preserve">      g. Existing Mortgage Indebtedness (Property Owned) or Purchase Price of Property (to be Acquired)</t>
  </si>
  <si>
    <t xml:space="preserve">      h. Line e plus line f or line g, whichever is less</t>
  </si>
  <si>
    <t xml:space="preserve">      i. Line h </t>
  </si>
  <si>
    <t xml:space="preserve">      a. 100% Project (Replacement) Cost</t>
  </si>
  <si>
    <t xml:space="preserve">      b. (1) Grants/Loans/Gifts</t>
  </si>
  <si>
    <t xml:space="preserve">          (2) Tax Credits</t>
  </si>
  <si>
    <t xml:space="preserve">          (4) Excess Unusual Land Improvement Cost</t>
  </si>
  <si>
    <t>Office of Healthcare Programs Signature</t>
  </si>
  <si>
    <t xml:space="preserve">         Purchased as an asset of the project</t>
  </si>
  <si>
    <t xml:space="preserve">         Replacement and Major Movable Equipment to be </t>
  </si>
  <si>
    <t xml:space="preserve">         Replacement and Major Movable Equipment on Deposit</t>
  </si>
  <si>
    <t>Special Escrow - Debt Service Reserve</t>
  </si>
  <si>
    <t>Section 232 New Construction</t>
  </si>
  <si>
    <t>Section 232 Blended Rate</t>
  </si>
  <si>
    <t>Section 232/241(a)</t>
  </si>
  <si>
    <t>Section 232/223(f)</t>
  </si>
  <si>
    <t>Section 232/223(a)(7)</t>
  </si>
  <si>
    <t>Section 223(d)</t>
  </si>
  <si>
    <t>Existing Indebtedness</t>
  </si>
  <si>
    <t>Initial Deposit to the Reserve for Replacement</t>
  </si>
  <si>
    <t>PCNA</t>
  </si>
  <si>
    <t>Estimate of Repair Cost (Critical &amp; Non Critical)</t>
  </si>
  <si>
    <t>First Year MIP</t>
  </si>
  <si>
    <t>Existing Replacement Reserves to Transfer</t>
  </si>
  <si>
    <t>Prepayment Penalty</t>
  </si>
  <si>
    <t>Project Name:</t>
  </si>
  <si>
    <t>Project Number:</t>
  </si>
  <si>
    <t>Replacement Cost minus HUD Eligible Costs</t>
  </si>
  <si>
    <t>Pre-Opening Management Fees</t>
  </si>
  <si>
    <t>Marketing</t>
  </si>
  <si>
    <t>Lender's Underwriter Signature</t>
  </si>
  <si>
    <t xml:space="preserve"> </t>
  </si>
  <si>
    <t>Financing/Placement Fee/Lender Legal</t>
  </si>
  <si>
    <t>Special Escrow - Short-Term Debt Service Reserve</t>
  </si>
  <si>
    <t xml:space="preserve">      a. As-Proposed Value</t>
  </si>
  <si>
    <t xml:space="preserve">      b. Loan-to-Value Percentage</t>
  </si>
  <si>
    <t xml:space="preserve">      d. Total of All Outstanding Indebtedness Relating to Property</t>
  </si>
  <si>
    <t>Section 232(i)</t>
  </si>
  <si>
    <t>100% of the Cost of Fire Safety Equipment</t>
  </si>
  <si>
    <t>Other (Describe)</t>
  </si>
  <si>
    <t>1.</t>
  </si>
  <si>
    <t>2.</t>
  </si>
  <si>
    <t>3.</t>
  </si>
  <si>
    <t>4.</t>
  </si>
  <si>
    <t>5.</t>
  </si>
  <si>
    <t>Instructions</t>
  </si>
  <si>
    <t>6.</t>
  </si>
  <si>
    <t>HUD Insured Loan</t>
  </si>
  <si>
    <t>Program Type:</t>
  </si>
  <si>
    <t>Interest Rate Premium</t>
  </si>
  <si>
    <t xml:space="preserve">D.  Amount Based on Required Loan to Value </t>
  </si>
  <si>
    <t xml:space="preserve">E.  Amount Based on Required Debt Service Coverage </t>
  </si>
  <si>
    <t>A.  Requested Loan Amount</t>
  </si>
  <si>
    <t>B.  Original Principal Amount</t>
  </si>
  <si>
    <t xml:space="preserve">C.  Amount Based on Replacement Cost </t>
  </si>
  <si>
    <t>F.  Amount Based on Estimated Cost of Rehabilitation Plus</t>
  </si>
  <si>
    <r>
      <t>or</t>
    </r>
    <r>
      <rPr>
        <sz val="12"/>
        <rFont val="Times New Roman"/>
        <family val="1"/>
      </rPr>
      <t xml:space="preserve"> (iii) existing mortgage indebtedness against the property before rehabilitation:</t>
    </r>
  </si>
  <si>
    <t>Date:</t>
  </si>
  <si>
    <t xml:space="preserve">      a. HUD Eligible Costs</t>
  </si>
  <si>
    <t xml:space="preserve">       b. Enter the Sum of any Grant/Loan and Reserves for </t>
  </si>
  <si>
    <t xml:space="preserve">      c. Line a minus line b</t>
  </si>
  <si>
    <t xml:space="preserve">      d. Line c</t>
  </si>
  <si>
    <t xml:space="preserve">      b. Enter the Sum of any Grant/Loan and Reserves for </t>
  </si>
  <si>
    <t xml:space="preserve">      c. Line a times line b</t>
  </si>
  <si>
    <t>G.  Amount Based on Borrower's Total Cost of Acquisition Section 223(f)</t>
  </si>
  <si>
    <t>H.  Amount Based on the Cost to Refinance</t>
  </si>
  <si>
    <t>I.  Amount Based on Total Indebtedness</t>
  </si>
  <si>
    <t>K.  Amount based on 100% of the Cost of Fire Safety Equipment</t>
  </si>
  <si>
    <t>L.  Amount Based on Deduction of Grant(s), Loan(s), LIHTCs and Gift(s) for mortgageable items</t>
  </si>
  <si>
    <t xml:space="preserve">          (5) Unpaid Balance of Special Assessment</t>
  </si>
  <si>
    <t xml:space="preserve">          (6) Sum of Lines (1) through (5)</t>
  </si>
  <si>
    <t xml:space="preserve">      c. Line a. minus line b. (6)</t>
  </si>
  <si>
    <r>
      <t>Maximum Insurable Loan</t>
    </r>
    <r>
      <rPr>
        <sz val="12"/>
        <rFont val="Times New Roman"/>
        <family val="1"/>
      </rPr>
      <t xml:space="preserve"> (Lowest of Foregoing Criteria)</t>
    </r>
  </si>
  <si>
    <r>
      <t>(i) "as is" Value,</t>
    </r>
    <r>
      <rPr>
        <b/>
        <sz val="12"/>
        <rFont val="Times New Roman"/>
        <family val="1"/>
      </rPr>
      <t xml:space="preserve"> or</t>
    </r>
    <r>
      <rPr>
        <sz val="12"/>
        <rFont val="Times New Roman"/>
        <family val="1"/>
      </rPr>
      <t xml:space="preserve"> (ii) acquisition cost,</t>
    </r>
  </si>
  <si>
    <t>232 NC</t>
  </si>
  <si>
    <t>232 SR</t>
  </si>
  <si>
    <t>232 BR</t>
  </si>
  <si>
    <t>241(a)</t>
  </si>
  <si>
    <t>223(f)</t>
  </si>
  <si>
    <t>223(a)(7)</t>
  </si>
  <si>
    <t>223(d)</t>
  </si>
  <si>
    <t>232(i)</t>
  </si>
  <si>
    <t>those fields will make them appear.</t>
  </si>
  <si>
    <t xml:space="preserve">Fields with red arrows in the corner have additional notes.  Placing your cursor over the </t>
  </si>
  <si>
    <t>7.</t>
  </si>
  <si>
    <t>Lender Legal</t>
  </si>
  <si>
    <t>Financing/Placement Fee</t>
  </si>
  <si>
    <t xml:space="preserve">      e. Net Operating Income </t>
  </si>
  <si>
    <t>A.</t>
  </si>
  <si>
    <t>B.</t>
  </si>
  <si>
    <t>C.</t>
  </si>
  <si>
    <t>D.</t>
  </si>
  <si>
    <t>E.</t>
  </si>
  <si>
    <t>F.</t>
  </si>
  <si>
    <t>G.</t>
  </si>
  <si>
    <t>H.</t>
  </si>
  <si>
    <t>I.</t>
  </si>
  <si>
    <t>J.</t>
  </si>
  <si>
    <t>K.</t>
  </si>
  <si>
    <t>L.</t>
  </si>
  <si>
    <t>Amount Based on Deduction of Grant(s), Loan(s), LIHTCs and Gift(s) for Mortgageable Items</t>
  </si>
  <si>
    <t>Amount Based on 100% of the Cost of Fire Safety Equipment</t>
  </si>
  <si>
    <t>Requested Loan Amount</t>
  </si>
  <si>
    <t>Original Principal Balance</t>
  </si>
  <si>
    <t>Amount Based on Replacement Cost</t>
  </si>
  <si>
    <t>Amount Based on Loan to Value</t>
  </si>
  <si>
    <t>Amount Based on Debt Service Coverage</t>
  </si>
  <si>
    <t>Amount Based on Estimated Cost of Rehabilitation Plus</t>
  </si>
  <si>
    <t>Amount Based on Borrower's Total Cost of Acquisition</t>
  </si>
  <si>
    <t>Amount Based on the Cost to Refinance</t>
  </si>
  <si>
    <t>Amount Based on Total Indebtedness</t>
  </si>
  <si>
    <t>Amount Based on 100% of the Operating Loss</t>
  </si>
  <si>
    <t>8.</t>
  </si>
  <si>
    <t>Applicable criteria are shown in the Criteria by Program tab.  That tab and this instructions</t>
  </si>
  <si>
    <t>Information Concerning Land or Property</t>
  </si>
  <si>
    <t>Date Acquired</t>
  </si>
  <si>
    <t>Purchase Price</t>
  </si>
  <si>
    <t>Additional Cost</t>
  </si>
  <si>
    <t>Annual Ground Rent</t>
  </si>
  <si>
    <t>Total Cost</t>
  </si>
  <si>
    <t>Last Arms-Length Transaction</t>
  </si>
  <si>
    <t>provide detail (including basis of allocation) below.</t>
  </si>
  <si>
    <t xml:space="preserve">Note: If this is an allocation of a purchase of a larger site or a combination of multiple sites </t>
  </si>
  <si>
    <t>Special Assessments</t>
  </si>
  <si>
    <t>Prepayable, Non-Prepayable or N/A</t>
  </si>
  <si>
    <t>Principal Balance</t>
  </si>
  <si>
    <t>Annual Payment</t>
  </si>
  <si>
    <t>Remaining Term</t>
  </si>
  <si>
    <t>Buyer</t>
  </si>
  <si>
    <t>Seller</t>
  </si>
  <si>
    <t>Value of Land and Cost Certification</t>
  </si>
  <si>
    <t>Fair Market Value of land fully improved</t>
  </si>
  <si>
    <t>Deduct unusual land improvements</t>
  </si>
  <si>
    <t>For Cost Certification Purposes:</t>
  </si>
  <si>
    <t>Demolition</t>
  </si>
  <si>
    <t>Off-site Cost</t>
  </si>
  <si>
    <t>Estimate of "as is" by subtraction from improved value</t>
  </si>
  <si>
    <t>Equals warranted price of land fully improved</t>
  </si>
  <si>
    <t>Estimate of "as is" by comparison (from appraisal)</t>
  </si>
  <si>
    <t>"As is" based on acquisition cost (include legal, title, etc.)</t>
  </si>
  <si>
    <t>Estimate of value of land "as is" for cost certification purposes</t>
  </si>
  <si>
    <t>Estimated Replacement Cost</t>
  </si>
  <si>
    <t>Unusual Land Improvements</t>
  </si>
  <si>
    <t>Other Land Improvements</t>
  </si>
  <si>
    <t>Total Land Improvements</t>
  </si>
  <si>
    <t>Main Building</t>
  </si>
  <si>
    <t>Other Structures (identify)</t>
  </si>
  <si>
    <t>Total Structures</t>
  </si>
  <si>
    <t>General Contractor General Overhead</t>
  </si>
  <si>
    <t>General Contractor Profit</t>
  </si>
  <si>
    <t>Architect Design Fee</t>
  </si>
  <si>
    <t>Architect Supervisory Fee</t>
  </si>
  <si>
    <t>General Contractor Other Fees</t>
  </si>
  <si>
    <t>Total Other Fees</t>
  </si>
  <si>
    <t>Total For All Improvements</t>
  </si>
  <si>
    <t>Note: Estimated Construction Time (months)</t>
  </si>
  <si>
    <t>Note: Estimated Interest Time (months)</t>
  </si>
  <si>
    <t>Note: Estimated Interest Rate (percent)</t>
  </si>
  <si>
    <t>Interest</t>
  </si>
  <si>
    <t>Taxes</t>
  </si>
  <si>
    <t>Insurance</t>
  </si>
  <si>
    <t>HUD Mortgage Insurance Premium</t>
  </si>
  <si>
    <t>HUD Exam (Application) Fee</t>
  </si>
  <si>
    <t>Initial Financing Fee</t>
  </si>
  <si>
    <t>Non-profit Developer's Fee (includes consultant)</t>
  </si>
  <si>
    <t>Permanent Placement Fee</t>
  </si>
  <si>
    <t>Title and Recording</t>
  </si>
  <si>
    <t>Total Carrying Charges and Financing</t>
  </si>
  <si>
    <t>Legal</t>
  </si>
  <si>
    <t>Organizational</t>
  </si>
  <si>
    <t>Borrower's Cost Certification Audit Fee</t>
  </si>
  <si>
    <t>Total Legal, Organizational, Audit</t>
  </si>
  <si>
    <t>Total Estimated Development Cost</t>
  </si>
  <si>
    <t>Warranted Price of Land</t>
  </si>
  <si>
    <t>Total Estimated Replacement Cost</t>
  </si>
  <si>
    <t>Offsite Costs (Rehab only)</t>
  </si>
  <si>
    <t>9.</t>
  </si>
  <si>
    <t>Uses page and the Maximum Insurable Loan Calculation pages.</t>
  </si>
  <si>
    <t>223f, 223a7, 223d, and 232i Firm Commitments should include the applicable Sources and</t>
  </si>
  <si>
    <t>10.</t>
  </si>
  <si>
    <t>completing the criteria.</t>
  </si>
  <si>
    <t xml:space="preserve">Formulas on the criteria pages use data from the Land Calculation, Replacement Cost and </t>
  </si>
  <si>
    <t>Sources and Uses tab.</t>
  </si>
  <si>
    <t>be included as part of the application and attached to the HUD-92264a-OHP as an exhibit.</t>
  </si>
  <si>
    <t>The percentage fields in the S &amp; U tab for 223(f), 223(a)(7), 223(d) and 232(i) only drive the</t>
  </si>
  <si>
    <t>Maximum Insurable Mortgage pages.</t>
  </si>
  <si>
    <t>tab are for information purposes only and are not to be attached to the firm commitment.</t>
  </si>
  <si>
    <t>A lender's underwriter signature and date are required for all submissions.</t>
  </si>
  <si>
    <t>ORCF benchmarks should be used for all criteria.   Do not use regulatory percentages.</t>
  </si>
  <si>
    <t>The MILC should reflect existing ORCF benchmarks.    If the requested mortgage amount</t>
  </si>
  <si>
    <t xml:space="preserve">For 223f, 223a7, 223d, and 232i complete the applicable Sources and Uses tab before </t>
  </si>
  <si>
    <t>Section 232 Substantial Rehabilitation</t>
  </si>
  <si>
    <t>It will be carried forward to other tabs.</t>
  </si>
  <si>
    <t>Existing Indebtedness or Purchase Price</t>
  </si>
  <si>
    <t>Survey</t>
  </si>
  <si>
    <t>Repair Completion Assurance Escrow</t>
  </si>
  <si>
    <t>Additional Other Fees (Describe)</t>
  </si>
  <si>
    <t>calculations for Criteria G and H.  Enter the actual, fixed dollar amount in the adjacent fields</t>
  </si>
  <si>
    <t>11.</t>
  </si>
  <si>
    <t>12.</t>
  </si>
  <si>
    <t xml:space="preserve">The mortgage amount should be entered as the lowest of all applicable criteria.  See the </t>
  </si>
  <si>
    <t>Criteria by Program Type chart to determine which criteria apply.</t>
  </si>
  <si>
    <t>Borrower Other Fees</t>
  </si>
  <si>
    <t>Line</t>
  </si>
  <si>
    <t>Description</t>
  </si>
  <si>
    <t>Amount</t>
  </si>
  <si>
    <t>A</t>
  </si>
  <si>
    <t>B</t>
  </si>
  <si>
    <t>C</t>
  </si>
  <si>
    <t>D</t>
  </si>
  <si>
    <t>E</t>
  </si>
  <si>
    <t>F</t>
  </si>
  <si>
    <t>G</t>
  </si>
  <si>
    <t>H</t>
  </si>
  <si>
    <t>I</t>
  </si>
  <si>
    <t>J</t>
  </si>
  <si>
    <t>Total</t>
  </si>
  <si>
    <t>Survey--Land and Final "as built"</t>
  </si>
  <si>
    <t>Building Permits</t>
  </si>
  <si>
    <t>Soils Report</t>
  </si>
  <si>
    <t>Traffic Study</t>
  </si>
  <si>
    <t>Impact Fees</t>
  </si>
  <si>
    <t>Hook-up Fees</t>
  </si>
  <si>
    <t>Schedule of Other Fees included in Construction Contract</t>
  </si>
  <si>
    <t>Cost Certification</t>
  </si>
  <si>
    <t>Municipal Inspections</t>
  </si>
  <si>
    <t>Special Engineering Tests/Fees</t>
  </si>
  <si>
    <t>Special Taxes</t>
  </si>
  <si>
    <t>Permits</t>
  </si>
  <si>
    <t>NC, SR, BR and 241a Firm Commitments should include the Land Calculation, Other Fees,</t>
  </si>
  <si>
    <t xml:space="preserve">and Replacement Cost pages, the applicable Sources and Uses page, and the </t>
  </si>
  <si>
    <t>and Sources and Uses tabs before completing the criteria.</t>
  </si>
  <si>
    <t xml:space="preserve">For NC, SR, BR and 241a complete the Land Calculation, Other Fees, Replacement Cost </t>
  </si>
  <si>
    <t>Fields to be completed are shaded in aqua.</t>
  </si>
  <si>
    <t>Contingency</t>
  </si>
  <si>
    <t>Relocation</t>
  </si>
  <si>
    <t>Initial Deposit</t>
  </si>
  <si>
    <t>Existing Reserve for Replacement Deposit</t>
  </si>
  <si>
    <t>Complete the project name, project number, and program type on this page (column D).</t>
  </si>
  <si>
    <t>Grants/Other Loans (Describe)</t>
  </si>
  <si>
    <t>J.  Amount based on Percentage of the Operating Loss</t>
  </si>
  <si>
    <t>Notes:</t>
  </si>
  <si>
    <t>Estimated Liquidated Damages--Construction Contract</t>
  </si>
  <si>
    <t>Incentive Percentage--Construction Contract (if applicable)</t>
  </si>
  <si>
    <t>Estimated Soft Costs--Construction Period</t>
  </si>
  <si>
    <t xml:space="preserve">when the mortgage amount has been determined.     Both percentages and dollars must be </t>
  </si>
  <si>
    <t>provided for all calculations to be completed.</t>
  </si>
  <si>
    <t>Sources and Uses</t>
  </si>
  <si>
    <t>Pursuant to Sections 223(f), 223(a)(7), 223(d) and 232(i)</t>
  </si>
  <si>
    <t>Pursuant to New Construction, Substantial
Rehabilitation, Blended Rate and Section 241(a)</t>
  </si>
  <si>
    <r>
      <t>exceeds the lowest of all applicable criteria a</t>
    </r>
    <r>
      <rPr>
        <b/>
        <sz val="11"/>
        <color indexed="8"/>
        <rFont val="Times New Roman"/>
        <family val="1"/>
      </rPr>
      <t xml:space="preserve"> waiver request</t>
    </r>
    <r>
      <rPr>
        <sz val="11"/>
        <color indexed="8"/>
        <rFont val="Times New Roman"/>
        <family val="1"/>
      </rPr>
      <t xml:space="preserve"> (Form HUD-2-OHP) must</t>
    </r>
  </si>
  <si>
    <t>Schedule of Other Fees to be paid by Borrower</t>
  </si>
  <si>
    <r>
      <rPr>
        <b/>
        <sz val="11"/>
        <color indexed="8"/>
        <rFont val="Calibri"/>
        <family val="2"/>
      </rPr>
      <t>Public reporting</t>
    </r>
    <r>
      <rPr>
        <sz val="11"/>
        <color theme="1"/>
        <rFont val="Calibri"/>
        <family val="2"/>
        <scheme val="minor"/>
      </rPr>
      <t xml:space="preserve"> burden for this collection of information is estimated to average 1.25 hours.  This includes the time for collecting, reviewing, and reporting the data.  The information is being collected to obtain the supportive documentation which must be submitted to HUD for approval, and is necessary to ensure that viable projects are developed and maintained.  The Department will use this information to determine if properties meet HUD requirements with respect to development, operation and/or asset management, as well as ensuring the continued marketability of the properties. 
</t>
    </r>
    <r>
      <rPr>
        <b/>
        <sz val="11"/>
        <color indexed="8"/>
        <rFont val="Calibri"/>
        <family val="2"/>
      </rPr>
      <t xml:space="preserve">Warning: </t>
    </r>
    <r>
      <rPr>
        <sz val="11"/>
        <color indexed="8"/>
        <rFont val="Calibri"/>
        <family val="2"/>
      </rPr>
      <t xml:space="preserve">Any person who knowingly presents a false, fictitious, or fraudulent statement or claim in a matter within the jurisdiction of the U.S. Department of Housing and Urban Development is subject to criminal penalties, civil liability, and administrative sanctions.  </t>
    </r>
  </si>
  <si>
    <t xml:space="preserve">      b.(1) Optional Purchase Price from 92070M</t>
  </si>
  <si>
    <t xml:space="preserve">      b. Optional Purchase Price from 92070M</t>
  </si>
  <si>
    <t xml:space="preserve">          (3) Optional Purchase Price from 92070M</t>
  </si>
  <si>
    <r>
      <rPr>
        <b/>
        <sz val="8"/>
        <color indexed="8"/>
        <rFont val="Calibri"/>
        <family val="2"/>
      </rPr>
      <t>Public reporting burde</t>
    </r>
    <r>
      <rPr>
        <sz val="8"/>
        <color indexed="8"/>
        <rFont val="Calibri"/>
        <family val="2"/>
      </rPr>
      <t xml:space="preserve">n for this collection of information is estimated to average 2 hours.  This includes the time for collecting, reviewing, and reporting the data.  The information is being collected to obtain the supportive documentation which must be submitted to HUD for approval, and is necessary to ensure that viable projects are developed and maintained.  The Department will use this information to determine if properties meet HUD requirements with respect to development, operation and/or asset management, as well as ensuring the continued marketability of the properties. This agency may not collect this information, and you are not required to complete this form, unless it displays a currently valid OMB control number. 
</t>
    </r>
    <r>
      <rPr>
        <b/>
        <sz val="8"/>
        <color indexed="8"/>
        <rFont val="Calibri"/>
        <family val="2"/>
      </rPr>
      <t xml:space="preserve">Warning: </t>
    </r>
    <r>
      <rPr>
        <sz val="8"/>
        <color indexed="8"/>
        <rFont val="Calibri"/>
        <family val="2"/>
      </rPr>
      <t xml:space="preserve">Any person who knowingly presents a false, fictitious, or fraudulent statement or claim in a matter within the jurisdiction of the U.S. Department of Housing and Urban Development is subject to criminal penalties, civil liability, and administrative sanctions.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</si>
</sst>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6" formatCode="&quot;$&quot;#,##0_);[Red]\(&quot;$&quot;#,##0\)"/>
    <numFmt numFmtId="44" formatCode="_(&quot;$&quot;* #,##0.00_);_(&quot;$&quot;* \(#,##0.00\);_(&quot;$&quot;* &quot;-&quot;??_);_(@_)"/>
    <numFmt numFmtId="43" formatCode="_(* #,##0.00_);_(* \(#,##0.00\);_(* &quot;-&quot;??_);_(@_)"/>
    <numFmt numFmtId="164" formatCode="&quot;$&quot;#,##0"/>
    <numFmt numFmtId="165" formatCode="0.0000%"/>
    <numFmt numFmtId="166" formatCode="_(* #,##0_);_(* \(#,##0\);_(* &quot;-&quot;??_);_(@_)"/>
    <numFmt numFmtId="167" formatCode="_(&quot;$&quot;* #,##0_);_(&quot;$&quot;* \(#,##0\);_(&quot;$&quot;* &quot;-&quot;??_);_(@_)"/>
    <numFmt numFmtId="168" formatCode="#,##0.00\ &quot;F&quot;;[Red]\-#,##0.00\ &quot;F&quot;"/>
    <numFmt numFmtId="169" formatCode="#,##0."/>
    <numFmt numFmtId="170" formatCode="&quot;$&quot;#."/>
    <numFmt numFmtId="171" formatCode="_([$€-2]* #,##0.00_);_([$€-2]* \(#,##0.00\);_([$€-2]* &quot;-&quot;??_)"/>
    <numFmt numFmtId="172" formatCode="#.00"/>
    <numFmt numFmtId="173" formatCode="0.00_)"/>
    <numFmt numFmtId="174" formatCode="mm/dd/yy"/>
  </numFmts>
  <fonts count="58" x14ac:knownFonts="1">
    <font>
      <sz val="11"/>
      <color theme="1"/>
      <name val="Calibri"/>
      <family val="2"/>
      <scheme val="minor"/>
    </font>
    <font>
      <sz val="8"/>
      <color indexed="81"/>
      <name val="Tahoma"/>
      <family val="2"/>
    </font>
    <font>
      <b/>
      <sz val="8"/>
      <color indexed="81"/>
      <name val="Tahoma"/>
      <family val="2"/>
    </font>
    <font>
      <sz val="11"/>
      <color indexed="8"/>
      <name val="Calibri"/>
      <family val="2"/>
    </font>
    <font>
      <sz val="8"/>
      <name val="Calibri"/>
      <family val="2"/>
    </font>
    <font>
      <sz val="10"/>
      <name val="Arial"/>
      <family val="2"/>
    </font>
    <font>
      <sz val="10"/>
      <name val="Arial"/>
      <family val="2"/>
    </font>
    <font>
      <b/>
      <sz val="8"/>
      <name val="Arial"/>
      <family val="2"/>
    </font>
    <font>
      <sz val="8"/>
      <name val="Arial"/>
      <family val="2"/>
    </font>
    <font>
      <sz val="12"/>
      <name val="Arial"/>
      <family val="2"/>
    </font>
    <font>
      <sz val="10"/>
      <name val="MS Sans Serif"/>
      <family val="2"/>
    </font>
    <font>
      <sz val="8"/>
      <name val="Times New Roman"/>
      <family val="1"/>
    </font>
    <font>
      <b/>
      <sz val="10"/>
      <name val="Arial"/>
      <family val="2"/>
    </font>
    <font>
      <sz val="1"/>
      <color indexed="8"/>
      <name val="Courier"/>
      <family val="3"/>
    </font>
    <font>
      <sz val="10"/>
      <name val="MS Serif"/>
      <family val="1"/>
    </font>
    <font>
      <sz val="10"/>
      <color indexed="16"/>
      <name val="MS Serif"/>
      <family val="1"/>
    </font>
    <font>
      <sz val="10"/>
      <name val="Times New Roman"/>
      <family val="1"/>
    </font>
    <font>
      <b/>
      <sz val="12"/>
      <name val="Arial"/>
      <family val="2"/>
    </font>
    <font>
      <b/>
      <sz val="8"/>
      <name val="MS Sans Serif"/>
      <family val="2"/>
    </font>
    <font>
      <b/>
      <i/>
      <sz val="16"/>
      <name val="Helv"/>
    </font>
    <font>
      <b/>
      <sz val="10"/>
      <name val="MS Sans Serif"/>
      <family val="2"/>
    </font>
    <font>
      <sz val="8"/>
      <name val="Wingdings"/>
      <charset val="2"/>
    </font>
    <font>
      <sz val="8"/>
      <name val="Helv"/>
    </font>
    <font>
      <sz val="8"/>
      <name val="MS Sans Serif"/>
      <family val="2"/>
    </font>
    <font>
      <b/>
      <sz val="8"/>
      <color indexed="8"/>
      <name val="Helv"/>
    </font>
    <font>
      <sz val="12"/>
      <color indexed="8"/>
      <name val="Times New Roman"/>
      <family val="1"/>
    </font>
    <font>
      <b/>
      <sz val="12"/>
      <color indexed="8"/>
      <name val="Times New Roman"/>
      <family val="1"/>
    </font>
    <font>
      <sz val="12"/>
      <name val="Times New Roman"/>
      <family val="1"/>
    </font>
    <font>
      <b/>
      <sz val="12"/>
      <name val="Times New Roman"/>
      <family val="1"/>
    </font>
    <font>
      <sz val="9"/>
      <color indexed="81"/>
      <name val="Tahoma"/>
      <family val="2"/>
    </font>
    <font>
      <b/>
      <sz val="9"/>
      <color indexed="81"/>
      <name val="Tahoma"/>
      <family val="2"/>
    </font>
    <font>
      <b/>
      <sz val="12"/>
      <color indexed="81"/>
      <name val="Times New Roman"/>
      <family val="1"/>
    </font>
    <font>
      <b/>
      <sz val="11"/>
      <color indexed="8"/>
      <name val="Times New Roman"/>
      <family val="1"/>
    </font>
    <font>
      <sz val="11"/>
      <color indexed="8"/>
      <name val="Times New Roman"/>
      <family val="1"/>
    </font>
    <font>
      <b/>
      <sz val="8"/>
      <name val="Times New Roman"/>
      <family val="1"/>
    </font>
    <font>
      <sz val="11"/>
      <color indexed="81"/>
      <name val="Tahoma"/>
      <family val="2"/>
    </font>
    <font>
      <b/>
      <sz val="10"/>
      <color indexed="81"/>
      <name val="Tahoma"/>
      <family val="2"/>
    </font>
    <font>
      <sz val="10"/>
      <color indexed="81"/>
      <name val="Tahoma"/>
      <family val="2"/>
    </font>
    <font>
      <sz val="12"/>
      <color indexed="81"/>
      <name val="Tahoma"/>
      <family val="2"/>
    </font>
    <font>
      <sz val="12"/>
      <color indexed="81"/>
      <name val="Times New Roman"/>
      <family val="1"/>
    </font>
    <font>
      <b/>
      <sz val="11"/>
      <color indexed="8"/>
      <name val="Calibri"/>
      <family val="2"/>
    </font>
    <font>
      <b/>
      <sz val="8"/>
      <color indexed="8"/>
      <name val="Calibri"/>
      <family val="2"/>
    </font>
    <font>
      <sz val="8"/>
      <color indexed="8"/>
      <name val="Calibri"/>
      <family val="2"/>
    </font>
    <font>
      <sz val="12"/>
      <color theme="1"/>
      <name val="Times New Roman"/>
      <family val="1"/>
    </font>
    <font>
      <b/>
      <sz val="11"/>
      <color theme="1"/>
      <name val="Times New Roman"/>
      <family val="1"/>
    </font>
    <font>
      <sz val="11"/>
      <color theme="1"/>
      <name val="Times New Roman"/>
      <family val="1"/>
    </font>
    <font>
      <b/>
      <u/>
      <sz val="11"/>
      <color theme="1"/>
      <name val="Times New Roman"/>
      <family val="1"/>
    </font>
    <font>
      <u/>
      <sz val="11"/>
      <color theme="1"/>
      <name val="Times New Roman"/>
      <family val="1"/>
    </font>
    <font>
      <b/>
      <u val="double"/>
      <sz val="11"/>
      <color theme="1"/>
      <name val="Times New Roman"/>
      <family val="1"/>
    </font>
    <font>
      <b/>
      <sz val="12"/>
      <color theme="1"/>
      <name val="Times New Roman"/>
      <family val="1"/>
    </font>
    <font>
      <sz val="12"/>
      <color theme="0"/>
      <name val="Times New Roman"/>
      <family val="1"/>
    </font>
    <font>
      <sz val="12"/>
      <color theme="1"/>
      <name val="Calibri"/>
      <family val="2"/>
      <scheme val="minor"/>
    </font>
    <font>
      <b/>
      <sz val="14"/>
      <color theme="1"/>
      <name val="Times New Roman"/>
      <family val="1"/>
    </font>
    <font>
      <i/>
      <sz val="12"/>
      <color theme="1"/>
      <name val="Times New Roman"/>
      <family val="1"/>
    </font>
    <font>
      <sz val="12"/>
      <color theme="3"/>
      <name val="Times New Roman"/>
      <family val="1"/>
    </font>
    <font>
      <sz val="10"/>
      <color theme="1"/>
      <name val="Times New Roman"/>
      <family val="1"/>
    </font>
    <font>
      <b/>
      <sz val="16"/>
      <color theme="1"/>
      <name val="Times New Roman"/>
      <family val="1"/>
    </font>
    <font>
      <sz val="10"/>
      <color theme="1"/>
      <name val="Calibri"/>
      <family val="2"/>
      <scheme val="minor"/>
    </font>
  </fonts>
  <fills count="10">
    <fill>
      <patternFill patternType="none"/>
    </fill>
    <fill>
      <patternFill patternType="gray125"/>
    </fill>
    <fill>
      <patternFill patternType="solid">
        <fgColor indexed="9"/>
      </patternFill>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darkVertical"/>
    </fill>
    <fill>
      <patternFill patternType="solid">
        <fgColor theme="0"/>
        <bgColor indexed="64"/>
      </patternFill>
    </fill>
    <fill>
      <patternFill patternType="solid">
        <fgColor theme="0" tint="-0.249977111117893"/>
        <bgColor indexed="64"/>
      </patternFill>
    </fill>
    <fill>
      <patternFill patternType="solid">
        <fgColor theme="8" tint="0.79998168889431442"/>
        <bgColor indexed="64"/>
      </patternFill>
    </fill>
  </fills>
  <borders count="25">
    <border>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top style="thin">
        <color indexed="64"/>
      </top>
      <bottom style="medium">
        <color indexed="64"/>
      </bottom>
      <diagonal/>
    </border>
    <border>
      <left/>
      <right style="thin">
        <color indexed="64"/>
      </right>
      <top/>
      <bottom style="medium">
        <color indexed="64"/>
      </bottom>
      <diagonal/>
    </border>
    <border>
      <left/>
      <right/>
      <top style="medium">
        <color indexed="64"/>
      </top>
      <bottom/>
      <diagonal/>
    </border>
  </borders>
  <cellStyleXfs count="48">
    <xf numFmtId="0" fontId="0" fillId="0" borderId="0"/>
    <xf numFmtId="0" fontId="9" fillId="2" borderId="0"/>
    <xf numFmtId="1" fontId="10" fillId="0" borderId="0"/>
    <xf numFmtId="0" fontId="8" fillId="0" borderId="0" applyNumberFormat="0" applyAlignment="0"/>
    <xf numFmtId="0" fontId="11" fillId="0" borderId="0">
      <alignment horizontal="center" wrapText="1"/>
      <protection locked="0"/>
    </xf>
    <xf numFmtId="37" fontId="12" fillId="0" borderId="1"/>
    <xf numFmtId="165" fontId="6" fillId="0" borderId="0" applyFill="0" applyBorder="0" applyAlignment="0"/>
    <xf numFmtId="0" fontId="7" fillId="0" borderId="2">
      <alignment horizontal="center"/>
    </xf>
    <xf numFmtId="43" fontId="3" fillId="0" borderId="0" applyFont="0" applyFill="0" applyBorder="0" applyAlignment="0" applyProtection="0"/>
    <xf numFmtId="168" fontId="6" fillId="0" borderId="0"/>
    <xf numFmtId="168" fontId="6" fillId="0" borderId="0"/>
    <xf numFmtId="168" fontId="6" fillId="0" borderId="0"/>
    <xf numFmtId="168" fontId="6" fillId="0" borderId="0"/>
    <xf numFmtId="168" fontId="6" fillId="0" borderId="0"/>
    <xf numFmtId="168" fontId="6" fillId="0" borderId="0"/>
    <xf numFmtId="168" fontId="6" fillId="0" borderId="0"/>
    <xf numFmtId="168" fontId="6" fillId="0" borderId="0"/>
    <xf numFmtId="169" fontId="13" fillId="0" borderId="0">
      <protection locked="0"/>
    </xf>
    <xf numFmtId="0" fontId="14" fillId="0" borderId="0" applyNumberFormat="0" applyAlignment="0">
      <alignment horizontal="left"/>
    </xf>
    <xf numFmtId="44" fontId="3" fillId="0" borderId="0" applyFont="0" applyFill="0" applyBorder="0" applyAlignment="0" applyProtection="0"/>
    <xf numFmtId="44" fontId="6" fillId="0" borderId="0"/>
    <xf numFmtId="170" fontId="13" fillId="0" borderId="0">
      <protection locked="0"/>
    </xf>
    <xf numFmtId="0" fontId="13" fillId="0" borderId="0">
      <protection locked="0"/>
    </xf>
    <xf numFmtId="0" fontId="15" fillId="0" borderId="0" applyNumberFormat="0" applyAlignment="0">
      <alignment horizontal="left"/>
    </xf>
    <xf numFmtId="171" fontId="16" fillId="0" borderId="0" applyFont="0" applyFill="0" applyBorder="0" applyAlignment="0" applyProtection="0"/>
    <xf numFmtId="172" fontId="13" fillId="0" borderId="0">
      <protection locked="0"/>
    </xf>
    <xf numFmtId="38" fontId="8" fillId="3" borderId="0" applyNumberFormat="0" applyBorder="0" applyAlignment="0" applyProtection="0"/>
    <xf numFmtId="0" fontId="17" fillId="0" borderId="3" applyNumberFormat="0" applyAlignment="0" applyProtection="0">
      <alignment horizontal="left" vertical="center"/>
    </xf>
    <xf numFmtId="0" fontId="17" fillId="0" borderId="1">
      <alignment horizontal="left" vertical="center"/>
    </xf>
    <xf numFmtId="0" fontId="18" fillId="0" borderId="4">
      <alignment horizontal="center"/>
    </xf>
    <xf numFmtId="0" fontId="18" fillId="0" borderId="0">
      <alignment horizontal="center"/>
    </xf>
    <xf numFmtId="10" fontId="8" fillId="4" borderId="5" applyNumberFormat="0" applyBorder="0" applyAlignment="0" applyProtection="0"/>
    <xf numFmtId="173" fontId="19" fillId="0" borderId="0"/>
    <xf numFmtId="0" fontId="5" fillId="0" borderId="0"/>
    <xf numFmtId="0" fontId="5" fillId="0" borderId="0"/>
    <xf numFmtId="14" fontId="11" fillId="0" borderId="0">
      <alignment horizontal="center" wrapText="1"/>
      <protection locked="0"/>
    </xf>
    <xf numFmtId="10" fontId="6" fillId="0" borderId="0" applyFont="0" applyFill="0" applyBorder="0" applyAlignment="0" applyProtection="0"/>
    <xf numFmtId="0" fontId="10" fillId="0" borderId="0" applyNumberFormat="0" applyFont="0" applyFill="0" applyBorder="0" applyAlignment="0" applyProtection="0">
      <alignment horizontal="left"/>
    </xf>
    <xf numFmtId="15" fontId="10" fillId="0" borderId="0" applyFont="0" applyFill="0" applyBorder="0" applyAlignment="0" applyProtection="0"/>
    <xf numFmtId="4" fontId="10" fillId="0" borderId="0" applyFont="0" applyFill="0" applyBorder="0" applyAlignment="0" applyProtection="0"/>
    <xf numFmtId="0" fontId="20" fillId="0" borderId="4">
      <alignment horizontal="center"/>
    </xf>
    <xf numFmtId="3" fontId="10" fillId="0" borderId="0" applyFont="0" applyFill="0" applyBorder="0" applyAlignment="0" applyProtection="0"/>
    <xf numFmtId="0" fontId="10" fillId="5" borderId="0" applyNumberFormat="0" applyFont="0" applyBorder="0" applyAlignment="0" applyProtection="0"/>
    <xf numFmtId="0" fontId="21" fillId="6" borderId="0" applyNumberFormat="0" applyFont="0" applyBorder="0" applyAlignment="0">
      <alignment horizontal="center"/>
    </xf>
    <xf numFmtId="174" fontId="22" fillId="0" borderId="0" applyNumberFormat="0" applyFill="0" applyBorder="0" applyAlignment="0" applyProtection="0">
      <alignment horizontal="left"/>
    </xf>
    <xf numFmtId="0" fontId="21" fillId="1" borderId="1" applyNumberFormat="0" applyFont="0" applyAlignment="0">
      <alignment horizontal="center"/>
    </xf>
    <xf numFmtId="0" fontId="23" fillId="0" borderId="0" applyNumberFormat="0" applyFill="0" applyBorder="0" applyAlignment="0">
      <alignment horizontal="center"/>
    </xf>
    <xf numFmtId="40" fontId="24" fillId="0" borderId="0" applyBorder="0">
      <alignment horizontal="right"/>
    </xf>
  </cellStyleXfs>
  <cellXfs count="191">
    <xf numFmtId="0" fontId="0" fillId="0" borderId="0" xfId="0"/>
    <xf numFmtId="0" fontId="25" fillId="0" borderId="0" xfId="0" applyFont="1"/>
    <xf numFmtId="0" fontId="43" fillId="0" borderId="0" xfId="0" applyFont="1"/>
    <xf numFmtId="0" fontId="43" fillId="0" borderId="4" xfId="0" applyFont="1" applyBorder="1"/>
    <xf numFmtId="0" fontId="43" fillId="0" borderId="3" xfId="0" applyFont="1" applyBorder="1"/>
    <xf numFmtId="164" fontId="43" fillId="0" borderId="0" xfId="0" applyNumberFormat="1" applyFont="1"/>
    <xf numFmtId="0" fontId="43" fillId="0" borderId="0" xfId="0" applyFont="1" applyAlignment="1">
      <alignment horizontal="center"/>
    </xf>
    <xf numFmtId="9" fontId="43" fillId="0" borderId="0" xfId="0" applyNumberFormat="1" applyFont="1"/>
    <xf numFmtId="0" fontId="27" fillId="0" borderId="0" xfId="34" applyFont="1" applyFill="1"/>
    <xf numFmtId="0" fontId="27" fillId="0" borderId="0" xfId="34" applyFont="1" applyFill="1" applyBorder="1"/>
    <xf numFmtId="0" fontId="27" fillId="0" borderId="0" xfId="34" applyFont="1" applyFill="1" applyBorder="1" applyAlignment="1">
      <alignment horizontal="center"/>
    </xf>
    <xf numFmtId="37" fontId="27" fillId="0" borderId="0" xfId="34" applyNumberFormat="1" applyFont="1" applyFill="1" applyBorder="1"/>
    <xf numFmtId="0" fontId="25" fillId="0" borderId="0" xfId="0" applyFont="1" applyAlignment="1">
      <alignment horizontal="center"/>
    </xf>
    <xf numFmtId="0" fontId="28" fillId="0" borderId="0" xfId="34" applyFont="1" applyFill="1"/>
    <xf numFmtId="0" fontId="27" fillId="0" borderId="0" xfId="34" applyFont="1" applyFill="1" applyBorder="1" applyAlignment="1">
      <alignment horizontal="left"/>
    </xf>
    <xf numFmtId="0" fontId="27" fillId="0" borderId="0" xfId="34" quotePrefix="1" applyFont="1" applyFill="1" applyBorder="1" applyAlignment="1">
      <alignment horizontal="left"/>
    </xf>
    <xf numFmtId="0" fontId="28" fillId="0" borderId="0" xfId="34" applyFont="1" applyFill="1" applyBorder="1"/>
    <xf numFmtId="9" fontId="27" fillId="0" borderId="0" xfId="34" applyNumberFormat="1" applyFont="1" applyFill="1" applyBorder="1"/>
    <xf numFmtId="164" fontId="27" fillId="0" borderId="6" xfId="34" applyNumberFormat="1" applyFont="1" applyFill="1" applyBorder="1"/>
    <xf numFmtId="0" fontId="25" fillId="0" borderId="0" xfId="0" applyFont="1" applyBorder="1"/>
    <xf numFmtId="0" fontId="43" fillId="0" borderId="0" xfId="0" applyFont="1" applyBorder="1"/>
    <xf numFmtId="6" fontId="25" fillId="0" borderId="0" xfId="0" applyNumberFormat="1" applyFont="1" applyBorder="1"/>
    <xf numFmtId="0" fontId="44" fillId="0" borderId="0" xfId="0" applyFont="1"/>
    <xf numFmtId="0" fontId="45" fillId="0" borderId="0" xfId="0" applyFont="1"/>
    <xf numFmtId="0" fontId="46" fillId="0" borderId="0" xfId="0" applyFont="1"/>
    <xf numFmtId="6" fontId="45" fillId="0" borderId="0" xfId="0" applyNumberFormat="1" applyFont="1"/>
    <xf numFmtId="0" fontId="47" fillId="0" borderId="0" xfId="0" applyFont="1"/>
    <xf numFmtId="6" fontId="47" fillId="0" borderId="0" xfId="0" applyNumberFormat="1" applyFont="1"/>
    <xf numFmtId="0" fontId="48" fillId="0" borderId="0" xfId="0" applyFont="1"/>
    <xf numFmtId="0" fontId="49" fillId="0" borderId="0" xfId="0" applyFont="1" applyBorder="1"/>
    <xf numFmtId="0" fontId="43" fillId="0" borderId="7" xfId="0" applyFont="1" applyBorder="1"/>
    <xf numFmtId="164" fontId="26" fillId="0" borderId="8" xfId="0" applyNumberFormat="1" applyFont="1" applyBorder="1"/>
    <xf numFmtId="0" fontId="27" fillId="0" borderId="7" xfId="34" applyFont="1" applyFill="1" applyBorder="1"/>
    <xf numFmtId="37" fontId="27" fillId="0" borderId="7" xfId="34" applyNumberFormat="1" applyFont="1" applyFill="1" applyBorder="1"/>
    <xf numFmtId="164" fontId="43" fillId="0" borderId="7" xfId="0" applyNumberFormat="1" applyFont="1" applyBorder="1"/>
    <xf numFmtId="0" fontId="25" fillId="0" borderId="9" xfId="0" applyFont="1" applyBorder="1"/>
    <xf numFmtId="0" fontId="49" fillId="0" borderId="9" xfId="0" applyFont="1" applyBorder="1"/>
    <xf numFmtId="0" fontId="49" fillId="0" borderId="10" xfId="0" applyFont="1" applyBorder="1"/>
    <xf numFmtId="0" fontId="43" fillId="0" borderId="9" xfId="0" applyFont="1" applyBorder="1"/>
    <xf numFmtId="0" fontId="26" fillId="0" borderId="9" xfId="0" applyFont="1" applyBorder="1"/>
    <xf numFmtId="0" fontId="43" fillId="0" borderId="11" xfId="0" applyFont="1" applyBorder="1"/>
    <xf numFmtId="0" fontId="27" fillId="0" borderId="9" xfId="34" quotePrefix="1" applyFont="1" applyFill="1" applyBorder="1" applyAlignment="1">
      <alignment horizontal="left"/>
    </xf>
    <xf numFmtId="0" fontId="28" fillId="0" borderId="9" xfId="34" quotePrefix="1" applyFont="1" applyFill="1" applyBorder="1" applyAlignment="1">
      <alignment horizontal="left"/>
    </xf>
    <xf numFmtId="0" fontId="27" fillId="0" borderId="9" xfId="34" applyFont="1" applyFill="1" applyBorder="1"/>
    <xf numFmtId="9" fontId="27" fillId="0" borderId="7" xfId="34" applyNumberFormat="1" applyFont="1" applyFill="1" applyBorder="1" applyProtection="1"/>
    <xf numFmtId="6" fontId="28" fillId="0" borderId="8" xfId="34" applyNumberFormat="1" applyFont="1" applyFill="1" applyBorder="1"/>
    <xf numFmtId="0" fontId="28" fillId="0" borderId="9" xfId="34" applyFont="1" applyFill="1" applyBorder="1"/>
    <xf numFmtId="0" fontId="28" fillId="0" borderId="7" xfId="34" applyFont="1" applyFill="1" applyBorder="1"/>
    <xf numFmtId="0" fontId="28" fillId="0" borderId="12" xfId="34" quotePrefix="1" applyFont="1" applyFill="1" applyBorder="1" applyAlignment="1">
      <alignment horizontal="left"/>
    </xf>
    <xf numFmtId="0" fontId="26" fillId="0" borderId="0" xfId="0" applyFont="1" applyBorder="1"/>
    <xf numFmtId="6" fontId="26" fillId="0" borderId="0" xfId="0" applyNumberFormat="1" applyFont="1" applyBorder="1"/>
    <xf numFmtId="0" fontId="25" fillId="0" borderId="0" xfId="0" applyNumberFormat="1" applyFont="1" applyBorder="1"/>
    <xf numFmtId="0" fontId="43" fillId="0" borderId="5" xfId="0" applyFont="1" applyBorder="1" applyAlignment="1">
      <alignment horizontal="center"/>
    </xf>
    <xf numFmtId="0" fontId="43" fillId="0" borderId="13" xfId="0" applyFont="1" applyBorder="1" applyAlignment="1">
      <alignment horizontal="center"/>
    </xf>
    <xf numFmtId="0" fontId="43" fillId="0" borderId="14" xfId="0" applyFont="1" applyBorder="1"/>
    <xf numFmtId="0" fontId="25" fillId="0" borderId="0" xfId="0" applyFont="1" applyBorder="1" applyAlignment="1">
      <alignment horizontal="center"/>
    </xf>
    <xf numFmtId="164" fontId="26" fillId="0" borderId="7" xfId="0" applyNumberFormat="1" applyFont="1" applyBorder="1"/>
    <xf numFmtId="0" fontId="49" fillId="0" borderId="7" xfId="0" applyFont="1" applyBorder="1"/>
    <xf numFmtId="0" fontId="49" fillId="0" borderId="15" xfId="0" applyFont="1" applyBorder="1"/>
    <xf numFmtId="164" fontId="26" fillId="0" borderId="16" xfId="0" applyNumberFormat="1" applyFont="1" applyBorder="1"/>
    <xf numFmtId="44" fontId="27" fillId="0" borderId="0" xfId="34" applyNumberFormat="1" applyFont="1" applyFill="1" applyBorder="1"/>
    <xf numFmtId="6" fontId="27" fillId="0" borderId="6" xfId="34" applyNumberFormat="1" applyFont="1" applyFill="1" applyBorder="1"/>
    <xf numFmtId="164" fontId="27" fillId="0" borderId="1" xfId="34" applyNumberFormat="1" applyFont="1" applyFill="1" applyBorder="1"/>
    <xf numFmtId="164" fontId="27" fillId="7" borderId="6" xfId="34" applyNumberFormat="1" applyFont="1" applyFill="1" applyBorder="1"/>
    <xf numFmtId="164" fontId="27" fillId="7" borderId="5" xfId="34" applyNumberFormat="1" applyFont="1" applyFill="1" applyBorder="1"/>
    <xf numFmtId="164" fontId="27" fillId="0" borderId="5" xfId="34" applyNumberFormat="1" applyFont="1" applyFill="1" applyBorder="1"/>
    <xf numFmtId="0" fontId="27" fillId="7" borderId="6" xfId="34" applyFont="1" applyFill="1" applyBorder="1"/>
    <xf numFmtId="6" fontId="27" fillId="0" borderId="1" xfId="34" applyNumberFormat="1" applyFont="1" applyFill="1" applyBorder="1"/>
    <xf numFmtId="9" fontId="27" fillId="7" borderId="1" xfId="34" applyNumberFormat="1" applyFont="1" applyFill="1" applyBorder="1"/>
    <xf numFmtId="6" fontId="28" fillId="8" borderId="8" xfId="34" applyNumberFormat="1" applyFont="1" applyFill="1" applyBorder="1"/>
    <xf numFmtId="0" fontId="0" fillId="0" borderId="0" xfId="0"/>
    <xf numFmtId="0" fontId="43" fillId="0" borderId="13" xfId="0" applyFont="1" applyBorder="1" applyAlignment="1">
      <alignment wrapText="1"/>
    </xf>
    <xf numFmtId="0" fontId="43" fillId="0" borderId="5" xfId="0" applyFont="1" applyBorder="1" applyAlignment="1">
      <alignment wrapText="1"/>
    </xf>
    <xf numFmtId="10" fontId="43" fillId="0" borderId="0" xfId="0" applyNumberFormat="1" applyFont="1"/>
    <xf numFmtId="0" fontId="50" fillId="0" borderId="0" xfId="0" applyFont="1" applyBorder="1" applyAlignment="1">
      <alignment wrapText="1"/>
    </xf>
    <xf numFmtId="0" fontId="43" fillId="0" borderId="17" xfId="0" applyFont="1" applyBorder="1"/>
    <xf numFmtId="0" fontId="43" fillId="0" borderId="17" xfId="0" applyFont="1" applyBorder="1" applyAlignment="1">
      <alignment horizontal="center" wrapText="1"/>
    </xf>
    <xf numFmtId="0" fontId="0" fillId="0" borderId="0" xfId="0"/>
    <xf numFmtId="0" fontId="0" fillId="0" borderId="0" xfId="0"/>
    <xf numFmtId="0" fontId="49" fillId="0" borderId="0" xfId="0" applyFont="1"/>
    <xf numFmtId="0" fontId="51" fillId="0" borderId="0" xfId="0" applyFont="1"/>
    <xf numFmtId="6" fontId="51" fillId="0" borderId="0" xfId="0" applyNumberFormat="1" applyFont="1"/>
    <xf numFmtId="0" fontId="52" fillId="0" borderId="0" xfId="0" applyFont="1"/>
    <xf numFmtId="6" fontId="43" fillId="0" borderId="0" xfId="0" applyNumberFormat="1" applyFont="1"/>
    <xf numFmtId="6" fontId="25" fillId="7" borderId="0" xfId="0" applyNumberFormat="1" applyFont="1" applyFill="1" applyBorder="1"/>
    <xf numFmtId="0" fontId="53" fillId="0" borderId="0" xfId="0" applyFont="1"/>
    <xf numFmtId="6" fontId="49" fillId="0" borderId="0" xfId="0" applyNumberFormat="1" applyFont="1"/>
    <xf numFmtId="164" fontId="43" fillId="7" borderId="0" xfId="0" applyNumberFormat="1" applyFont="1" applyFill="1"/>
    <xf numFmtId="0" fontId="27" fillId="7" borderId="7" xfId="34" applyFont="1" applyFill="1" applyBorder="1"/>
    <xf numFmtId="49" fontId="45" fillId="0" borderId="0" xfId="0" applyNumberFormat="1" applyFont="1" applyAlignment="1">
      <alignment horizontal="center"/>
    </xf>
    <xf numFmtId="0" fontId="45" fillId="0" borderId="0" xfId="0" applyFont="1" applyFill="1" applyBorder="1"/>
    <xf numFmtId="0" fontId="45" fillId="0" borderId="7" xfId="0" applyFont="1" applyBorder="1"/>
    <xf numFmtId="0" fontId="45" fillId="0" borderId="0" xfId="0" applyFont="1" applyBorder="1"/>
    <xf numFmtId="0" fontId="45" fillId="0" borderId="9" xfId="0" applyFont="1" applyBorder="1"/>
    <xf numFmtId="0" fontId="45" fillId="0" borderId="18" xfId="0" applyFont="1" applyBorder="1"/>
    <xf numFmtId="0" fontId="45" fillId="0" borderId="6" xfId="0" applyFont="1" applyBorder="1"/>
    <xf numFmtId="0" fontId="45" fillId="0" borderId="19" xfId="0" applyFont="1" applyBorder="1"/>
    <xf numFmtId="0" fontId="45" fillId="0" borderId="5" xfId="0" applyFont="1" applyBorder="1"/>
    <xf numFmtId="0" fontId="43" fillId="0" borderId="18" xfId="0" applyFont="1" applyBorder="1"/>
    <xf numFmtId="0" fontId="45" fillId="0" borderId="0" xfId="0" applyFont="1"/>
    <xf numFmtId="0" fontId="45" fillId="0" borderId="11" xfId="0" applyFont="1" applyBorder="1"/>
    <xf numFmtId="0" fontId="11" fillId="0" borderId="0" xfId="34" applyFont="1" applyFill="1" applyBorder="1"/>
    <xf numFmtId="0" fontId="11" fillId="0" borderId="0" xfId="34" applyFont="1" applyFill="1" applyBorder="1" applyAlignment="1">
      <alignment horizontal="right"/>
    </xf>
    <xf numFmtId="166" fontId="11" fillId="0" borderId="0" xfId="8" applyNumberFormat="1" applyFont="1" applyFill="1" applyBorder="1"/>
    <xf numFmtId="0" fontId="11" fillId="0" borderId="0" xfId="34" applyFont="1" applyFill="1" applyBorder="1" applyAlignment="1">
      <alignment horizontal="center"/>
    </xf>
    <xf numFmtId="0" fontId="16" fillId="0" borderId="0" xfId="34" applyFont="1" applyBorder="1"/>
    <xf numFmtId="165" fontId="11" fillId="0" borderId="0" xfId="34" quotePrefix="1" applyNumberFormat="1" applyFont="1" applyFill="1" applyBorder="1" applyAlignment="1" applyProtection="1">
      <alignment horizontal="left"/>
    </xf>
    <xf numFmtId="167" fontId="11" fillId="0" borderId="0" xfId="19" applyNumberFormat="1" applyFont="1" applyFill="1" applyBorder="1"/>
    <xf numFmtId="0" fontId="45" fillId="0" borderId="20" xfId="0" applyFont="1" applyBorder="1"/>
    <xf numFmtId="0" fontId="11" fillId="0" borderId="0" xfId="34" applyFont="1" applyFill="1"/>
    <xf numFmtId="0" fontId="11" fillId="0" borderId="0" xfId="34" applyFont="1" applyFill="1" applyAlignment="1">
      <alignment horizontal="center"/>
    </xf>
    <xf numFmtId="0" fontId="34" fillId="0" borderId="0" xfId="34" applyFont="1" applyFill="1" applyBorder="1"/>
    <xf numFmtId="0" fontId="34" fillId="0" borderId="0" xfId="34" applyFont="1" applyFill="1" applyBorder="1" applyAlignment="1">
      <alignment horizontal="center"/>
    </xf>
    <xf numFmtId="0" fontId="44" fillId="0" borderId="15" xfId="0" applyFont="1" applyBorder="1"/>
    <xf numFmtId="0" fontId="44" fillId="0" borderId="11" xfId="0" applyFont="1" applyBorder="1"/>
    <xf numFmtId="0" fontId="45" fillId="0" borderId="21" xfId="0" applyFont="1" applyBorder="1"/>
    <xf numFmtId="0" fontId="44" fillId="0" borderId="9" xfId="0" applyFont="1" applyBorder="1"/>
    <xf numFmtId="0" fontId="44" fillId="0" borderId="0" xfId="0" applyFont="1" applyAlignment="1">
      <alignment horizontal="center"/>
    </xf>
    <xf numFmtId="0" fontId="45" fillId="0" borderId="0" xfId="0" applyFont="1"/>
    <xf numFmtId="0" fontId="45" fillId="0" borderId="0" xfId="0" applyFont="1"/>
    <xf numFmtId="0" fontId="25" fillId="7" borderId="0" xfId="0" applyFont="1" applyFill="1" applyBorder="1"/>
    <xf numFmtId="0" fontId="26" fillId="7" borderId="0" xfId="0" applyFont="1" applyFill="1" applyBorder="1"/>
    <xf numFmtId="0" fontId="49" fillId="0" borderId="11" xfId="0" applyFont="1" applyBorder="1"/>
    <xf numFmtId="0" fontId="49" fillId="0" borderId="22" xfId="0" applyFont="1" applyBorder="1"/>
    <xf numFmtId="0" fontId="45" fillId="0" borderId="0" xfId="0" applyFont="1"/>
    <xf numFmtId="0" fontId="45" fillId="0" borderId="0" xfId="0" applyFont="1"/>
    <xf numFmtId="0" fontId="45" fillId="0" borderId="0" xfId="0" applyFont="1"/>
    <xf numFmtId="0" fontId="25" fillId="9" borderId="0" xfId="0" applyFont="1" applyFill="1" applyBorder="1"/>
    <xf numFmtId="6" fontId="25" fillId="9" borderId="0" xfId="0" applyNumberFormat="1" applyFont="1" applyFill="1" applyBorder="1"/>
    <xf numFmtId="6" fontId="43" fillId="9" borderId="0" xfId="0" applyNumberFormat="1" applyFont="1" applyFill="1" applyBorder="1"/>
    <xf numFmtId="0" fontId="53" fillId="9" borderId="0" xfId="0" applyFont="1" applyFill="1"/>
    <xf numFmtId="0" fontId="43" fillId="7" borderId="21" xfId="0" applyFont="1" applyFill="1" applyBorder="1"/>
    <xf numFmtId="0" fontId="43" fillId="7" borderId="7" xfId="0" applyFont="1" applyFill="1" applyBorder="1"/>
    <xf numFmtId="0" fontId="43" fillId="7" borderId="23" xfId="0" applyFont="1" applyFill="1" applyBorder="1"/>
    <xf numFmtId="164" fontId="43" fillId="9" borderId="0" xfId="0" applyNumberFormat="1" applyFont="1" applyFill="1"/>
    <xf numFmtId="6" fontId="26" fillId="9" borderId="8" xfId="0" applyNumberFormat="1" applyFont="1" applyFill="1" applyBorder="1"/>
    <xf numFmtId="9" fontId="43" fillId="9" borderId="0" xfId="0" applyNumberFormat="1" applyFont="1" applyFill="1"/>
    <xf numFmtId="10" fontId="43" fillId="9" borderId="0" xfId="0" applyNumberFormat="1" applyFont="1" applyFill="1"/>
    <xf numFmtId="0" fontId="43" fillId="9" borderId="0" xfId="0" applyFont="1" applyFill="1"/>
    <xf numFmtId="2" fontId="43" fillId="9" borderId="0" xfId="0" applyNumberFormat="1" applyFont="1" applyFill="1"/>
    <xf numFmtId="164" fontId="27" fillId="9" borderId="6" xfId="34" applyNumberFormat="1" applyFont="1" applyFill="1" applyBorder="1"/>
    <xf numFmtId="164" fontId="27" fillId="9" borderId="0" xfId="34" applyNumberFormat="1" applyFont="1" applyFill="1" applyBorder="1" applyAlignment="1">
      <alignment horizontal="left"/>
    </xf>
    <xf numFmtId="1" fontId="43" fillId="9" borderId="0" xfId="0" applyNumberFormat="1" applyFont="1" applyFill="1"/>
    <xf numFmtId="0" fontId="27" fillId="9" borderId="0" xfId="34" applyFont="1" applyFill="1" applyBorder="1"/>
    <xf numFmtId="6" fontId="27" fillId="9" borderId="6" xfId="19" applyNumberFormat="1" applyFont="1" applyFill="1" applyBorder="1"/>
    <xf numFmtId="6" fontId="27" fillId="9" borderId="6" xfId="34" applyNumberFormat="1" applyFont="1" applyFill="1" applyBorder="1"/>
    <xf numFmtId="6" fontId="28" fillId="9" borderId="8" xfId="34" applyNumberFormat="1" applyFont="1" applyFill="1" applyBorder="1"/>
    <xf numFmtId="164" fontId="27" fillId="9" borderId="1" xfId="34" applyNumberFormat="1" applyFont="1" applyFill="1" applyBorder="1"/>
    <xf numFmtId="0" fontId="43" fillId="9" borderId="8" xfId="0" applyFont="1" applyFill="1" applyBorder="1"/>
    <xf numFmtId="0" fontId="43" fillId="0" borderId="14" xfId="0" applyFont="1" applyBorder="1" applyAlignment="1">
      <alignment horizontal="center" vertical="center" wrapText="1"/>
    </xf>
    <xf numFmtId="0" fontId="0" fillId="0" borderId="0" xfId="0" applyAlignment="1">
      <alignment horizontal="center"/>
    </xf>
    <xf numFmtId="0" fontId="49" fillId="0" borderId="0" xfId="0" applyFont="1" applyAlignment="1">
      <alignment horizontal="center"/>
    </xf>
    <xf numFmtId="0" fontId="0" fillId="9" borderId="0" xfId="0" applyFill="1"/>
    <xf numFmtId="6" fontId="26" fillId="7" borderId="0" xfId="0" applyNumberFormat="1" applyFont="1" applyFill="1" applyBorder="1"/>
    <xf numFmtId="0" fontId="54" fillId="9" borderId="0" xfId="0" applyFont="1" applyFill="1" applyBorder="1"/>
    <xf numFmtId="3" fontId="27" fillId="9" borderId="0" xfId="34" applyNumberFormat="1" applyFont="1" applyFill="1" applyBorder="1"/>
    <xf numFmtId="6" fontId="43" fillId="0" borderId="0" xfId="0" applyNumberFormat="1" applyFont="1" applyBorder="1"/>
    <xf numFmtId="0" fontId="45" fillId="0" borderId="0" xfId="0" applyFont="1"/>
    <xf numFmtId="0" fontId="55" fillId="0" borderId="0" xfId="0" applyFont="1"/>
    <xf numFmtId="0" fontId="55" fillId="0" borderId="0" xfId="0" applyFont="1" applyAlignment="1">
      <alignment wrapText="1"/>
    </xf>
    <xf numFmtId="0" fontId="49" fillId="0" borderId="0" xfId="0" applyFont="1" applyAlignment="1">
      <alignment horizontal="left" vertical="top"/>
    </xf>
    <xf numFmtId="0" fontId="43" fillId="0" borderId="24" xfId="0" applyFont="1" applyBorder="1"/>
    <xf numFmtId="0" fontId="43" fillId="0" borderId="6" xfId="0" applyFont="1" applyBorder="1"/>
    <xf numFmtId="0" fontId="43" fillId="0" borderId="0" xfId="0" applyFont="1" applyBorder="1" applyAlignment="1">
      <alignment horizontal="center" wrapText="1"/>
    </xf>
    <xf numFmtId="0" fontId="52" fillId="0" borderId="15" xfId="0" applyFont="1" applyBorder="1"/>
    <xf numFmtId="0" fontId="43" fillId="0" borderId="21" xfId="0" applyFont="1" applyBorder="1"/>
    <xf numFmtId="0" fontId="55" fillId="0" borderId="9" xfId="0" applyFont="1" applyBorder="1" applyAlignment="1">
      <alignment horizontal="left" vertical="top" wrapText="1"/>
    </xf>
    <xf numFmtId="0" fontId="55" fillId="0" borderId="7" xfId="0" applyFont="1" applyBorder="1"/>
    <xf numFmtId="6" fontId="25" fillId="9" borderId="7" xfId="0" applyNumberFormat="1" applyFont="1" applyFill="1" applyBorder="1"/>
    <xf numFmtId="6" fontId="43" fillId="0" borderId="7" xfId="0" applyNumberFormat="1" applyFont="1" applyBorder="1"/>
    <xf numFmtId="0" fontId="53" fillId="0" borderId="9" xfId="0" applyFont="1" applyBorder="1"/>
    <xf numFmtId="0" fontId="43" fillId="0" borderId="9" xfId="0" applyFont="1" applyFill="1" applyBorder="1"/>
    <xf numFmtId="6" fontId="43" fillId="0" borderId="19" xfId="0" applyNumberFormat="1" applyFont="1" applyBorder="1"/>
    <xf numFmtId="0" fontId="28" fillId="0" borderId="15" xfId="34" applyFont="1" applyFill="1" applyBorder="1"/>
    <xf numFmtId="0" fontId="28" fillId="0" borderId="11" xfId="34" applyFont="1" applyFill="1" applyBorder="1"/>
    <xf numFmtId="0" fontId="28" fillId="0" borderId="21" xfId="34" applyFont="1" applyFill="1" applyBorder="1"/>
    <xf numFmtId="0" fontId="52" fillId="0" borderId="0" xfId="0" applyFont="1" applyBorder="1"/>
    <xf numFmtId="0" fontId="45" fillId="7" borderId="0" xfId="0" applyFont="1" applyFill="1" applyBorder="1"/>
    <xf numFmtId="0" fontId="56" fillId="0" borderId="0" xfId="0" applyFont="1" applyBorder="1"/>
    <xf numFmtId="0" fontId="52" fillId="0" borderId="0" xfId="0" applyFont="1" applyBorder="1" applyAlignment="1">
      <alignment horizontal="left"/>
    </xf>
    <xf numFmtId="10" fontId="43" fillId="9" borderId="0" xfId="0" applyNumberFormat="1" applyFont="1" applyFill="1" applyBorder="1"/>
    <xf numFmtId="10" fontId="27" fillId="9" borderId="0" xfId="0" applyNumberFormat="1" applyFont="1" applyFill="1" applyBorder="1"/>
    <xf numFmtId="0" fontId="27" fillId="0" borderId="9" xfId="0" applyFont="1" applyFill="1" applyBorder="1"/>
    <xf numFmtId="0" fontId="42" fillId="0" borderId="0" xfId="0" applyFont="1" applyAlignment="1">
      <alignment horizontal="left" vertical="top" wrapText="1"/>
    </xf>
    <xf numFmtId="0" fontId="44" fillId="0" borderId="0" xfId="0" applyFont="1" applyAlignment="1">
      <alignment horizontal="left" vertical="top"/>
    </xf>
    <xf numFmtId="0" fontId="55" fillId="0" borderId="0" xfId="0" applyFont="1" applyAlignment="1">
      <alignment vertical="top" wrapText="1"/>
    </xf>
    <xf numFmtId="0" fontId="0" fillId="0" borderId="0" xfId="0" applyAlignment="1">
      <alignment vertical="top" wrapText="1"/>
    </xf>
    <xf numFmtId="0" fontId="55" fillId="0" borderId="0" xfId="0" applyFont="1" applyBorder="1" applyAlignment="1">
      <alignment horizontal="left" vertical="top" wrapText="1"/>
    </xf>
    <xf numFmtId="0" fontId="57" fillId="0" borderId="0" xfId="0" applyFont="1" applyBorder="1" applyAlignment="1">
      <alignment horizontal="left" vertical="top" wrapText="1"/>
    </xf>
    <xf numFmtId="0" fontId="0" fillId="0" borderId="0" xfId="0" applyAlignment="1">
      <alignment wrapText="1"/>
    </xf>
    <xf numFmtId="0" fontId="0" fillId="0" borderId="0" xfId="0" applyFont="1"/>
  </cellXfs>
  <cellStyles count="48">
    <cellStyle name="^SCORE" xfId="1"/>
    <cellStyle name="0" xfId="2"/>
    <cellStyle name="active" xfId="3"/>
    <cellStyle name="args.style" xfId="4"/>
    <cellStyle name="BudgComp" xfId="5"/>
    <cellStyle name="Calc Currency (0)" xfId="6"/>
    <cellStyle name="Column_Title" xfId="7"/>
    <cellStyle name="Comma" xfId="8" builtinId="3"/>
    <cellStyle name="Comma  - Style1" xfId="9"/>
    <cellStyle name="Comma  - Style2" xfId="10"/>
    <cellStyle name="Comma  - Style3" xfId="11"/>
    <cellStyle name="Comma  - Style4" xfId="12"/>
    <cellStyle name="Comma  - Style5" xfId="13"/>
    <cellStyle name="Comma  - Style6" xfId="14"/>
    <cellStyle name="Comma  - Style7" xfId="15"/>
    <cellStyle name="Comma  - Style8" xfId="16"/>
    <cellStyle name="Comma0" xfId="17"/>
    <cellStyle name="Copied" xfId="18"/>
    <cellStyle name="Currency" xfId="19" builtinId="4"/>
    <cellStyle name="Currency$" xfId="20"/>
    <cellStyle name="Currency0" xfId="21"/>
    <cellStyle name="Date" xfId="22"/>
    <cellStyle name="Entered" xfId="23"/>
    <cellStyle name="Euro" xfId="24"/>
    <cellStyle name="Fixed" xfId="25"/>
    <cellStyle name="Grey" xfId="26"/>
    <cellStyle name="Header1" xfId="27"/>
    <cellStyle name="Header2" xfId="28"/>
    <cellStyle name="HEADINGS" xfId="29"/>
    <cellStyle name="HEADINGSTOP" xfId="30"/>
    <cellStyle name="Input [yellow]" xfId="31"/>
    <cellStyle name="Normal" xfId="0" builtinId="0"/>
    <cellStyle name="Normal - Style1" xfId="32"/>
    <cellStyle name="Normal 2" xfId="33"/>
    <cellStyle name="Normal_MIM Calculation" xfId="34"/>
    <cellStyle name="per.style" xfId="35"/>
    <cellStyle name="Percent [2]" xfId="36"/>
    <cellStyle name="PSChar" xfId="37"/>
    <cellStyle name="PSDate" xfId="38"/>
    <cellStyle name="PSDec" xfId="39"/>
    <cellStyle name="PSHeading" xfId="40"/>
    <cellStyle name="PSInt" xfId="41"/>
    <cellStyle name="PSSpacer" xfId="42"/>
    <cellStyle name="regstoresfromspecstores" xfId="43"/>
    <cellStyle name="RevList" xfId="44"/>
    <cellStyle name="SHADEDSTORES" xfId="45"/>
    <cellStyle name="specstores" xfId="46"/>
    <cellStyle name="Subtotal" xfId="4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tabSelected="1" view="pageLayout" zoomScaleNormal="100" workbookViewId="0">
      <selection activeCell="D3" sqref="D3"/>
    </sheetView>
  </sheetViews>
  <sheetFormatPr defaultRowHeight="15" x14ac:dyDescent="0.25"/>
  <cols>
    <col min="1" max="1" width="4" style="23" customWidth="1"/>
    <col min="2" max="3" width="9.140625" style="23"/>
    <col min="4" max="4" width="9.140625" style="23" customWidth="1"/>
    <col min="5" max="16384" width="9.140625" style="23"/>
  </cols>
  <sheetData>
    <row r="1" spans="1:10" ht="97.5" customHeight="1" x14ac:dyDescent="0.25">
      <c r="A1" s="183" t="s">
        <v>321</v>
      </c>
      <c r="B1" s="184"/>
      <c r="C1" s="184"/>
      <c r="D1" s="184"/>
      <c r="E1" s="184"/>
      <c r="F1" s="184"/>
      <c r="G1" s="184"/>
      <c r="H1" s="184"/>
      <c r="I1" s="184"/>
      <c r="J1" s="184"/>
    </row>
    <row r="2" spans="1:10" s="118" customFormat="1" x14ac:dyDescent="0.25">
      <c r="A2" s="117"/>
      <c r="B2" s="117"/>
      <c r="C2" s="117"/>
      <c r="D2" s="117"/>
      <c r="E2" s="117"/>
      <c r="F2" s="117"/>
      <c r="G2" s="117"/>
      <c r="H2" s="117"/>
      <c r="I2" s="117"/>
      <c r="J2" s="117"/>
    </row>
    <row r="3" spans="1:10" s="118" customFormat="1" ht="15.75" x14ac:dyDescent="0.25">
      <c r="A3" s="117"/>
      <c r="B3" s="117" t="s">
        <v>90</v>
      </c>
      <c r="C3" s="117"/>
      <c r="D3" s="154"/>
      <c r="E3" s="127"/>
      <c r="F3" s="127"/>
      <c r="G3" s="127"/>
      <c r="H3" s="127"/>
      <c r="I3" s="117"/>
      <c r="J3" s="117"/>
    </row>
    <row r="4" spans="1:10" s="118" customFormat="1" ht="15.75" x14ac:dyDescent="0.25">
      <c r="A4" s="117"/>
      <c r="B4" s="117" t="s">
        <v>91</v>
      </c>
      <c r="C4" s="117"/>
      <c r="D4" s="154"/>
      <c r="E4" s="127"/>
      <c r="F4" s="127"/>
      <c r="G4" s="127"/>
      <c r="H4" s="127"/>
      <c r="I4" s="117"/>
      <c r="J4" s="117"/>
    </row>
    <row r="5" spans="1:10" ht="15.75" x14ac:dyDescent="0.25">
      <c r="A5" s="117"/>
      <c r="B5" s="117" t="s">
        <v>113</v>
      </c>
      <c r="C5" s="117"/>
      <c r="D5" s="154"/>
      <c r="E5" s="127"/>
      <c r="F5" s="127"/>
      <c r="G5" s="127"/>
      <c r="H5" s="127"/>
    </row>
    <row r="6" spans="1:10" s="118" customFormat="1" x14ac:dyDescent="0.25">
      <c r="A6" s="117"/>
      <c r="B6" s="117"/>
      <c r="C6" s="117"/>
      <c r="D6" s="117"/>
      <c r="E6" s="117"/>
      <c r="F6" s="117"/>
      <c r="G6" s="117"/>
      <c r="H6" s="117"/>
    </row>
    <row r="7" spans="1:10" x14ac:dyDescent="0.25">
      <c r="B7" s="22" t="s">
        <v>110</v>
      </c>
    </row>
    <row r="8" spans="1:10" s="118" customFormat="1" x14ac:dyDescent="0.25">
      <c r="A8" s="89" t="s">
        <v>105</v>
      </c>
      <c r="B8" s="126" t="s">
        <v>303</v>
      </c>
    </row>
    <row r="9" spans="1:10" s="118" customFormat="1" x14ac:dyDescent="0.25">
      <c r="A9" s="89"/>
      <c r="B9" s="118" t="s">
        <v>257</v>
      </c>
    </row>
    <row r="10" spans="1:10" x14ac:dyDescent="0.25">
      <c r="A10" s="89" t="s">
        <v>106</v>
      </c>
      <c r="B10" s="125" t="s">
        <v>298</v>
      </c>
    </row>
    <row r="11" spans="1:10" x14ac:dyDescent="0.25">
      <c r="A11" s="89" t="s">
        <v>107</v>
      </c>
      <c r="B11" s="23" t="s">
        <v>255</v>
      </c>
    </row>
    <row r="12" spans="1:10" x14ac:dyDescent="0.25">
      <c r="A12" s="89"/>
      <c r="B12" s="23" t="s">
        <v>245</v>
      </c>
    </row>
    <row r="13" spans="1:10" x14ac:dyDescent="0.25">
      <c r="A13" s="89"/>
      <c r="B13" s="125" t="s">
        <v>297</v>
      </c>
    </row>
    <row r="14" spans="1:10" x14ac:dyDescent="0.25">
      <c r="A14" s="89"/>
      <c r="B14" s="125" t="s">
        <v>296</v>
      </c>
    </row>
    <row r="15" spans="1:10" x14ac:dyDescent="0.25">
      <c r="A15" s="89"/>
      <c r="B15" s="23" t="s">
        <v>246</v>
      </c>
    </row>
    <row r="16" spans="1:10" x14ac:dyDescent="0.25">
      <c r="A16" s="89"/>
      <c r="B16" s="23" t="s">
        <v>247</v>
      </c>
    </row>
    <row r="17" spans="1:2" x14ac:dyDescent="0.25">
      <c r="A17" s="89" t="s">
        <v>108</v>
      </c>
      <c r="B17" s="23" t="s">
        <v>253</v>
      </c>
    </row>
    <row r="18" spans="1:2" x14ac:dyDescent="0.25">
      <c r="A18" s="89" t="s">
        <v>109</v>
      </c>
      <c r="B18" s="23" t="s">
        <v>254</v>
      </c>
    </row>
    <row r="19" spans="1:2" x14ac:dyDescent="0.25">
      <c r="A19" s="89"/>
      <c r="B19" s="157" t="s">
        <v>315</v>
      </c>
    </row>
    <row r="20" spans="1:2" x14ac:dyDescent="0.25">
      <c r="A20" s="89"/>
      <c r="B20" s="23" t="s">
        <v>248</v>
      </c>
    </row>
    <row r="21" spans="1:2" x14ac:dyDescent="0.25">
      <c r="A21" s="89" t="s">
        <v>111</v>
      </c>
      <c r="B21" s="23" t="s">
        <v>178</v>
      </c>
    </row>
    <row r="22" spans="1:2" x14ac:dyDescent="0.25">
      <c r="A22" s="89"/>
      <c r="B22" s="23" t="s">
        <v>251</v>
      </c>
    </row>
    <row r="23" spans="1:2" x14ac:dyDescent="0.25">
      <c r="A23" s="89" t="s">
        <v>149</v>
      </c>
      <c r="B23" s="23" t="s">
        <v>148</v>
      </c>
    </row>
    <row r="24" spans="1:2" x14ac:dyDescent="0.25">
      <c r="A24" s="89"/>
      <c r="B24" s="23" t="s">
        <v>147</v>
      </c>
    </row>
    <row r="25" spans="1:2" x14ac:dyDescent="0.25">
      <c r="A25" s="89" t="s">
        <v>177</v>
      </c>
      <c r="B25" s="23" t="s">
        <v>249</v>
      </c>
    </row>
    <row r="26" spans="1:2" x14ac:dyDescent="0.25">
      <c r="A26" s="89"/>
      <c r="B26" s="119" t="s">
        <v>262</v>
      </c>
    </row>
    <row r="27" spans="1:2" s="119" customFormat="1" x14ac:dyDescent="0.25">
      <c r="A27" s="89"/>
      <c r="B27" s="126" t="s">
        <v>310</v>
      </c>
    </row>
    <row r="28" spans="1:2" s="126" customFormat="1" x14ac:dyDescent="0.25">
      <c r="A28" s="89"/>
      <c r="B28" s="126" t="s">
        <v>311</v>
      </c>
    </row>
    <row r="29" spans="1:2" s="119" customFormat="1" x14ac:dyDescent="0.25">
      <c r="A29" s="89" t="s">
        <v>241</v>
      </c>
      <c r="B29" s="124" t="s">
        <v>265</v>
      </c>
    </row>
    <row r="30" spans="1:2" s="124" customFormat="1" x14ac:dyDescent="0.25">
      <c r="A30" s="89"/>
      <c r="B30" s="124" t="s">
        <v>266</v>
      </c>
    </row>
    <row r="31" spans="1:2" x14ac:dyDescent="0.25">
      <c r="A31" s="89" t="s">
        <v>244</v>
      </c>
      <c r="B31" s="90" t="s">
        <v>252</v>
      </c>
    </row>
    <row r="32" spans="1:2" x14ac:dyDescent="0.25">
      <c r="A32" s="89" t="s">
        <v>263</v>
      </c>
      <c r="B32" s="90" t="s">
        <v>243</v>
      </c>
    </row>
    <row r="33" spans="1:2" x14ac:dyDescent="0.25">
      <c r="A33" s="89"/>
      <c r="B33" s="90" t="s">
        <v>242</v>
      </c>
    </row>
    <row r="34" spans="1:2" x14ac:dyDescent="0.25">
      <c r="A34" s="89" t="s">
        <v>264</v>
      </c>
      <c r="B34" s="90" t="s">
        <v>294</v>
      </c>
    </row>
    <row r="35" spans="1:2" x14ac:dyDescent="0.25">
      <c r="A35" s="89"/>
      <c r="B35" s="90" t="s">
        <v>295</v>
      </c>
    </row>
    <row r="36" spans="1:2" x14ac:dyDescent="0.25">
      <c r="A36" s="89"/>
      <c r="B36" s="90" t="s">
        <v>250</v>
      </c>
    </row>
  </sheetData>
  <mergeCells count="1">
    <mergeCell ref="A1:J1"/>
  </mergeCells>
  <pageMargins left="0.7" right="0.7" top="1.34375" bottom="0.75" header="0.3" footer="0.3"/>
  <pageSetup orientation="portrait" r:id="rId1"/>
  <headerFooter>
    <oddHeader xml:space="preserve">&amp;L&amp;"-,Bold"&amp;12Maximum Insurable Loan 
Calculation (MILC)&amp;C&amp;"-,Bold"U.S. Department of Housing 
and Urban Development&amp;"-,Regular"
Office of Residential 
Care Facilities
&amp;R&amp;9OMB Approval No. 9999-9999 
(exp. mm/dd/yy) </oddHeader>
    <oddFooter>&amp;LPrevious versions obsolete&amp;R form HUD-92264a-ORCF (mm/dd/yyyy)</oddFooter>
  </headerFooter>
  <ignoredErrors>
    <ignoredError sqref="A23 A21 A17:A18 A10:A11 A8 A25 A29 A31:A32 A34"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11"/>
  <sheetViews>
    <sheetView showGridLines="0" view="pageLayout" zoomScaleNormal="75" workbookViewId="0">
      <selection activeCell="F8" sqref="F8"/>
    </sheetView>
  </sheetViews>
  <sheetFormatPr defaultRowHeight="15" x14ac:dyDescent="0.25"/>
  <cols>
    <col min="1" max="1" width="25.5703125" customWidth="1"/>
    <col min="2" max="2" width="12.85546875" customWidth="1"/>
    <col min="3" max="3" width="11.42578125" customWidth="1"/>
    <col min="4" max="4" width="12.5703125" customWidth="1"/>
    <col min="5" max="5" width="10.85546875" customWidth="1"/>
    <col min="6" max="6" width="13.140625" customWidth="1"/>
    <col min="7" max="7" width="16.140625" customWidth="1"/>
    <col min="8" max="9" width="13.28515625" customWidth="1"/>
    <col min="10" max="10" width="15.28515625" customWidth="1"/>
    <col min="11" max="11" width="11.7109375" customWidth="1"/>
    <col min="12" max="12" width="12.42578125" customWidth="1"/>
    <col min="13" max="13" width="17.28515625" customWidth="1"/>
  </cols>
  <sheetData>
    <row r="1" spans="1:13" s="78" customFormat="1" ht="89.25" customHeight="1" x14ac:dyDescent="0.25"/>
    <row r="2" spans="1:13" ht="128.25" customHeight="1" thickBot="1" x14ac:dyDescent="0.3">
      <c r="A2" s="54"/>
      <c r="B2" s="149" t="s">
        <v>167</v>
      </c>
      <c r="C2" s="149" t="s">
        <v>168</v>
      </c>
      <c r="D2" s="149" t="s">
        <v>169</v>
      </c>
      <c r="E2" s="149" t="s">
        <v>170</v>
      </c>
      <c r="F2" s="149" t="s">
        <v>171</v>
      </c>
      <c r="G2" s="149" t="s">
        <v>172</v>
      </c>
      <c r="H2" s="149" t="s">
        <v>173</v>
      </c>
      <c r="I2" s="149" t="s">
        <v>174</v>
      </c>
      <c r="J2" s="149" t="s">
        <v>175</v>
      </c>
      <c r="K2" s="149" t="s">
        <v>176</v>
      </c>
      <c r="L2" s="149" t="s">
        <v>166</v>
      </c>
      <c r="M2" s="149" t="s">
        <v>165</v>
      </c>
    </row>
    <row r="3" spans="1:13" s="70" customFormat="1" ht="18.75" customHeight="1" thickBot="1" x14ac:dyDescent="0.3">
      <c r="A3" s="75"/>
      <c r="B3" s="76" t="s">
        <v>153</v>
      </c>
      <c r="C3" s="76" t="s">
        <v>154</v>
      </c>
      <c r="D3" s="76" t="s">
        <v>155</v>
      </c>
      <c r="E3" s="76" t="s">
        <v>156</v>
      </c>
      <c r="F3" s="76" t="s">
        <v>157</v>
      </c>
      <c r="G3" s="76" t="s">
        <v>158</v>
      </c>
      <c r="H3" s="76" t="s">
        <v>159</v>
      </c>
      <c r="I3" s="76" t="s">
        <v>160</v>
      </c>
      <c r="J3" s="76" t="s">
        <v>161</v>
      </c>
      <c r="K3" s="76" t="s">
        <v>162</v>
      </c>
      <c r="L3" s="76" t="s">
        <v>163</v>
      </c>
      <c r="M3" s="76" t="s">
        <v>164</v>
      </c>
    </row>
    <row r="4" spans="1:13" ht="38.25" customHeight="1" x14ac:dyDescent="0.25">
      <c r="A4" s="71" t="s">
        <v>77</v>
      </c>
      <c r="B4" s="53" t="s">
        <v>55</v>
      </c>
      <c r="C4" s="53"/>
      <c r="D4" s="53" t="s">
        <v>55</v>
      </c>
      <c r="E4" s="53" t="s">
        <v>55</v>
      </c>
      <c r="F4" s="53" t="s">
        <v>55</v>
      </c>
      <c r="G4" s="53"/>
      <c r="H4" s="53"/>
      <c r="I4" s="53"/>
      <c r="J4" s="53"/>
      <c r="K4" s="53"/>
      <c r="L4" s="53"/>
      <c r="M4" s="53" t="s">
        <v>55</v>
      </c>
    </row>
    <row r="5" spans="1:13" ht="31.5" x14ac:dyDescent="0.25">
      <c r="A5" s="72" t="s">
        <v>256</v>
      </c>
      <c r="B5" s="52" t="s">
        <v>55</v>
      </c>
      <c r="C5" s="52"/>
      <c r="D5" s="52" t="s">
        <v>55</v>
      </c>
      <c r="E5" s="52" t="s">
        <v>55</v>
      </c>
      <c r="F5" s="52" t="s">
        <v>55</v>
      </c>
      <c r="G5" s="52" t="s">
        <v>55</v>
      </c>
      <c r="H5" s="52"/>
      <c r="I5" s="52"/>
      <c r="J5" s="52"/>
      <c r="K5" s="52"/>
      <c r="L5" s="52"/>
      <c r="M5" s="52" t="s">
        <v>55</v>
      </c>
    </row>
    <row r="6" spans="1:13" ht="15.75" x14ac:dyDescent="0.25">
      <c r="A6" s="72" t="s">
        <v>78</v>
      </c>
      <c r="B6" s="52" t="s">
        <v>55</v>
      </c>
      <c r="C6" s="52"/>
      <c r="D6" s="52" t="s">
        <v>55</v>
      </c>
      <c r="E6" s="52" t="s">
        <v>55</v>
      </c>
      <c r="F6" s="52" t="s">
        <v>55</v>
      </c>
      <c r="G6" s="52" t="s">
        <v>55</v>
      </c>
      <c r="H6" s="52"/>
      <c r="I6" s="52"/>
      <c r="J6" s="52"/>
      <c r="K6" s="52"/>
      <c r="L6" s="52"/>
      <c r="M6" s="52" t="s">
        <v>55</v>
      </c>
    </row>
    <row r="7" spans="1:13" ht="15.75" x14ac:dyDescent="0.25">
      <c r="A7" s="72" t="s">
        <v>79</v>
      </c>
      <c r="B7" s="52" t="s">
        <v>55</v>
      </c>
      <c r="C7" s="52"/>
      <c r="D7" s="52" t="s">
        <v>55</v>
      </c>
      <c r="E7" s="52" t="s">
        <v>55</v>
      </c>
      <c r="F7" s="52" t="s">
        <v>55</v>
      </c>
      <c r="G7" s="52"/>
      <c r="H7" s="52"/>
      <c r="I7" s="52"/>
      <c r="J7" s="52" t="s">
        <v>55</v>
      </c>
      <c r="K7" s="52"/>
      <c r="L7" s="52"/>
      <c r="M7" s="52" t="s">
        <v>55</v>
      </c>
    </row>
    <row r="8" spans="1:13" ht="15.75" x14ac:dyDescent="0.25">
      <c r="A8" s="72" t="s">
        <v>80</v>
      </c>
      <c r="B8" s="52" t="s">
        <v>55</v>
      </c>
      <c r="C8" s="52"/>
      <c r="D8" s="52"/>
      <c r="E8" s="52" t="s">
        <v>55</v>
      </c>
      <c r="F8" s="52" t="s">
        <v>55</v>
      </c>
      <c r="G8" s="52"/>
      <c r="H8" s="52" t="s">
        <v>55</v>
      </c>
      <c r="I8" s="52" t="s">
        <v>55</v>
      </c>
      <c r="J8" s="52"/>
      <c r="K8" s="52"/>
      <c r="L8" s="52"/>
      <c r="M8" s="52" t="s">
        <v>55</v>
      </c>
    </row>
    <row r="9" spans="1:13" ht="15.75" x14ac:dyDescent="0.25">
      <c r="A9" s="72" t="s">
        <v>81</v>
      </c>
      <c r="B9" s="52" t="s">
        <v>55</v>
      </c>
      <c r="C9" s="52" t="s">
        <v>55</v>
      </c>
      <c r="D9" s="52"/>
      <c r="E9" s="52"/>
      <c r="F9" s="52"/>
      <c r="G9" s="52"/>
      <c r="H9" s="52"/>
      <c r="I9" s="52" t="s">
        <v>55</v>
      </c>
      <c r="J9" s="52"/>
      <c r="K9" s="52"/>
      <c r="L9" s="52"/>
      <c r="M9" s="52"/>
    </row>
    <row r="10" spans="1:13" ht="15.75" x14ac:dyDescent="0.25">
      <c r="A10" s="72" t="s">
        <v>82</v>
      </c>
      <c r="B10" s="52" t="s">
        <v>55</v>
      </c>
      <c r="C10" s="52"/>
      <c r="D10" s="52"/>
      <c r="E10" s="52"/>
      <c r="F10" s="52" t="s">
        <v>55</v>
      </c>
      <c r="G10" s="52"/>
      <c r="H10" s="52"/>
      <c r="I10" s="52"/>
      <c r="J10" s="52"/>
      <c r="K10" s="52" t="s">
        <v>55</v>
      </c>
      <c r="L10" s="52"/>
      <c r="M10" s="52"/>
    </row>
    <row r="11" spans="1:13" ht="15.75" x14ac:dyDescent="0.25">
      <c r="A11" s="72" t="s">
        <v>102</v>
      </c>
      <c r="B11" s="52" t="s">
        <v>55</v>
      </c>
      <c r="C11" s="52"/>
      <c r="D11" s="52"/>
      <c r="E11" s="52"/>
      <c r="F11" s="52"/>
      <c r="G11" s="52"/>
      <c r="H11" s="52"/>
      <c r="I11" s="52"/>
      <c r="J11" s="52"/>
      <c r="K11" s="52"/>
      <c r="L11" s="52" t="s">
        <v>55</v>
      </c>
      <c r="M11" s="52"/>
    </row>
  </sheetData>
  <printOptions horizontalCentered="1"/>
  <pageMargins left="0.7" right="0.7" top="0.85989583333333297" bottom="0.75" header="0.3" footer="0.3"/>
  <pageSetup scale="65" orientation="landscape" r:id="rId1"/>
  <headerFooter>
    <oddHeader xml:space="preserve">&amp;L&amp;"-,Bold"&amp;12Maximum Insurable 
Loan Calculation, by Program&amp;"-,Regular"
Section 232&amp;C&amp;"-,Bold"U.S. Department of Housing 
and Urban Development&amp;"-,Regular"
Office of Residential 
Care Facilities&amp;ROMB Approval No. 9999-9999 
(exp. mm/dd/yy) </oddHeader>
    <oddFooter>&amp;LPrevious versions obsolete&amp;R form HUD-92264a-ORCF (mm/dd/yyyy)</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9"/>
  <sheetViews>
    <sheetView showGridLines="0" view="pageLayout" zoomScaleNormal="75" workbookViewId="0">
      <selection activeCell="C37" sqref="C37:C41"/>
    </sheetView>
  </sheetViews>
  <sheetFormatPr defaultRowHeight="15" x14ac:dyDescent="0.25"/>
  <cols>
    <col min="1" max="1" width="23.85546875" style="23" customWidth="1"/>
    <col min="2" max="2" width="46.140625" style="23" customWidth="1"/>
    <col min="3" max="3" width="14.42578125" style="23" bestFit="1" customWidth="1"/>
    <col min="4" max="5" width="9.140625" style="23"/>
    <col min="6" max="6" width="32.85546875" style="23" customWidth="1"/>
    <col min="7" max="16384" width="9.140625" style="23"/>
  </cols>
  <sheetData>
    <row r="1" spans="1:11" s="157" customFormat="1" ht="20.25" x14ac:dyDescent="0.3">
      <c r="A1" s="178" t="s">
        <v>312</v>
      </c>
      <c r="B1" s="179"/>
      <c r="C1" s="92"/>
      <c r="D1" s="92"/>
    </row>
    <row r="2" spans="1:11" s="157" customFormat="1" ht="15.75" x14ac:dyDescent="0.25">
      <c r="A2" s="92" t="s">
        <v>313</v>
      </c>
      <c r="B2" s="163"/>
      <c r="C2" s="92"/>
      <c r="D2" s="92"/>
    </row>
    <row r="3" spans="1:11" s="157" customFormat="1" x14ac:dyDescent="0.25">
      <c r="A3" s="92"/>
      <c r="B3" s="92"/>
      <c r="C3" s="92"/>
      <c r="D3" s="92"/>
    </row>
    <row r="4" spans="1:11" ht="15.75" x14ac:dyDescent="0.25">
      <c r="A4" s="49" t="s">
        <v>90</v>
      </c>
      <c r="B4" s="121">
        <f>Instructions!D3</f>
        <v>0</v>
      </c>
      <c r="C4" s="21"/>
      <c r="D4" s="92"/>
    </row>
    <row r="5" spans="1:11" ht="15.75" x14ac:dyDescent="0.25">
      <c r="A5" s="49" t="s">
        <v>91</v>
      </c>
      <c r="B5" s="121">
        <f>Instructions!D4</f>
        <v>0</v>
      </c>
      <c r="C5" s="21"/>
      <c r="D5" s="92"/>
    </row>
    <row r="6" spans="1:11" ht="15.75" x14ac:dyDescent="0.25">
      <c r="A6" s="49" t="s">
        <v>113</v>
      </c>
      <c r="B6" s="121">
        <f>Instructions!D5</f>
        <v>0</v>
      </c>
      <c r="C6" s="21"/>
      <c r="D6" s="92"/>
    </row>
    <row r="7" spans="1:11" s="118" customFormat="1" ht="15.75" x14ac:dyDescent="0.25">
      <c r="A7" s="19"/>
      <c r="B7" s="120"/>
      <c r="C7" s="21"/>
      <c r="D7" s="92"/>
    </row>
    <row r="8" spans="1:11" ht="15.75" x14ac:dyDescent="0.25">
      <c r="A8" s="49" t="s">
        <v>22</v>
      </c>
      <c r="B8" s="19" t="s">
        <v>112</v>
      </c>
      <c r="C8" s="128">
        <v>0</v>
      </c>
      <c r="D8" s="92"/>
    </row>
    <row r="9" spans="1:11" ht="15.75" x14ac:dyDescent="0.25">
      <c r="A9" s="49"/>
      <c r="B9" s="19" t="s">
        <v>88</v>
      </c>
      <c r="C9" s="128">
        <v>0</v>
      </c>
      <c r="D9" s="92"/>
    </row>
    <row r="10" spans="1:11" ht="15.75" x14ac:dyDescent="0.25">
      <c r="A10" s="20"/>
      <c r="B10" s="19" t="s">
        <v>23</v>
      </c>
      <c r="C10" s="128">
        <v>0</v>
      </c>
      <c r="D10" s="92"/>
    </row>
    <row r="11" spans="1:11" ht="15.75" x14ac:dyDescent="0.25">
      <c r="A11" s="20"/>
      <c r="B11" s="19" t="s">
        <v>114</v>
      </c>
      <c r="C11" s="128">
        <v>0</v>
      </c>
      <c r="D11" s="92"/>
      <c r="F11" s="24"/>
    </row>
    <row r="12" spans="1:11" ht="15.75" x14ac:dyDescent="0.25">
      <c r="A12" s="20"/>
      <c r="B12" s="19" t="s">
        <v>104</v>
      </c>
      <c r="C12" s="128">
        <v>0</v>
      </c>
      <c r="D12" s="92"/>
      <c r="F12" s="24"/>
    </row>
    <row r="13" spans="1:11" ht="15.75" x14ac:dyDescent="0.25">
      <c r="A13" s="20"/>
      <c r="B13" s="19" t="s">
        <v>104</v>
      </c>
      <c r="C13" s="128">
        <v>0</v>
      </c>
      <c r="D13" s="92"/>
      <c r="F13" s="24"/>
    </row>
    <row r="14" spans="1:11" ht="15.75" x14ac:dyDescent="0.25">
      <c r="A14" s="20"/>
      <c r="B14" s="49" t="s">
        <v>24</v>
      </c>
      <c r="C14" s="50">
        <f>SUM(C8:C13)</f>
        <v>0</v>
      </c>
      <c r="D14" s="92"/>
      <c r="K14" s="25"/>
    </row>
    <row r="15" spans="1:11" ht="15.75" x14ac:dyDescent="0.25">
      <c r="A15" s="20"/>
      <c r="B15" s="20"/>
      <c r="C15" s="20"/>
      <c r="D15" s="92"/>
      <c r="J15" s="25"/>
    </row>
    <row r="16" spans="1:11" ht="15.75" x14ac:dyDescent="0.25">
      <c r="A16" s="49" t="s">
        <v>25</v>
      </c>
      <c r="B16" s="20"/>
      <c r="C16" s="20"/>
      <c r="D16" s="92"/>
      <c r="F16" s="26"/>
      <c r="G16" s="27"/>
    </row>
    <row r="17" spans="1:11" ht="15.75" x14ac:dyDescent="0.25">
      <c r="A17" s="49"/>
      <c r="B17" s="29" t="s">
        <v>26</v>
      </c>
      <c r="C17" s="20"/>
      <c r="D17" s="92"/>
      <c r="F17" s="22"/>
      <c r="K17" s="28"/>
    </row>
    <row r="18" spans="1:11" ht="15.75" x14ac:dyDescent="0.25">
      <c r="A18" s="49"/>
      <c r="B18" s="20" t="s">
        <v>258</v>
      </c>
      <c r="C18" s="129">
        <v>0</v>
      </c>
      <c r="D18" s="92"/>
      <c r="F18" s="22"/>
    </row>
    <row r="19" spans="1:11" ht="15.75" x14ac:dyDescent="0.25">
      <c r="A19" s="49"/>
      <c r="B19" s="20" t="s">
        <v>89</v>
      </c>
      <c r="C19" s="129">
        <v>0</v>
      </c>
      <c r="D19" s="92"/>
      <c r="J19" s="25"/>
    </row>
    <row r="20" spans="1:11" ht="15.75" x14ac:dyDescent="0.25">
      <c r="A20" s="49"/>
      <c r="B20" s="20" t="s">
        <v>84</v>
      </c>
      <c r="C20" s="129">
        <v>0</v>
      </c>
      <c r="D20" s="92"/>
      <c r="J20" s="25"/>
    </row>
    <row r="21" spans="1:11" s="99" customFormat="1" ht="15.75" x14ac:dyDescent="0.25">
      <c r="A21" s="49"/>
      <c r="B21" s="20" t="s">
        <v>88</v>
      </c>
      <c r="C21" s="129">
        <v>0</v>
      </c>
      <c r="D21" s="92"/>
      <c r="J21" s="25"/>
    </row>
    <row r="22" spans="1:11" ht="15.75" x14ac:dyDescent="0.25">
      <c r="A22" s="19"/>
      <c r="B22" s="20" t="s">
        <v>86</v>
      </c>
      <c r="C22" s="128">
        <v>0</v>
      </c>
      <c r="D22" s="92"/>
    </row>
    <row r="23" spans="1:11" ht="15.75" x14ac:dyDescent="0.25">
      <c r="A23" s="20"/>
      <c r="B23" s="19" t="s">
        <v>36</v>
      </c>
      <c r="C23" s="128">
        <v>0</v>
      </c>
      <c r="D23" s="92"/>
      <c r="J23" s="25"/>
    </row>
    <row r="24" spans="1:11" ht="15.75" x14ac:dyDescent="0.25">
      <c r="A24" s="20"/>
      <c r="B24" s="19" t="s">
        <v>38</v>
      </c>
      <c r="C24" s="128">
        <v>0</v>
      </c>
      <c r="D24" s="92"/>
      <c r="J24" s="25"/>
    </row>
    <row r="25" spans="1:11" ht="15.75" x14ac:dyDescent="0.25">
      <c r="A25" s="20"/>
      <c r="B25" s="19" t="s">
        <v>85</v>
      </c>
      <c r="C25" s="128">
        <v>0</v>
      </c>
      <c r="D25" s="92"/>
      <c r="J25" s="25"/>
    </row>
    <row r="26" spans="1:11" ht="15.75" x14ac:dyDescent="0.25">
      <c r="A26" s="20"/>
      <c r="B26" s="19" t="s">
        <v>151</v>
      </c>
      <c r="C26" s="128">
        <v>0</v>
      </c>
      <c r="D26" s="180">
        <v>0</v>
      </c>
      <c r="K26" s="25"/>
    </row>
    <row r="27" spans="1:11" ht="15.75" x14ac:dyDescent="0.25">
      <c r="A27" s="20"/>
      <c r="B27" s="19" t="s">
        <v>150</v>
      </c>
      <c r="C27" s="128">
        <v>0</v>
      </c>
      <c r="D27" s="92"/>
      <c r="K27" s="25"/>
    </row>
    <row r="28" spans="1:11" ht="15.75" x14ac:dyDescent="0.25">
      <c r="A28" s="20"/>
      <c r="B28" s="19" t="s">
        <v>40</v>
      </c>
      <c r="C28" s="128">
        <v>0</v>
      </c>
      <c r="D28" s="92"/>
      <c r="J28" s="25"/>
    </row>
    <row r="29" spans="1:11" ht="15.75" x14ac:dyDescent="0.25">
      <c r="A29" s="20"/>
      <c r="B29" s="19" t="s">
        <v>58</v>
      </c>
      <c r="C29" s="128">
        <v>0</v>
      </c>
      <c r="D29" s="92"/>
      <c r="K29" s="25"/>
    </row>
    <row r="30" spans="1:11" ht="15.75" x14ac:dyDescent="0.25">
      <c r="A30" s="20"/>
      <c r="B30" s="19" t="s">
        <v>42</v>
      </c>
      <c r="C30" s="128">
        <v>0</v>
      </c>
      <c r="D30" s="92"/>
      <c r="F30" s="26"/>
      <c r="H30" s="27"/>
    </row>
    <row r="31" spans="1:11" ht="15.75" x14ac:dyDescent="0.25">
      <c r="A31" s="20"/>
      <c r="B31" s="19" t="s">
        <v>87</v>
      </c>
      <c r="C31" s="128">
        <v>0</v>
      </c>
      <c r="D31" s="181">
        <v>0</v>
      </c>
      <c r="F31" s="22"/>
      <c r="K31" s="28"/>
    </row>
    <row r="32" spans="1:11" ht="15.75" x14ac:dyDescent="0.25">
      <c r="A32" s="20"/>
      <c r="B32" s="19" t="s">
        <v>44</v>
      </c>
      <c r="C32" s="128">
        <v>0</v>
      </c>
      <c r="D32" s="180">
        <v>0</v>
      </c>
    </row>
    <row r="33" spans="1:5" ht="15.75" x14ac:dyDescent="0.25">
      <c r="A33" s="20"/>
      <c r="B33" s="19" t="s">
        <v>259</v>
      </c>
      <c r="C33" s="128">
        <v>0</v>
      </c>
      <c r="D33" s="92"/>
    </row>
    <row r="34" spans="1:5" ht="15.75" x14ac:dyDescent="0.25">
      <c r="A34" s="20"/>
      <c r="B34" s="19" t="s">
        <v>261</v>
      </c>
      <c r="C34" s="128">
        <v>0</v>
      </c>
      <c r="D34" s="92"/>
    </row>
    <row r="35" spans="1:5" ht="15.75" x14ac:dyDescent="0.25">
      <c r="A35" s="20"/>
      <c r="B35" s="19" t="s">
        <v>104</v>
      </c>
      <c r="C35" s="128">
        <v>0</v>
      </c>
      <c r="D35" s="92"/>
    </row>
    <row r="36" spans="1:5" ht="15.75" x14ac:dyDescent="0.25">
      <c r="A36" s="20"/>
      <c r="B36" s="19" t="s">
        <v>104</v>
      </c>
      <c r="C36" s="128">
        <v>0</v>
      </c>
      <c r="D36" s="92"/>
      <c r="E36" s="92"/>
    </row>
    <row r="37" spans="1:5" ht="15.75" x14ac:dyDescent="0.25">
      <c r="A37" s="20"/>
      <c r="B37" s="49" t="s">
        <v>46</v>
      </c>
      <c r="C37" s="50">
        <f>SUM(C18:C36)</f>
        <v>0</v>
      </c>
      <c r="D37" s="92"/>
    </row>
    <row r="38" spans="1:5" ht="15.75" x14ac:dyDescent="0.25">
      <c r="A38" s="20"/>
      <c r="B38" s="20"/>
      <c r="C38" s="20"/>
      <c r="D38" s="92"/>
    </row>
    <row r="39" spans="1:5" ht="15.75" x14ac:dyDescent="0.25">
      <c r="A39" s="20"/>
      <c r="B39" s="49" t="s">
        <v>47</v>
      </c>
      <c r="C39" s="20"/>
      <c r="D39" s="92"/>
    </row>
    <row r="40" spans="1:5" ht="15.75" x14ac:dyDescent="0.25">
      <c r="A40" s="92"/>
      <c r="B40" s="19" t="s">
        <v>48</v>
      </c>
      <c r="C40" s="128">
        <v>0</v>
      </c>
      <c r="D40" s="92"/>
    </row>
    <row r="41" spans="1:5" ht="15.75" x14ac:dyDescent="0.25">
      <c r="A41" s="20"/>
      <c r="B41" s="19" t="s">
        <v>76</v>
      </c>
      <c r="C41" s="128">
        <v>0</v>
      </c>
      <c r="D41" s="92"/>
    </row>
    <row r="42" spans="1:5" ht="15.75" x14ac:dyDescent="0.25">
      <c r="A42" s="20"/>
      <c r="B42" s="19" t="s">
        <v>260</v>
      </c>
      <c r="C42" s="128">
        <v>0</v>
      </c>
      <c r="D42" s="92"/>
    </row>
    <row r="43" spans="1:5" ht="15.75" x14ac:dyDescent="0.25">
      <c r="A43" s="20"/>
      <c r="B43" s="19" t="s">
        <v>104</v>
      </c>
      <c r="C43" s="128">
        <v>0</v>
      </c>
      <c r="D43" s="92"/>
    </row>
    <row r="44" spans="1:5" ht="15.75" x14ac:dyDescent="0.25">
      <c r="A44" s="20"/>
      <c r="B44" s="19" t="s">
        <v>104</v>
      </c>
      <c r="C44" s="128">
        <v>0</v>
      </c>
      <c r="D44" s="92"/>
    </row>
    <row r="45" spans="1:5" ht="15.75" x14ac:dyDescent="0.25">
      <c r="A45" s="20"/>
      <c r="B45" s="49" t="s">
        <v>52</v>
      </c>
      <c r="C45" s="50">
        <f>SUM(C40:C44)</f>
        <v>0</v>
      </c>
      <c r="D45" s="92"/>
    </row>
    <row r="46" spans="1:5" ht="15.75" x14ac:dyDescent="0.25">
      <c r="A46" s="20"/>
      <c r="B46" s="20"/>
      <c r="C46" s="20"/>
      <c r="D46" s="92"/>
    </row>
    <row r="47" spans="1:5" ht="15.75" x14ac:dyDescent="0.25">
      <c r="A47" s="20"/>
      <c r="B47" s="49" t="s">
        <v>53</v>
      </c>
      <c r="C47" s="50">
        <f>C37+C45</f>
        <v>0</v>
      </c>
      <c r="D47" s="92"/>
    </row>
    <row r="48" spans="1:5" ht="15.75" x14ac:dyDescent="0.25">
      <c r="A48" s="20"/>
      <c r="B48" s="20"/>
      <c r="C48" s="51"/>
      <c r="D48" s="92"/>
    </row>
    <row r="49" spans="1:4" ht="15.75" x14ac:dyDescent="0.25">
      <c r="A49" s="20"/>
      <c r="B49" s="20"/>
      <c r="C49" s="51"/>
      <c r="D49" s="92"/>
    </row>
    <row r="50" spans="1:4" ht="15.75" x14ac:dyDescent="0.25">
      <c r="A50" s="20"/>
      <c r="B50" s="20"/>
      <c r="C50" s="51"/>
      <c r="D50" s="92"/>
    </row>
    <row r="51" spans="1:4" x14ac:dyDescent="0.25">
      <c r="A51" s="92"/>
      <c r="B51" s="92"/>
      <c r="C51" s="92"/>
      <c r="D51" s="92"/>
    </row>
    <row r="53" spans="1:4" ht="15.75" x14ac:dyDescent="0.25">
      <c r="B53" s="20"/>
      <c r="C53" s="20"/>
    </row>
    <row r="54" spans="1:4" ht="15.75" x14ac:dyDescent="0.25">
      <c r="B54" s="20"/>
      <c r="C54" s="20"/>
    </row>
    <row r="55" spans="1:4" ht="15.75" x14ac:dyDescent="0.25">
      <c r="B55" s="20"/>
      <c r="C55" s="20" t="s">
        <v>96</v>
      </c>
    </row>
    <row r="56" spans="1:4" ht="15.75" x14ac:dyDescent="0.25">
      <c r="B56" s="20"/>
      <c r="C56" s="20"/>
    </row>
    <row r="57" spans="1:4" ht="15.75" x14ac:dyDescent="0.25">
      <c r="B57" s="20"/>
      <c r="C57" s="20"/>
    </row>
    <row r="58" spans="1:4" ht="15.75" x14ac:dyDescent="0.25">
      <c r="B58" s="20"/>
      <c r="C58" s="20"/>
    </row>
    <row r="59" spans="1:4" ht="15.75" x14ac:dyDescent="0.25">
      <c r="B59" s="20"/>
      <c r="C59" s="20"/>
    </row>
  </sheetData>
  <pageMargins left="0.7" right="0.7" top="1.0908333333333333" bottom="0.75" header="0.3" footer="0.3"/>
  <pageSetup scale="78" orientation="portrait" r:id="rId1"/>
  <headerFooter>
    <oddHeader xml:space="preserve">&amp;L&amp;"-,Bold"&amp;12Maximum Insurable 
Loan Calculation
&amp;"-,Regular"Section 232&amp;C&amp;"-,Bold"U.S. Department of Housing 
and Urban Development&amp;"-,Regular"
Office of Residential 
Care Facilities
&amp;R&amp;9OMB Approval No. 9999-9999 
(exp. mm/dd/yy) </oddHeader>
    <oddFooter>&amp;LPrevious versions obsolete&amp;R&amp;"Times New Roman,Regular"&amp;12 form HUD-92264a-ORCF (mm/dd/yyyy)</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showGridLines="0" view="pageLayout" zoomScaleNormal="100" workbookViewId="0">
      <selection activeCell="B31" sqref="B31"/>
    </sheetView>
  </sheetViews>
  <sheetFormatPr defaultRowHeight="15" x14ac:dyDescent="0.25"/>
  <cols>
    <col min="1" max="1" width="63.42578125" style="23" customWidth="1"/>
    <col min="2" max="2" width="26" style="23" customWidth="1"/>
    <col min="3" max="16384" width="9.140625" style="23"/>
  </cols>
  <sheetData>
    <row r="1" spans="1:7" ht="18.75" x14ac:dyDescent="0.3">
      <c r="A1" s="164" t="s">
        <v>179</v>
      </c>
      <c r="B1" s="165"/>
    </row>
    <row r="2" spans="1:7" s="158" customFormat="1" ht="25.5" x14ac:dyDescent="0.2">
      <c r="A2" s="166" t="s">
        <v>314</v>
      </c>
      <c r="B2" s="167"/>
    </row>
    <row r="3" spans="1:7" ht="15.75" x14ac:dyDescent="0.25">
      <c r="A3" s="36"/>
      <c r="B3" s="30"/>
    </row>
    <row r="4" spans="1:7" ht="15.75" x14ac:dyDescent="0.25">
      <c r="A4" s="36" t="s">
        <v>185</v>
      </c>
      <c r="B4" s="30"/>
    </row>
    <row r="5" spans="1:7" ht="15.75" x14ac:dyDescent="0.25">
      <c r="A5" s="38" t="s">
        <v>193</v>
      </c>
      <c r="B5" s="168"/>
    </row>
    <row r="6" spans="1:7" ht="15.75" x14ac:dyDescent="0.25">
      <c r="A6" s="38" t="s">
        <v>194</v>
      </c>
      <c r="B6" s="168"/>
    </row>
    <row r="7" spans="1:7" ht="15.75" x14ac:dyDescent="0.25">
      <c r="A7" s="38" t="s">
        <v>180</v>
      </c>
      <c r="B7" s="168"/>
    </row>
    <row r="8" spans="1:7" ht="15.75" x14ac:dyDescent="0.25">
      <c r="A8" s="38" t="s">
        <v>181</v>
      </c>
      <c r="B8" s="168">
        <v>0</v>
      </c>
    </row>
    <row r="9" spans="1:7" ht="15.75" x14ac:dyDescent="0.25">
      <c r="A9" s="38" t="s">
        <v>182</v>
      </c>
      <c r="B9" s="168">
        <v>0</v>
      </c>
    </row>
    <row r="10" spans="1:7" ht="15.75" x14ac:dyDescent="0.25">
      <c r="A10" s="38" t="s">
        <v>183</v>
      </c>
      <c r="B10" s="168">
        <v>0</v>
      </c>
    </row>
    <row r="11" spans="1:7" ht="15.75" x14ac:dyDescent="0.25">
      <c r="A11" s="38" t="s">
        <v>184</v>
      </c>
      <c r="B11" s="169">
        <f>B8+B9</f>
        <v>0</v>
      </c>
    </row>
    <row r="12" spans="1:7" x14ac:dyDescent="0.25">
      <c r="A12" s="93"/>
      <c r="B12" s="91"/>
    </row>
    <row r="13" spans="1:7" ht="15.75" x14ac:dyDescent="0.25">
      <c r="A13" s="170" t="s">
        <v>187</v>
      </c>
      <c r="B13" s="91"/>
    </row>
    <row r="14" spans="1:7" ht="15.75" x14ac:dyDescent="0.25">
      <c r="A14" s="170" t="s">
        <v>186</v>
      </c>
      <c r="B14" s="91"/>
    </row>
    <row r="15" spans="1:7" ht="44.25" customHeight="1" x14ac:dyDescent="0.25">
      <c r="A15" s="97"/>
      <c r="B15" s="97"/>
      <c r="C15" s="92"/>
      <c r="D15" s="92"/>
      <c r="E15" s="92"/>
      <c r="F15" s="92"/>
      <c r="G15" s="92"/>
    </row>
    <row r="16" spans="1:7" ht="15.75" x14ac:dyDescent="0.25">
      <c r="A16" s="36" t="s">
        <v>188</v>
      </c>
      <c r="B16" s="91"/>
    </row>
    <row r="17" spans="1:2" ht="15.75" x14ac:dyDescent="0.25">
      <c r="A17" s="38" t="s">
        <v>189</v>
      </c>
      <c r="B17" s="168"/>
    </row>
    <row r="18" spans="1:2" ht="15.75" x14ac:dyDescent="0.25">
      <c r="A18" s="38" t="s">
        <v>190</v>
      </c>
      <c r="B18" s="168">
        <v>0</v>
      </c>
    </row>
    <row r="19" spans="1:2" ht="15.75" x14ac:dyDescent="0.25">
      <c r="A19" s="171" t="s">
        <v>191</v>
      </c>
      <c r="B19" s="168">
        <v>0</v>
      </c>
    </row>
    <row r="20" spans="1:2" ht="15.75" x14ac:dyDescent="0.25">
      <c r="A20" s="171" t="s">
        <v>192</v>
      </c>
      <c r="B20" s="168"/>
    </row>
    <row r="21" spans="1:2" x14ac:dyDescent="0.25">
      <c r="A21" s="93"/>
      <c r="B21" s="91"/>
    </row>
    <row r="22" spans="1:2" ht="15.75" x14ac:dyDescent="0.25">
      <c r="A22" s="36" t="s">
        <v>195</v>
      </c>
      <c r="B22" s="91"/>
    </row>
    <row r="23" spans="1:2" ht="15.75" x14ac:dyDescent="0.25">
      <c r="A23" s="38" t="s">
        <v>196</v>
      </c>
      <c r="B23" s="168">
        <v>0</v>
      </c>
    </row>
    <row r="24" spans="1:2" ht="15.75" x14ac:dyDescent="0.25">
      <c r="A24" s="38" t="s">
        <v>197</v>
      </c>
      <c r="B24" s="168">
        <v>0</v>
      </c>
    </row>
    <row r="25" spans="1:2" ht="15.75" x14ac:dyDescent="0.25">
      <c r="A25" s="38" t="s">
        <v>202</v>
      </c>
      <c r="B25" s="169">
        <f>B23-B24</f>
        <v>0</v>
      </c>
    </row>
    <row r="26" spans="1:2" ht="15.75" x14ac:dyDescent="0.25">
      <c r="A26" s="38"/>
      <c r="B26" s="91"/>
    </row>
    <row r="27" spans="1:2" ht="15.75" x14ac:dyDescent="0.25">
      <c r="A27" s="38" t="s">
        <v>198</v>
      </c>
      <c r="B27" s="91"/>
    </row>
    <row r="28" spans="1:2" ht="15.75" x14ac:dyDescent="0.25">
      <c r="A28" s="38" t="s">
        <v>199</v>
      </c>
      <c r="B28" s="168">
        <v>0</v>
      </c>
    </row>
    <row r="29" spans="1:2" ht="15.75" x14ac:dyDescent="0.25">
      <c r="A29" s="38" t="s">
        <v>200</v>
      </c>
      <c r="B29" s="168">
        <v>0</v>
      </c>
    </row>
    <row r="30" spans="1:2" ht="15.75" x14ac:dyDescent="0.25">
      <c r="A30" s="38" t="s">
        <v>201</v>
      </c>
      <c r="B30" s="169">
        <f>B25-B18-B28-B29</f>
        <v>0</v>
      </c>
    </row>
    <row r="31" spans="1:2" ht="15.75" x14ac:dyDescent="0.25">
      <c r="A31" s="38" t="s">
        <v>203</v>
      </c>
      <c r="B31" s="168">
        <v>0</v>
      </c>
    </row>
    <row r="32" spans="1:2" ht="15.75" x14ac:dyDescent="0.25">
      <c r="A32" s="38" t="s">
        <v>204</v>
      </c>
      <c r="B32" s="168">
        <v>0</v>
      </c>
    </row>
    <row r="33" spans="1:2" ht="15.75" x14ac:dyDescent="0.25">
      <c r="A33" s="98" t="s">
        <v>205</v>
      </c>
      <c r="B33" s="172">
        <f>MIN(B30,B31)</f>
        <v>0</v>
      </c>
    </row>
  </sheetData>
  <pageMargins left="0.7" right="0.7" top="1.1979166666666667" bottom="0.75" header="0.3" footer="0.3"/>
  <pageSetup orientation="portrait" r:id="rId1"/>
  <headerFooter>
    <oddHeader xml:space="preserve">&amp;L&amp;"-,Bold"&amp;12Maximum Insurable 
Loan Calculation
&amp;"-,Regular"Section 232&amp;C&amp;"-,Bold"U.S. Department of Housing 
and Urban Development&amp;"-,Regular"
Office of Residential 
Care Facilities
&amp;R&amp;9OMB Approval No. 9999-9999 
(exp. mm/dd/yy) </oddHeader>
    <oddFooter>&amp;LPrevious versions obsolete&amp;R form HUD-92264a-ORCF (mm/dd/yyyy)</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31"/>
  <sheetViews>
    <sheetView showGridLines="0" view="pageLayout" zoomScaleNormal="100" workbookViewId="0">
      <selection activeCell="C31" sqref="C31"/>
    </sheetView>
  </sheetViews>
  <sheetFormatPr defaultRowHeight="15" x14ac:dyDescent="0.25"/>
  <cols>
    <col min="1" max="1" width="5.85546875" customWidth="1"/>
    <col min="2" max="2" width="31.85546875" customWidth="1"/>
  </cols>
  <sheetData>
    <row r="1" spans="1:3" ht="15.75" x14ac:dyDescent="0.25">
      <c r="A1" s="160" t="s">
        <v>316</v>
      </c>
      <c r="B1" s="2"/>
      <c r="C1" s="2"/>
    </row>
    <row r="2" spans="1:3" s="78" customFormat="1" ht="27" customHeight="1" x14ac:dyDescent="0.25">
      <c r="A2" s="185" t="s">
        <v>314</v>
      </c>
      <c r="B2" s="186"/>
      <c r="C2" s="186"/>
    </row>
    <row r="3" spans="1:3" s="78" customFormat="1" ht="15.75" x14ac:dyDescent="0.25">
      <c r="A3" s="79"/>
      <c r="B3" s="2"/>
      <c r="C3" s="2"/>
    </row>
    <row r="4" spans="1:3" ht="15.75" x14ac:dyDescent="0.25">
      <c r="A4" s="79" t="s">
        <v>268</v>
      </c>
      <c r="B4" s="79" t="s">
        <v>269</v>
      </c>
      <c r="C4" s="79" t="s">
        <v>270</v>
      </c>
    </row>
    <row r="5" spans="1:3" ht="15.75" x14ac:dyDescent="0.25">
      <c r="A5" s="150" t="s">
        <v>271</v>
      </c>
      <c r="B5" s="2" t="s">
        <v>282</v>
      </c>
      <c r="C5" s="128">
        <v>0</v>
      </c>
    </row>
    <row r="6" spans="1:3" ht="15.75" x14ac:dyDescent="0.25">
      <c r="A6" s="150" t="s">
        <v>272</v>
      </c>
      <c r="B6" s="2" t="s">
        <v>283</v>
      </c>
      <c r="C6" s="128">
        <v>0</v>
      </c>
    </row>
    <row r="7" spans="1:3" ht="15.75" x14ac:dyDescent="0.25">
      <c r="A7" s="150" t="s">
        <v>273</v>
      </c>
      <c r="B7" s="2" t="s">
        <v>284</v>
      </c>
      <c r="C7" s="128">
        <v>0</v>
      </c>
    </row>
    <row r="8" spans="1:3" ht="15.75" x14ac:dyDescent="0.25">
      <c r="A8" s="150" t="s">
        <v>274</v>
      </c>
      <c r="B8" s="2" t="s">
        <v>285</v>
      </c>
      <c r="C8" s="128">
        <v>0</v>
      </c>
    </row>
    <row r="9" spans="1:3" ht="15.75" x14ac:dyDescent="0.25">
      <c r="A9" s="150" t="s">
        <v>275</v>
      </c>
      <c r="B9" s="2" t="s">
        <v>286</v>
      </c>
      <c r="C9" s="128">
        <v>0</v>
      </c>
    </row>
    <row r="10" spans="1:3" ht="15.75" x14ac:dyDescent="0.25">
      <c r="A10" s="150" t="s">
        <v>276</v>
      </c>
      <c r="B10" s="2" t="s">
        <v>287</v>
      </c>
      <c r="C10" s="128">
        <v>0</v>
      </c>
    </row>
    <row r="11" spans="1:3" ht="15.75" x14ac:dyDescent="0.25">
      <c r="A11" s="150" t="s">
        <v>277</v>
      </c>
      <c r="B11" s="152"/>
      <c r="C11" s="128">
        <v>0</v>
      </c>
    </row>
    <row r="12" spans="1:3" ht="15.75" x14ac:dyDescent="0.25">
      <c r="A12" s="150" t="s">
        <v>278</v>
      </c>
      <c r="B12" s="152"/>
      <c r="C12" s="128">
        <v>0</v>
      </c>
    </row>
    <row r="13" spans="1:3" ht="15.75" x14ac:dyDescent="0.25">
      <c r="A13" s="150" t="s">
        <v>279</v>
      </c>
      <c r="B13" s="152"/>
      <c r="C13" s="128">
        <v>0</v>
      </c>
    </row>
    <row r="14" spans="1:3" ht="15.75" x14ac:dyDescent="0.25">
      <c r="A14" s="150" t="s">
        <v>280</v>
      </c>
      <c r="B14" s="152"/>
      <c r="C14" s="128">
        <v>0</v>
      </c>
    </row>
    <row r="15" spans="1:3" ht="15.75" x14ac:dyDescent="0.25">
      <c r="A15" s="151" t="s">
        <v>281</v>
      </c>
      <c r="C15" s="86">
        <f>SUM(C5:C14)</f>
        <v>0</v>
      </c>
    </row>
    <row r="18" spans="1:3" ht="15.75" x14ac:dyDescent="0.25">
      <c r="A18" s="79" t="s">
        <v>288</v>
      </c>
      <c r="B18" s="2"/>
      <c r="C18" s="2"/>
    </row>
    <row r="19" spans="1:3" ht="15.75" x14ac:dyDescent="0.25">
      <c r="A19" s="79"/>
      <c r="B19" s="2"/>
      <c r="C19" s="2"/>
    </row>
    <row r="20" spans="1:3" ht="15.75" x14ac:dyDescent="0.25">
      <c r="A20" s="79" t="s">
        <v>268</v>
      </c>
      <c r="B20" s="79" t="s">
        <v>269</v>
      </c>
      <c r="C20" s="79" t="s">
        <v>270</v>
      </c>
    </row>
    <row r="21" spans="1:3" ht="15.75" x14ac:dyDescent="0.25">
      <c r="A21" s="150" t="s">
        <v>271</v>
      </c>
      <c r="B21" s="2" t="s">
        <v>259</v>
      </c>
      <c r="C21" s="128">
        <v>0</v>
      </c>
    </row>
    <row r="22" spans="1:3" ht="15.75" x14ac:dyDescent="0.25">
      <c r="A22" s="150" t="s">
        <v>272</v>
      </c>
      <c r="B22" s="2" t="s">
        <v>289</v>
      </c>
      <c r="C22" s="128">
        <v>0</v>
      </c>
    </row>
    <row r="23" spans="1:3" ht="15.75" x14ac:dyDescent="0.25">
      <c r="A23" s="150" t="s">
        <v>273</v>
      </c>
      <c r="B23" s="2" t="s">
        <v>290</v>
      </c>
      <c r="C23" s="128">
        <v>0</v>
      </c>
    </row>
    <row r="24" spans="1:3" ht="15.75" x14ac:dyDescent="0.25">
      <c r="A24" s="150" t="s">
        <v>274</v>
      </c>
      <c r="B24" s="2" t="s">
        <v>291</v>
      </c>
      <c r="C24" s="128">
        <v>0</v>
      </c>
    </row>
    <row r="25" spans="1:3" ht="15.75" x14ac:dyDescent="0.25">
      <c r="A25" s="150" t="s">
        <v>275</v>
      </c>
      <c r="B25" s="2" t="s">
        <v>292</v>
      </c>
      <c r="C25" s="128">
        <v>0</v>
      </c>
    </row>
    <row r="26" spans="1:3" ht="15.75" x14ac:dyDescent="0.25">
      <c r="A26" s="150" t="s">
        <v>276</v>
      </c>
      <c r="B26" s="2" t="s">
        <v>293</v>
      </c>
      <c r="C26" s="128">
        <v>0</v>
      </c>
    </row>
    <row r="27" spans="1:3" ht="15.75" x14ac:dyDescent="0.25">
      <c r="A27" s="150" t="s">
        <v>277</v>
      </c>
      <c r="B27" s="152"/>
      <c r="C27" s="128">
        <v>0</v>
      </c>
    </row>
    <row r="28" spans="1:3" ht="15.75" x14ac:dyDescent="0.25">
      <c r="A28" s="150" t="s">
        <v>278</v>
      </c>
      <c r="B28" s="152"/>
      <c r="C28" s="128">
        <v>0</v>
      </c>
    </row>
    <row r="29" spans="1:3" ht="15.75" x14ac:dyDescent="0.25">
      <c r="A29" s="150" t="s">
        <v>279</v>
      </c>
      <c r="B29" s="152"/>
      <c r="C29" s="128">
        <v>0</v>
      </c>
    </row>
    <row r="30" spans="1:3" ht="15.75" x14ac:dyDescent="0.25">
      <c r="A30" s="150" t="s">
        <v>280</v>
      </c>
      <c r="B30" s="152"/>
      <c r="C30" s="128">
        <v>0</v>
      </c>
    </row>
    <row r="31" spans="1:3" ht="15.75" x14ac:dyDescent="0.25">
      <c r="A31" s="151" t="s">
        <v>281</v>
      </c>
      <c r="B31" s="78"/>
      <c r="C31" s="86">
        <f>SUM(C21:C30)</f>
        <v>0</v>
      </c>
    </row>
  </sheetData>
  <mergeCells count="1">
    <mergeCell ref="A2:C2"/>
  </mergeCells>
  <pageMargins left="0.7" right="0.7" top="1.25" bottom="0.75" header="0.3" footer="0.3"/>
  <pageSetup orientation="portrait" r:id="rId1"/>
  <headerFooter>
    <oddHeader xml:space="preserve">&amp;L&amp;"-,Bold"&amp;12Maximum Insurable 
Loan Calculation
&amp;"-,Regular"Section 232&amp;C&amp;"-,Bold"U.S. Department of Housing 
and Urban Development&amp;"-,Regular"
Office of Residential 
Care Facilities
&amp;R&amp;9OMB Approval No. 9999-9999 
(exp. mm/dd/yy) </oddHeader>
    <oddFooter>&amp;LPrevious versions obsolete&amp;R form HUD-92264a-ORCF (mm/dd/yyyy)</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57"/>
  <sheetViews>
    <sheetView showGridLines="0" view="pageLayout" zoomScaleNormal="90" workbookViewId="0">
      <selection activeCell="B55" sqref="B55"/>
    </sheetView>
  </sheetViews>
  <sheetFormatPr defaultRowHeight="15" x14ac:dyDescent="0.25"/>
  <cols>
    <col min="1" max="1" width="45.42578125" customWidth="1"/>
    <col min="2" max="2" width="21.28515625" customWidth="1"/>
  </cols>
  <sheetData>
    <row r="1" spans="1:2" ht="18.75" x14ac:dyDescent="0.3">
      <c r="A1" s="82" t="s">
        <v>206</v>
      </c>
      <c r="B1" s="80"/>
    </row>
    <row r="2" spans="1:2" s="78" customFormat="1" ht="26.25" x14ac:dyDescent="0.25">
      <c r="A2" s="159" t="s">
        <v>314</v>
      </c>
      <c r="B2" s="80"/>
    </row>
    <row r="3" spans="1:2" ht="23.25" customHeight="1" x14ac:dyDescent="0.25">
      <c r="A3" s="79"/>
      <c r="B3" s="80"/>
    </row>
    <row r="4" spans="1:2" ht="15.75" x14ac:dyDescent="0.25">
      <c r="A4" s="2" t="s">
        <v>207</v>
      </c>
      <c r="B4" s="84">
        <f>'Land Calc'!B24</f>
        <v>0</v>
      </c>
    </row>
    <row r="5" spans="1:2" ht="15.75" x14ac:dyDescent="0.25">
      <c r="A5" s="2" t="s">
        <v>208</v>
      </c>
      <c r="B5" s="128">
        <v>0</v>
      </c>
    </row>
    <row r="6" spans="1:2" ht="15.75" x14ac:dyDescent="0.25">
      <c r="A6" s="79" t="s">
        <v>209</v>
      </c>
      <c r="B6" s="83">
        <f>B4+B5</f>
        <v>0</v>
      </c>
    </row>
    <row r="7" spans="1:2" ht="15.75" x14ac:dyDescent="0.25">
      <c r="A7" s="2" t="s">
        <v>210</v>
      </c>
      <c r="B7" s="128">
        <v>0</v>
      </c>
    </row>
    <row r="8" spans="1:2" ht="15.75" x14ac:dyDescent="0.25">
      <c r="A8" s="2" t="s">
        <v>211</v>
      </c>
      <c r="B8" s="128">
        <v>0</v>
      </c>
    </row>
    <row r="9" spans="1:2" ht="15.75" x14ac:dyDescent="0.25">
      <c r="A9" s="2" t="s">
        <v>211</v>
      </c>
      <c r="B9" s="128">
        <v>0</v>
      </c>
    </row>
    <row r="10" spans="1:2" ht="15.75" x14ac:dyDescent="0.25">
      <c r="A10" s="79" t="s">
        <v>212</v>
      </c>
      <c r="B10" s="81">
        <f>B7+B8+B9</f>
        <v>0</v>
      </c>
    </row>
    <row r="11" spans="1:2" ht="15.75" x14ac:dyDescent="0.25">
      <c r="A11" s="2" t="s">
        <v>30</v>
      </c>
      <c r="B11" s="128">
        <v>0</v>
      </c>
    </row>
    <row r="13" spans="1:2" ht="15.75" x14ac:dyDescent="0.25">
      <c r="A13" s="2" t="s">
        <v>213</v>
      </c>
      <c r="B13" s="128">
        <v>0</v>
      </c>
    </row>
    <row r="14" spans="1:2" ht="15.75" x14ac:dyDescent="0.25">
      <c r="A14" s="2" t="s">
        <v>214</v>
      </c>
      <c r="B14" s="128">
        <v>0</v>
      </c>
    </row>
    <row r="15" spans="1:2" ht="15.75" x14ac:dyDescent="0.25">
      <c r="A15" s="2" t="s">
        <v>215</v>
      </c>
      <c r="B15" s="128">
        <v>0</v>
      </c>
    </row>
    <row r="16" spans="1:2" ht="15.75" x14ac:dyDescent="0.25">
      <c r="A16" s="2" t="s">
        <v>216</v>
      </c>
      <c r="B16" s="128">
        <v>0</v>
      </c>
    </row>
    <row r="17" spans="1:2" ht="15.75" x14ac:dyDescent="0.25">
      <c r="A17" s="2" t="s">
        <v>35</v>
      </c>
      <c r="B17" s="128">
        <v>0</v>
      </c>
    </row>
    <row r="19" spans="1:2" ht="15.75" x14ac:dyDescent="0.25">
      <c r="A19" s="2" t="s">
        <v>267</v>
      </c>
      <c r="B19" s="84">
        <f>'Other Fees'!C15</f>
        <v>0</v>
      </c>
    </row>
    <row r="20" spans="1:2" ht="15.75" x14ac:dyDescent="0.25">
      <c r="A20" s="2" t="s">
        <v>217</v>
      </c>
      <c r="B20" s="84">
        <f>'Other Fees'!C31</f>
        <v>0</v>
      </c>
    </row>
    <row r="21" spans="1:2" ht="15.75" x14ac:dyDescent="0.25">
      <c r="A21" s="79" t="s">
        <v>218</v>
      </c>
      <c r="B21" s="83">
        <f>B19+B20</f>
        <v>0</v>
      </c>
    </row>
    <row r="23" spans="1:2" ht="15.75" x14ac:dyDescent="0.25">
      <c r="A23" s="79" t="s">
        <v>219</v>
      </c>
      <c r="B23" s="83">
        <f>B6+B10+B11+B13+B14+B15+B16+B17+B21</f>
        <v>0</v>
      </c>
    </row>
    <row r="24" spans="1:2" ht="15.75" x14ac:dyDescent="0.25">
      <c r="A24" s="85" t="s">
        <v>220</v>
      </c>
      <c r="B24" s="130">
        <v>0</v>
      </c>
    </row>
    <row r="25" spans="1:2" ht="15.75" x14ac:dyDescent="0.25">
      <c r="A25" s="85" t="s">
        <v>221</v>
      </c>
      <c r="B25" s="130">
        <v>0</v>
      </c>
    </row>
    <row r="26" spans="1:2" ht="15.75" x14ac:dyDescent="0.25">
      <c r="A26" s="85" t="s">
        <v>222</v>
      </c>
      <c r="B26" s="130"/>
    </row>
    <row r="28" spans="1:2" ht="15.75" x14ac:dyDescent="0.25">
      <c r="A28" s="2" t="s">
        <v>223</v>
      </c>
      <c r="B28" s="128">
        <v>0</v>
      </c>
    </row>
    <row r="29" spans="1:2" ht="15.75" x14ac:dyDescent="0.25">
      <c r="A29" s="2" t="s">
        <v>224</v>
      </c>
      <c r="B29" s="128">
        <v>0</v>
      </c>
    </row>
    <row r="30" spans="1:2" ht="15.75" x14ac:dyDescent="0.25">
      <c r="A30" s="2" t="s">
        <v>225</v>
      </c>
      <c r="B30" s="128">
        <v>0</v>
      </c>
    </row>
    <row r="31" spans="1:2" ht="15.75" x14ac:dyDescent="0.25">
      <c r="A31" s="2" t="s">
        <v>226</v>
      </c>
      <c r="B31" s="128">
        <v>0</v>
      </c>
    </row>
    <row r="32" spans="1:2" ht="15.75" x14ac:dyDescent="0.25">
      <c r="A32" s="2" t="s">
        <v>227</v>
      </c>
      <c r="B32" s="128">
        <v>0</v>
      </c>
    </row>
    <row r="33" spans="1:2" ht="15.75" x14ac:dyDescent="0.25">
      <c r="A33" s="2" t="s">
        <v>42</v>
      </c>
      <c r="B33" s="128">
        <v>0</v>
      </c>
    </row>
    <row r="34" spans="1:2" ht="15.75" x14ac:dyDescent="0.25">
      <c r="A34" s="2" t="s">
        <v>228</v>
      </c>
      <c r="B34" s="128">
        <v>0</v>
      </c>
    </row>
    <row r="35" spans="1:2" ht="15.75" x14ac:dyDescent="0.25">
      <c r="A35" s="2" t="s">
        <v>229</v>
      </c>
      <c r="B35" s="128">
        <v>0</v>
      </c>
    </row>
    <row r="36" spans="1:2" ht="15.75" x14ac:dyDescent="0.25">
      <c r="A36" s="2" t="s">
        <v>230</v>
      </c>
      <c r="B36" s="128">
        <v>0</v>
      </c>
    </row>
    <row r="37" spans="1:2" ht="15.75" x14ac:dyDescent="0.25">
      <c r="A37" s="2" t="s">
        <v>231</v>
      </c>
      <c r="B37" s="128">
        <v>0</v>
      </c>
    </row>
    <row r="38" spans="1:2" ht="15.75" x14ac:dyDescent="0.25">
      <c r="A38" s="79" t="s">
        <v>232</v>
      </c>
      <c r="B38" s="83">
        <f>SUM(B28:B37)</f>
        <v>0</v>
      </c>
    </row>
    <row r="39" spans="1:2" ht="28.5" customHeight="1" x14ac:dyDescent="0.25"/>
    <row r="40" spans="1:2" ht="15.75" x14ac:dyDescent="0.25">
      <c r="A40" s="2" t="s">
        <v>233</v>
      </c>
      <c r="B40" s="128">
        <v>0</v>
      </c>
    </row>
    <row r="41" spans="1:2" ht="15.75" x14ac:dyDescent="0.25">
      <c r="A41" s="2" t="s">
        <v>234</v>
      </c>
      <c r="B41" s="128">
        <v>0</v>
      </c>
    </row>
    <row r="42" spans="1:2" ht="15.75" x14ac:dyDescent="0.25">
      <c r="A42" s="2" t="s">
        <v>235</v>
      </c>
      <c r="B42" s="128">
        <v>0</v>
      </c>
    </row>
    <row r="43" spans="1:2" ht="15.75" x14ac:dyDescent="0.25">
      <c r="A43" s="79" t="s">
        <v>236</v>
      </c>
      <c r="B43" s="83">
        <f>SUM(B40:B42)</f>
        <v>0</v>
      </c>
    </row>
    <row r="44" spans="1:2" ht="15.75" x14ac:dyDescent="0.25">
      <c r="A44" s="2" t="s">
        <v>41</v>
      </c>
      <c r="B44" s="128">
        <v>0</v>
      </c>
    </row>
    <row r="45" spans="1:2" ht="15.75" x14ac:dyDescent="0.25">
      <c r="A45" s="2" t="s">
        <v>94</v>
      </c>
      <c r="B45" s="128">
        <v>0</v>
      </c>
    </row>
    <row r="46" spans="1:2" s="78" customFormat="1" ht="15.75" x14ac:dyDescent="0.25">
      <c r="A46" s="2" t="s">
        <v>299</v>
      </c>
      <c r="B46" s="128">
        <v>0</v>
      </c>
    </row>
    <row r="47" spans="1:2" s="78" customFormat="1" ht="15.75" x14ac:dyDescent="0.25">
      <c r="A47" s="2" t="s">
        <v>300</v>
      </c>
      <c r="B47" s="128">
        <v>0</v>
      </c>
    </row>
    <row r="48" spans="1:2" s="78" customFormat="1" ht="15.75" x14ac:dyDescent="0.25">
      <c r="A48" s="2" t="s">
        <v>301</v>
      </c>
      <c r="B48" s="128">
        <v>0</v>
      </c>
    </row>
    <row r="49" spans="1:2" s="78" customFormat="1" ht="15.75" x14ac:dyDescent="0.25">
      <c r="A49" s="2" t="s">
        <v>104</v>
      </c>
      <c r="B49" s="128">
        <v>0</v>
      </c>
    </row>
    <row r="50" spans="1:2" ht="15.75" x14ac:dyDescent="0.25">
      <c r="A50" s="79" t="s">
        <v>237</v>
      </c>
      <c r="B50" s="83">
        <f>B23+B38+SUM(B43:B49)</f>
        <v>0</v>
      </c>
    </row>
    <row r="51" spans="1:2" ht="15.75" x14ac:dyDescent="0.25">
      <c r="A51" s="2" t="s">
        <v>238</v>
      </c>
      <c r="B51" s="84">
        <f>'Land Calc'!B25</f>
        <v>0</v>
      </c>
    </row>
    <row r="52" spans="1:2" s="77" customFormat="1" ht="15.75" x14ac:dyDescent="0.25">
      <c r="A52" s="2" t="s">
        <v>240</v>
      </c>
      <c r="B52" s="128">
        <v>0</v>
      </c>
    </row>
    <row r="53" spans="1:2" ht="15.75" x14ac:dyDescent="0.25">
      <c r="A53" s="79" t="s">
        <v>239</v>
      </c>
      <c r="B53" s="86">
        <f>B50+B51+B52</f>
        <v>0</v>
      </c>
    </row>
    <row r="55" spans="1:2" ht="15.75" x14ac:dyDescent="0.25">
      <c r="A55" s="79"/>
    </row>
    <row r="56" spans="1:2" ht="15.75" x14ac:dyDescent="0.25">
      <c r="A56" s="2"/>
    </row>
    <row r="57" spans="1:2" ht="15.75" x14ac:dyDescent="0.25">
      <c r="A57" s="2"/>
    </row>
  </sheetData>
  <pageMargins left="0.7" right="0.7" top="1.3854166666666667" bottom="0.75" header="0.3" footer="0.3"/>
  <pageSetup orientation="portrait" r:id="rId1"/>
  <headerFooter>
    <oddHeader xml:space="preserve">&amp;L&amp;"-,Bold"&amp;12Maximum Insurable 
Loan Calculation, by Program
&amp;"-,Regular"Section 232&amp;C&amp;"-,Bold"U.S. Department of Housing 
and Urban Development&amp;"-,Regular"
Office of Residential 
Care Facilities
&amp;R&amp;9OMB Approval No. 9999-9999 
(exp. mm/dd/yy) </oddHeader>
    <oddFooter>&amp;LPrevious versions obsolete&amp;R form HUD-92264a-ORCF (mm/dd/yyyy)</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D78"/>
  <sheetViews>
    <sheetView showGridLines="0" view="pageLayout" zoomScaleNormal="75" workbookViewId="0">
      <selection activeCell="B30" sqref="B30"/>
    </sheetView>
  </sheetViews>
  <sheetFormatPr defaultRowHeight="15" x14ac:dyDescent="0.25"/>
  <cols>
    <col min="1" max="1" width="19.140625" style="23" customWidth="1"/>
    <col min="2" max="2" width="48.42578125" style="23" customWidth="1"/>
    <col min="3" max="3" width="10.140625" style="23" bestFit="1" customWidth="1"/>
    <col min="4" max="16384" width="9.140625" style="23"/>
  </cols>
  <sheetData>
    <row r="1" spans="1:4" s="157" customFormat="1" ht="18.75" x14ac:dyDescent="0.3">
      <c r="A1" s="176" t="s">
        <v>312</v>
      </c>
      <c r="B1" s="92"/>
      <c r="C1" s="92"/>
      <c r="D1" s="92"/>
    </row>
    <row r="2" spans="1:4" s="157" customFormat="1" ht="29.25" customHeight="1" x14ac:dyDescent="0.25">
      <c r="A2" s="187" t="s">
        <v>314</v>
      </c>
      <c r="B2" s="188"/>
      <c r="C2" s="92"/>
      <c r="D2" s="92"/>
    </row>
    <row r="3" spans="1:4" x14ac:dyDescent="0.25">
      <c r="A3" s="92"/>
      <c r="B3" s="92"/>
      <c r="C3" s="92"/>
      <c r="D3" s="92"/>
    </row>
    <row r="4" spans="1:4" ht="15" customHeight="1" x14ac:dyDescent="0.25">
      <c r="A4" s="49" t="s">
        <v>90</v>
      </c>
      <c r="B4" s="121">
        <f>Instructions!D3</f>
        <v>0</v>
      </c>
      <c r="C4" s="21"/>
      <c r="D4" s="92"/>
    </row>
    <row r="5" spans="1:4" ht="15" customHeight="1" x14ac:dyDescent="0.25">
      <c r="A5" s="49" t="s">
        <v>91</v>
      </c>
      <c r="B5" s="121">
        <f>Instructions!D4</f>
        <v>0</v>
      </c>
      <c r="C5" s="21"/>
      <c r="D5" s="92"/>
    </row>
    <row r="6" spans="1:4" ht="15" customHeight="1" x14ac:dyDescent="0.25">
      <c r="A6" s="49" t="s">
        <v>113</v>
      </c>
      <c r="B6" s="121">
        <f>Instructions!D5</f>
        <v>0</v>
      </c>
      <c r="C6" s="21"/>
      <c r="D6" s="92"/>
    </row>
    <row r="7" spans="1:4" s="118" customFormat="1" ht="15" customHeight="1" x14ac:dyDescent="0.25">
      <c r="A7" s="49"/>
      <c r="B7" s="121"/>
      <c r="C7" s="21"/>
      <c r="D7" s="92"/>
    </row>
    <row r="8" spans="1:4" ht="15" customHeight="1" x14ac:dyDescent="0.25">
      <c r="A8" s="49" t="s">
        <v>22</v>
      </c>
      <c r="B8" s="19" t="s">
        <v>112</v>
      </c>
      <c r="C8" s="128">
        <v>0</v>
      </c>
      <c r="D8" s="92"/>
    </row>
    <row r="9" spans="1:4" ht="15" customHeight="1" x14ac:dyDescent="0.25">
      <c r="A9" s="20"/>
      <c r="B9" s="19" t="s">
        <v>23</v>
      </c>
      <c r="C9" s="128">
        <v>0</v>
      </c>
      <c r="D9" s="92"/>
    </row>
    <row r="10" spans="1:4" ht="15" customHeight="1" x14ac:dyDescent="0.25">
      <c r="A10" s="20"/>
      <c r="B10" s="19" t="s">
        <v>302</v>
      </c>
      <c r="C10" s="128">
        <v>0</v>
      </c>
      <c r="D10" s="92"/>
    </row>
    <row r="11" spans="1:4" ht="15" customHeight="1" x14ac:dyDescent="0.25">
      <c r="A11" s="20"/>
      <c r="B11" s="19" t="s">
        <v>304</v>
      </c>
      <c r="C11" s="128">
        <v>0</v>
      </c>
      <c r="D11" s="92"/>
    </row>
    <row r="12" spans="1:4" ht="15" customHeight="1" x14ac:dyDescent="0.25">
      <c r="A12" s="20"/>
      <c r="B12" s="19" t="s">
        <v>104</v>
      </c>
      <c r="C12" s="128">
        <v>0</v>
      </c>
      <c r="D12" s="92"/>
    </row>
    <row r="13" spans="1:4" ht="15" customHeight="1" x14ac:dyDescent="0.25">
      <c r="A13" s="20"/>
      <c r="B13" s="49" t="s">
        <v>24</v>
      </c>
      <c r="C13" s="50">
        <f>SUM(C8:C12)</f>
        <v>0</v>
      </c>
      <c r="D13" s="92"/>
    </row>
    <row r="14" spans="1:4" ht="15" customHeight="1" x14ac:dyDescent="0.25">
      <c r="A14" s="20"/>
      <c r="B14" s="20"/>
      <c r="C14" s="20"/>
      <c r="D14" s="92"/>
    </row>
    <row r="15" spans="1:4" ht="15" customHeight="1" x14ac:dyDescent="0.25">
      <c r="A15" s="49" t="s">
        <v>25</v>
      </c>
      <c r="B15" s="20"/>
      <c r="C15" s="20"/>
      <c r="D15" s="92"/>
    </row>
    <row r="16" spans="1:4" ht="15" customHeight="1" x14ac:dyDescent="0.25">
      <c r="A16" s="49"/>
      <c r="B16" s="29" t="s">
        <v>26</v>
      </c>
      <c r="C16" s="20"/>
      <c r="D16" s="92"/>
    </row>
    <row r="17" spans="1:4" ht="15" customHeight="1" x14ac:dyDescent="0.25">
      <c r="A17" s="49"/>
      <c r="B17" s="20" t="s">
        <v>83</v>
      </c>
      <c r="C17" s="129">
        <v>0</v>
      </c>
      <c r="D17" s="92"/>
    </row>
    <row r="18" spans="1:4" ht="15" customHeight="1" x14ac:dyDescent="0.25">
      <c r="A18" s="49"/>
      <c r="B18" s="20" t="s">
        <v>57</v>
      </c>
      <c r="C18" s="129">
        <v>0</v>
      </c>
      <c r="D18" s="92"/>
    </row>
    <row r="19" spans="1:4" ht="15" customHeight="1" x14ac:dyDescent="0.25">
      <c r="A19" s="49"/>
      <c r="B19" s="20" t="s">
        <v>84</v>
      </c>
      <c r="C19" s="129">
        <v>0</v>
      </c>
      <c r="D19" s="92"/>
    </row>
    <row r="20" spans="1:4" ht="15" customHeight="1" x14ac:dyDescent="0.25">
      <c r="A20" s="19"/>
      <c r="B20" s="19" t="s">
        <v>27</v>
      </c>
      <c r="C20" s="128">
        <v>0</v>
      </c>
      <c r="D20" s="92"/>
    </row>
    <row r="21" spans="1:4" ht="15" customHeight="1" x14ac:dyDescent="0.25">
      <c r="A21" s="20"/>
      <c r="B21" s="19" t="s">
        <v>28</v>
      </c>
      <c r="C21" s="84">
        <f>'Repl Cost'!B6</f>
        <v>0</v>
      </c>
      <c r="D21" s="177"/>
    </row>
    <row r="22" spans="1:4" ht="15" customHeight="1" x14ac:dyDescent="0.25">
      <c r="A22" s="20"/>
      <c r="B22" s="19" t="s">
        <v>29</v>
      </c>
      <c r="C22" s="84">
        <f>'Repl Cost'!B10</f>
        <v>0</v>
      </c>
      <c r="D22" s="177"/>
    </row>
    <row r="23" spans="1:4" ht="15" customHeight="1" x14ac:dyDescent="0.25">
      <c r="A23" s="20"/>
      <c r="B23" s="19" t="s">
        <v>30</v>
      </c>
      <c r="C23" s="84">
        <f>'Repl Cost'!B11</f>
        <v>0</v>
      </c>
      <c r="D23" s="177"/>
    </row>
    <row r="24" spans="1:4" ht="15" customHeight="1" x14ac:dyDescent="0.25">
      <c r="A24" s="20"/>
      <c r="B24" s="19" t="s">
        <v>31</v>
      </c>
      <c r="C24" s="84">
        <f>'Repl Cost'!B13</f>
        <v>0</v>
      </c>
      <c r="D24" s="177"/>
    </row>
    <row r="25" spans="1:4" ht="15" customHeight="1" x14ac:dyDescent="0.25">
      <c r="A25" s="20"/>
      <c r="B25" s="19" t="s">
        <v>32</v>
      </c>
      <c r="C25" s="84">
        <f>'Repl Cost'!B14</f>
        <v>0</v>
      </c>
      <c r="D25" s="177"/>
    </row>
    <row r="26" spans="1:4" ht="15" customHeight="1" x14ac:dyDescent="0.25">
      <c r="A26" s="20"/>
      <c r="B26" s="19" t="s">
        <v>33</v>
      </c>
      <c r="C26" s="84">
        <f>'Repl Cost'!B15</f>
        <v>0</v>
      </c>
      <c r="D26" s="177"/>
    </row>
    <row r="27" spans="1:4" ht="15" customHeight="1" x14ac:dyDescent="0.25">
      <c r="A27" s="20"/>
      <c r="B27" s="19" t="s">
        <v>34</v>
      </c>
      <c r="C27" s="84">
        <f>'Repl Cost'!B16</f>
        <v>0</v>
      </c>
      <c r="D27" s="177"/>
    </row>
    <row r="28" spans="1:4" ht="15" customHeight="1" x14ac:dyDescent="0.25">
      <c r="A28" s="20"/>
      <c r="B28" s="19" t="s">
        <v>35</v>
      </c>
      <c r="C28" s="84">
        <f>'Repl Cost'!B17</f>
        <v>0</v>
      </c>
      <c r="D28" s="177"/>
    </row>
    <row r="29" spans="1:4" ht="15" customHeight="1" x14ac:dyDescent="0.25">
      <c r="A29" s="20"/>
      <c r="B29" s="19" t="s">
        <v>223</v>
      </c>
      <c r="C29" s="84">
        <f>'Repl Cost'!B28</f>
        <v>0</v>
      </c>
      <c r="D29" s="177"/>
    </row>
    <row r="30" spans="1:4" ht="15" customHeight="1" x14ac:dyDescent="0.25">
      <c r="A30" s="20"/>
      <c r="B30" s="19" t="s">
        <v>224</v>
      </c>
      <c r="C30" s="84">
        <f>'Repl Cost'!B29</f>
        <v>0</v>
      </c>
      <c r="D30" s="177"/>
    </row>
    <row r="31" spans="1:4" ht="15" customHeight="1" x14ac:dyDescent="0.25">
      <c r="A31" s="20"/>
      <c r="B31" s="19" t="s">
        <v>225</v>
      </c>
      <c r="C31" s="84">
        <f>'Repl Cost'!B30</f>
        <v>0</v>
      </c>
      <c r="D31" s="177"/>
    </row>
    <row r="32" spans="1:4" ht="15" customHeight="1" x14ac:dyDescent="0.25">
      <c r="A32" s="20"/>
      <c r="B32" s="19" t="s">
        <v>36</v>
      </c>
      <c r="C32" s="128">
        <v>0</v>
      </c>
      <c r="D32" s="92"/>
    </row>
    <row r="33" spans="1:4" ht="15" customHeight="1" x14ac:dyDescent="0.25">
      <c r="A33" s="20"/>
      <c r="B33" s="19" t="s">
        <v>37</v>
      </c>
      <c r="C33" s="128">
        <v>0</v>
      </c>
      <c r="D33" s="92"/>
    </row>
    <row r="34" spans="1:4" ht="15" customHeight="1" x14ac:dyDescent="0.25">
      <c r="A34" s="20"/>
      <c r="B34" s="19" t="s">
        <v>38</v>
      </c>
      <c r="C34" s="128">
        <v>0</v>
      </c>
      <c r="D34" s="92"/>
    </row>
    <row r="35" spans="1:4" ht="15" customHeight="1" x14ac:dyDescent="0.25">
      <c r="A35" s="20"/>
      <c r="B35" s="19" t="s">
        <v>39</v>
      </c>
      <c r="C35" s="128">
        <v>0</v>
      </c>
      <c r="D35" s="92"/>
    </row>
    <row r="36" spans="1:4" ht="15" customHeight="1" x14ac:dyDescent="0.25">
      <c r="A36" s="20"/>
      <c r="B36" s="19" t="s">
        <v>97</v>
      </c>
      <c r="C36" s="84">
        <f>'Repl Cost'!B34+'Repl Cost'!B36</f>
        <v>0</v>
      </c>
      <c r="D36" s="92"/>
    </row>
    <row r="37" spans="1:4" ht="15" customHeight="1" x14ac:dyDescent="0.25">
      <c r="A37" s="20"/>
      <c r="B37" s="19" t="s">
        <v>40</v>
      </c>
      <c r="C37" s="128">
        <f>'Repl Cost'!B40</f>
        <v>0</v>
      </c>
      <c r="D37" s="92"/>
    </row>
    <row r="38" spans="1:4" ht="15" customHeight="1" x14ac:dyDescent="0.25">
      <c r="A38" s="20"/>
      <c r="B38" s="19" t="s">
        <v>231</v>
      </c>
      <c r="C38" s="84">
        <f>'Repl Cost'!B37</f>
        <v>0</v>
      </c>
      <c r="D38" s="92"/>
    </row>
    <row r="39" spans="1:4" ht="15" customHeight="1" x14ac:dyDescent="0.25">
      <c r="A39" s="20"/>
      <c r="B39" s="19" t="s">
        <v>235</v>
      </c>
      <c r="C39" s="84">
        <f>'Repl Cost'!B42</f>
        <v>0</v>
      </c>
      <c r="D39" s="92"/>
    </row>
    <row r="40" spans="1:4" ht="15" customHeight="1" x14ac:dyDescent="0.25">
      <c r="A40" s="20"/>
      <c r="B40" s="19" t="s">
        <v>41</v>
      </c>
      <c r="C40" s="84">
        <f>'Repl Cost'!B44</f>
        <v>0</v>
      </c>
      <c r="D40" s="92"/>
    </row>
    <row r="41" spans="1:4" ht="15" customHeight="1" x14ac:dyDescent="0.25">
      <c r="A41" s="20"/>
      <c r="B41" s="19" t="s">
        <v>94</v>
      </c>
      <c r="C41" s="84">
        <f>'Repl Cost'!B45</f>
        <v>0</v>
      </c>
      <c r="D41" s="92"/>
    </row>
    <row r="42" spans="1:4" ht="15" customHeight="1" x14ac:dyDescent="0.25">
      <c r="A42" s="20"/>
      <c r="B42" s="19" t="s">
        <v>93</v>
      </c>
      <c r="C42" s="128">
        <v>0</v>
      </c>
      <c r="D42" s="92"/>
    </row>
    <row r="43" spans="1:4" ht="15" customHeight="1" x14ac:dyDescent="0.25">
      <c r="A43" s="20"/>
      <c r="B43" s="19" t="s">
        <v>42</v>
      </c>
      <c r="C43" s="84">
        <f>'Repl Cost'!B33</f>
        <v>0</v>
      </c>
      <c r="D43" s="92"/>
    </row>
    <row r="44" spans="1:4" ht="15" customHeight="1" x14ac:dyDescent="0.25">
      <c r="A44" s="20"/>
      <c r="B44" s="19" t="s">
        <v>43</v>
      </c>
      <c r="C44" s="128">
        <v>0</v>
      </c>
      <c r="D44" s="92"/>
    </row>
    <row r="45" spans="1:4" ht="15" customHeight="1" x14ac:dyDescent="0.25">
      <c r="A45" s="20"/>
      <c r="B45" s="19" t="s">
        <v>44</v>
      </c>
      <c r="C45" s="84">
        <f>'Repl Cost'!B32</f>
        <v>0</v>
      </c>
      <c r="D45" s="92"/>
    </row>
    <row r="46" spans="1:4" ht="15" customHeight="1" x14ac:dyDescent="0.25">
      <c r="A46" s="20"/>
      <c r="B46" s="19" t="s">
        <v>45</v>
      </c>
      <c r="C46" s="84">
        <f>'Repl Cost'!B21</f>
        <v>0</v>
      </c>
      <c r="D46" s="92"/>
    </row>
    <row r="47" spans="1:4" ht="15" customHeight="1" x14ac:dyDescent="0.25">
      <c r="A47" s="20"/>
      <c r="B47" s="19" t="s">
        <v>104</v>
      </c>
      <c r="C47" s="128">
        <v>0</v>
      </c>
      <c r="D47" s="92"/>
    </row>
    <row r="48" spans="1:4" ht="15" customHeight="1" x14ac:dyDescent="0.25">
      <c r="A48" s="20"/>
      <c r="B48" s="19" t="s">
        <v>104</v>
      </c>
      <c r="C48" s="128">
        <v>0</v>
      </c>
      <c r="D48" s="92"/>
    </row>
    <row r="49" spans="1:4" ht="15" customHeight="1" x14ac:dyDescent="0.25">
      <c r="A49" s="20"/>
      <c r="B49" s="19" t="s">
        <v>104</v>
      </c>
      <c r="C49" s="128">
        <v>0</v>
      </c>
      <c r="D49" s="92"/>
    </row>
    <row r="50" spans="1:4" ht="15" customHeight="1" x14ac:dyDescent="0.25">
      <c r="A50" s="20"/>
      <c r="B50" s="19" t="s">
        <v>104</v>
      </c>
      <c r="C50" s="128">
        <v>0</v>
      </c>
      <c r="D50" s="92"/>
    </row>
    <row r="51" spans="1:4" ht="15" customHeight="1" x14ac:dyDescent="0.25">
      <c r="A51" s="20"/>
      <c r="B51" s="49" t="s">
        <v>46</v>
      </c>
      <c r="C51" s="50">
        <f>SUM(C17:C50)</f>
        <v>0</v>
      </c>
      <c r="D51" s="92"/>
    </row>
    <row r="52" spans="1:4" ht="15" customHeight="1" x14ac:dyDescent="0.25">
      <c r="A52" s="20"/>
      <c r="B52" s="20"/>
      <c r="C52" s="20"/>
      <c r="D52" s="92"/>
    </row>
    <row r="53" spans="1:4" ht="15" customHeight="1" x14ac:dyDescent="0.25">
      <c r="A53" s="20"/>
      <c r="B53" s="49" t="s">
        <v>47</v>
      </c>
      <c r="C53" s="20"/>
      <c r="D53" s="92"/>
    </row>
    <row r="54" spans="1:4" ht="15" customHeight="1" x14ac:dyDescent="0.25">
      <c r="A54" s="20"/>
      <c r="B54" s="49"/>
      <c r="C54" s="20"/>
      <c r="D54" s="92"/>
    </row>
    <row r="55" spans="1:4" ht="15" customHeight="1" x14ac:dyDescent="0.25">
      <c r="A55" s="92"/>
      <c r="B55" s="19" t="s">
        <v>48</v>
      </c>
      <c r="C55" s="128">
        <v>0</v>
      </c>
      <c r="D55" s="92"/>
    </row>
    <row r="56" spans="1:4" ht="15" customHeight="1" x14ac:dyDescent="0.25">
      <c r="A56" s="20"/>
      <c r="B56" s="19" t="s">
        <v>49</v>
      </c>
      <c r="C56" s="128">
        <v>0</v>
      </c>
      <c r="D56" s="92"/>
    </row>
    <row r="57" spans="1:4" ht="15" customHeight="1" x14ac:dyDescent="0.25">
      <c r="A57" s="20"/>
      <c r="B57" s="19" t="s">
        <v>50</v>
      </c>
      <c r="C57" s="128">
        <v>0</v>
      </c>
      <c r="D57" s="92"/>
    </row>
    <row r="58" spans="1:4" ht="15" customHeight="1" x14ac:dyDescent="0.25">
      <c r="A58" s="20"/>
      <c r="B58" s="19" t="s">
        <v>54</v>
      </c>
      <c r="C58" s="128">
        <v>0</v>
      </c>
      <c r="D58" s="92"/>
    </row>
    <row r="59" spans="1:4" ht="15" customHeight="1" x14ac:dyDescent="0.25">
      <c r="A59" s="20"/>
      <c r="B59" s="19" t="s">
        <v>51</v>
      </c>
      <c r="C59" s="128">
        <v>0</v>
      </c>
      <c r="D59" s="92"/>
    </row>
    <row r="60" spans="1:4" ht="15" customHeight="1" x14ac:dyDescent="0.25">
      <c r="A60" s="20"/>
      <c r="B60" s="19" t="s">
        <v>98</v>
      </c>
      <c r="C60" s="128">
        <v>0</v>
      </c>
      <c r="D60" s="92"/>
    </row>
    <row r="61" spans="1:4" ht="15" customHeight="1" x14ac:dyDescent="0.25">
      <c r="A61" s="20"/>
      <c r="B61" s="19" t="s">
        <v>104</v>
      </c>
      <c r="C61" s="128">
        <v>0</v>
      </c>
      <c r="D61" s="92"/>
    </row>
    <row r="62" spans="1:4" ht="15" customHeight="1" x14ac:dyDescent="0.25">
      <c r="A62" s="20"/>
      <c r="B62" s="19" t="s">
        <v>104</v>
      </c>
      <c r="C62" s="128">
        <v>0</v>
      </c>
      <c r="D62" s="92"/>
    </row>
    <row r="63" spans="1:4" ht="15" customHeight="1" x14ac:dyDescent="0.25">
      <c r="A63" s="20"/>
      <c r="B63" s="19" t="s">
        <v>104</v>
      </c>
      <c r="C63" s="128">
        <v>0</v>
      </c>
      <c r="D63" s="92"/>
    </row>
    <row r="64" spans="1:4" ht="15" customHeight="1" x14ac:dyDescent="0.25">
      <c r="A64" s="20"/>
      <c r="B64" s="49" t="s">
        <v>52</v>
      </c>
      <c r="C64" s="50">
        <f>SUM(C55:C63)</f>
        <v>0</v>
      </c>
      <c r="D64" s="92"/>
    </row>
    <row r="65" spans="1:4" ht="15" customHeight="1" x14ac:dyDescent="0.25">
      <c r="A65" s="20"/>
      <c r="B65" s="20"/>
      <c r="C65" s="20"/>
      <c r="D65" s="92"/>
    </row>
    <row r="66" spans="1:4" ht="15" customHeight="1" x14ac:dyDescent="0.25">
      <c r="A66" s="20"/>
      <c r="B66" s="49" t="s">
        <v>53</v>
      </c>
      <c r="C66" s="50">
        <f>C51+C64</f>
        <v>0</v>
      </c>
      <c r="D66" s="92"/>
    </row>
    <row r="67" spans="1:4" ht="15" customHeight="1" x14ac:dyDescent="0.25">
      <c r="A67" s="20"/>
      <c r="B67" s="49"/>
      <c r="C67" s="21"/>
      <c r="D67" s="92"/>
    </row>
    <row r="68" spans="1:4" ht="15" customHeight="1" x14ac:dyDescent="0.25">
      <c r="A68" s="20"/>
      <c r="B68" s="49" t="s">
        <v>92</v>
      </c>
      <c r="C68" s="153">
        <f>'Repl Cost'!B53-C51</f>
        <v>0</v>
      </c>
      <c r="D68" s="92"/>
    </row>
    <row r="69" spans="1:4" ht="15.75" x14ac:dyDescent="0.25">
      <c r="A69" s="20"/>
      <c r="B69" s="92"/>
      <c r="C69" s="92"/>
      <c r="D69" s="92"/>
    </row>
    <row r="70" spans="1:4" ht="15.75" x14ac:dyDescent="0.25">
      <c r="A70" s="20"/>
      <c r="B70" s="92"/>
      <c r="C70" s="92"/>
      <c r="D70" s="92"/>
    </row>
    <row r="71" spans="1:4" ht="15.75" x14ac:dyDescent="0.25">
      <c r="B71" s="20"/>
      <c r="C71" s="20"/>
    </row>
    <row r="72" spans="1:4" ht="15.75" x14ac:dyDescent="0.25">
      <c r="B72" s="20"/>
      <c r="C72" s="20"/>
    </row>
    <row r="73" spans="1:4" ht="15.75" x14ac:dyDescent="0.25">
      <c r="B73" s="20"/>
      <c r="C73" s="20"/>
    </row>
    <row r="74" spans="1:4" ht="15.75" x14ac:dyDescent="0.25">
      <c r="B74" s="20"/>
      <c r="C74" s="20"/>
    </row>
    <row r="75" spans="1:4" ht="15.75" x14ac:dyDescent="0.25">
      <c r="B75" s="20"/>
      <c r="C75" s="20"/>
    </row>
    <row r="76" spans="1:4" ht="15.75" x14ac:dyDescent="0.25">
      <c r="B76" s="20"/>
      <c r="C76" s="20"/>
    </row>
    <row r="77" spans="1:4" ht="15.75" x14ac:dyDescent="0.25">
      <c r="B77" s="20"/>
      <c r="C77" s="20"/>
    </row>
    <row r="78" spans="1:4" x14ac:dyDescent="0.25">
      <c r="B78" s="92"/>
    </row>
  </sheetData>
  <mergeCells count="1">
    <mergeCell ref="A2:B2"/>
  </mergeCells>
  <phoneticPr fontId="4" type="noConversion"/>
  <pageMargins left="0.7" right="0.7" top="1.1510416666666667" bottom="0.75" header="0.3" footer="0.3"/>
  <pageSetup scale="65" orientation="portrait" r:id="rId1"/>
  <headerFooter>
    <oddHeader xml:space="preserve">&amp;L&amp;"-,Bold"&amp;12Maximum Insurable 
Loan Calculation&amp;"-,Regular"
Section 232
&amp;C&amp;"-,Bold"U.S. Department of Housing 
and Urban Development&amp;"-,Regular"
Office of Residential 
Care Facilities&amp;ROMB Approval No. 9999-9999 
(exp. mm/dd/yy) </oddHeader>
    <oddFooter>&amp;LPrevious versions obsolete&amp;R&amp;"Times New Roman,Regular"&amp;12 form HUD-92264a-ORCF (mm/dd/yyyy)</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T53"/>
  <sheetViews>
    <sheetView showGridLines="0" view="pageLayout" zoomScaleNormal="75" workbookViewId="0">
      <selection activeCell="B5" sqref="B5"/>
    </sheetView>
  </sheetViews>
  <sheetFormatPr defaultRowHeight="15" x14ac:dyDescent="0.25"/>
  <cols>
    <col min="1" max="1" width="52.85546875" style="23" customWidth="1"/>
    <col min="2" max="2" width="17.5703125" style="23" customWidth="1"/>
    <col min="3" max="3" width="9.28515625" style="23" bestFit="1" customWidth="1"/>
    <col min="4" max="4" width="11" style="23" customWidth="1"/>
    <col min="5" max="5" width="9.85546875" style="23" bestFit="1" customWidth="1"/>
    <col min="6" max="6" width="17" style="23" customWidth="1"/>
    <col min="7" max="7" width="20.7109375" style="23" customWidth="1"/>
    <col min="8" max="8" width="10" style="23" bestFit="1" customWidth="1"/>
    <col min="9" max="9" width="12.140625" style="23" customWidth="1"/>
    <col min="10" max="10" width="12.7109375" style="23" bestFit="1" customWidth="1"/>
    <col min="11" max="16384" width="9.140625" style="23"/>
  </cols>
  <sheetData>
    <row r="1" spans="1:10" s="92" customFormat="1" ht="137.25" customHeight="1" x14ac:dyDescent="0.25">
      <c r="A1" s="189" t="s">
        <v>317</v>
      </c>
      <c r="B1" s="190"/>
      <c r="C1" s="190"/>
      <c r="D1" s="190"/>
      <c r="E1" s="190"/>
      <c r="F1" s="190"/>
      <c r="G1" s="190"/>
      <c r="H1" s="20"/>
      <c r="I1" s="20"/>
      <c r="J1" s="20"/>
    </row>
    <row r="2" spans="1:10" s="92" customFormat="1" ht="15.75" x14ac:dyDescent="0.25">
      <c r="A2" s="23"/>
      <c r="B2" s="23"/>
      <c r="C2" s="23"/>
      <c r="D2" s="23"/>
      <c r="E2" s="23"/>
      <c r="F2" s="23"/>
      <c r="G2" s="23"/>
      <c r="H2" s="20"/>
      <c r="I2" s="20"/>
      <c r="J2" s="20"/>
    </row>
    <row r="3" spans="1:10" s="92" customFormat="1" ht="15.75" x14ac:dyDescent="0.25">
      <c r="A3" s="58" t="s">
        <v>90</v>
      </c>
      <c r="B3" s="122">
        <f>Instructions!D3</f>
        <v>0</v>
      </c>
      <c r="C3" s="100"/>
      <c r="D3" s="40"/>
      <c r="E3" s="40"/>
      <c r="F3" s="40"/>
      <c r="G3" s="131"/>
      <c r="H3" s="20"/>
      <c r="I3" s="20"/>
      <c r="J3" s="20"/>
    </row>
    <row r="4" spans="1:10" ht="15.75" x14ac:dyDescent="0.25">
      <c r="A4" s="36" t="s">
        <v>91</v>
      </c>
      <c r="B4" s="122">
        <f>Instructions!D4</f>
        <v>0</v>
      </c>
      <c r="C4" s="20"/>
      <c r="D4" s="20"/>
      <c r="E4" s="20"/>
      <c r="F4" s="20"/>
      <c r="G4" s="132"/>
      <c r="H4" s="20"/>
      <c r="I4" s="20"/>
      <c r="J4" s="20"/>
    </row>
    <row r="5" spans="1:10" ht="16.5" thickBot="1" x14ac:dyDescent="0.3">
      <c r="A5" s="37" t="s">
        <v>113</v>
      </c>
      <c r="B5" s="123">
        <f>Instructions!D5</f>
        <v>0</v>
      </c>
      <c r="C5" s="3"/>
      <c r="D5" s="3"/>
      <c r="E5" s="3"/>
      <c r="F5" s="3"/>
      <c r="G5" s="133"/>
      <c r="H5" s="2"/>
      <c r="I5" s="2"/>
      <c r="J5" s="20"/>
    </row>
    <row r="6" spans="1:10" ht="16.5" thickBot="1" x14ac:dyDescent="0.3">
      <c r="A6" s="38"/>
      <c r="B6" s="20"/>
      <c r="C6" s="20"/>
      <c r="D6" s="20"/>
      <c r="E6" s="20"/>
      <c r="F6" s="20"/>
      <c r="G6" s="30"/>
      <c r="H6" s="2"/>
      <c r="I6" s="20"/>
      <c r="J6" s="20"/>
    </row>
    <row r="7" spans="1:10" ht="16.5" thickBot="1" x14ac:dyDescent="0.3">
      <c r="A7" s="39" t="s">
        <v>117</v>
      </c>
      <c r="B7" s="2"/>
      <c r="C7" s="2"/>
      <c r="D7" s="2"/>
      <c r="E7" s="2"/>
      <c r="F7" s="2"/>
      <c r="G7" s="135">
        <v>0</v>
      </c>
      <c r="H7" s="2"/>
      <c r="I7" s="74" t="s">
        <v>139</v>
      </c>
      <c r="J7" s="20"/>
    </row>
    <row r="8" spans="1:10" ht="16.5" thickBot="1" x14ac:dyDescent="0.3">
      <c r="A8" s="38"/>
      <c r="B8" s="2"/>
      <c r="C8" s="2"/>
      <c r="D8" s="2"/>
      <c r="E8" s="2"/>
      <c r="F8" s="2"/>
      <c r="G8" s="30"/>
      <c r="H8" s="2"/>
      <c r="I8" s="74" t="s">
        <v>140</v>
      </c>
      <c r="J8" s="2"/>
    </row>
    <row r="9" spans="1:10" ht="16.5" thickBot="1" x14ac:dyDescent="0.3">
      <c r="A9" s="39" t="s">
        <v>118</v>
      </c>
      <c r="B9" s="2"/>
      <c r="C9" s="2"/>
      <c r="D9" s="2"/>
      <c r="E9" s="2"/>
      <c r="F9" s="2"/>
      <c r="G9" s="135">
        <v>0</v>
      </c>
      <c r="H9" s="2"/>
      <c r="I9" s="74" t="s">
        <v>141</v>
      </c>
      <c r="J9" s="2"/>
    </row>
    <row r="10" spans="1:10" ht="15.75" x14ac:dyDescent="0.25">
      <c r="A10" s="38"/>
      <c r="B10" s="2"/>
      <c r="C10" s="2"/>
      <c r="D10" s="2"/>
      <c r="E10" s="2"/>
      <c r="F10" s="2"/>
      <c r="G10" s="30"/>
      <c r="H10" s="2"/>
      <c r="I10" s="74" t="s">
        <v>142</v>
      </c>
      <c r="J10" s="2"/>
    </row>
    <row r="11" spans="1:10" ht="15.75" x14ac:dyDescent="0.25">
      <c r="A11" s="39" t="s">
        <v>119</v>
      </c>
      <c r="B11" s="2"/>
      <c r="C11" s="2"/>
      <c r="D11" s="2"/>
      <c r="E11" s="2"/>
      <c r="F11" s="2"/>
      <c r="G11" s="30"/>
      <c r="H11" s="2"/>
      <c r="I11" s="74" t="s">
        <v>143</v>
      </c>
      <c r="J11" s="2"/>
    </row>
    <row r="12" spans="1:10" ht="13.5" customHeight="1" x14ac:dyDescent="0.25">
      <c r="A12" s="35" t="s">
        <v>0</v>
      </c>
      <c r="B12" s="87">
        <f>'Repl Cost'!B53</f>
        <v>0</v>
      </c>
      <c r="C12" s="6" t="s">
        <v>18</v>
      </c>
      <c r="D12" s="7">
        <v>0.9</v>
      </c>
      <c r="E12" s="2"/>
      <c r="F12" s="5">
        <f>B12*D12</f>
        <v>0</v>
      </c>
      <c r="G12" s="30"/>
      <c r="H12" s="2"/>
      <c r="I12" s="74" t="s">
        <v>144</v>
      </c>
      <c r="J12" s="2"/>
    </row>
    <row r="13" spans="1:10" ht="15.75" x14ac:dyDescent="0.25">
      <c r="A13" s="182" t="s">
        <v>318</v>
      </c>
      <c r="B13" s="134">
        <v>0</v>
      </c>
      <c r="C13" s="2"/>
      <c r="D13" s="2"/>
      <c r="E13" s="2"/>
      <c r="F13" s="2"/>
      <c r="G13" s="30"/>
      <c r="H13" s="2"/>
      <c r="I13" s="74" t="s">
        <v>145</v>
      </c>
      <c r="J13" s="2"/>
    </row>
    <row r="14" spans="1:10" ht="15.75" x14ac:dyDescent="0.25">
      <c r="A14" s="35" t="s">
        <v>1</v>
      </c>
      <c r="B14" s="134">
        <v>0</v>
      </c>
      <c r="C14" s="2"/>
      <c r="D14" s="2"/>
      <c r="E14" s="2"/>
      <c r="F14" s="2"/>
      <c r="G14" s="30"/>
      <c r="H14" s="2"/>
      <c r="I14" s="74" t="s">
        <v>146</v>
      </c>
      <c r="J14" s="2"/>
    </row>
    <row r="15" spans="1:10" ht="15.75" x14ac:dyDescent="0.25">
      <c r="A15" s="35" t="s">
        <v>2</v>
      </c>
      <c r="B15" s="134">
        <v>0</v>
      </c>
      <c r="C15" s="2"/>
      <c r="D15" s="2"/>
      <c r="E15" s="2"/>
      <c r="F15" s="2"/>
      <c r="G15" s="30"/>
      <c r="H15" s="2"/>
      <c r="I15" s="20"/>
      <c r="J15" s="2"/>
    </row>
    <row r="16" spans="1:10" ht="15.75" x14ac:dyDescent="0.25">
      <c r="A16" s="35" t="s">
        <v>3</v>
      </c>
      <c r="B16" s="5">
        <f>SUM(B13:B15)</f>
        <v>0</v>
      </c>
      <c r="C16" s="6" t="s">
        <v>18</v>
      </c>
      <c r="D16" s="7">
        <v>0.9</v>
      </c>
      <c r="E16" s="5">
        <f>B16*D16</f>
        <v>0</v>
      </c>
      <c r="F16" s="2"/>
      <c r="G16" s="30"/>
      <c r="H16" s="2"/>
      <c r="I16" s="2"/>
      <c r="J16" s="2"/>
    </row>
    <row r="17" spans="1:20" ht="15.75" x14ac:dyDescent="0.25">
      <c r="A17" s="35" t="s">
        <v>4</v>
      </c>
      <c r="B17" s="2"/>
      <c r="C17" s="6"/>
      <c r="D17" s="2"/>
      <c r="E17" s="87">
        <f>'Land Calc'!B18</f>
        <v>0</v>
      </c>
      <c r="F17" s="2"/>
      <c r="G17" s="30"/>
      <c r="H17" s="2"/>
      <c r="I17" s="2"/>
      <c r="J17" s="2"/>
    </row>
    <row r="18" spans="1:20" ht="16.5" thickBot="1" x14ac:dyDescent="0.3">
      <c r="A18" s="35" t="s">
        <v>5</v>
      </c>
      <c r="B18" s="2"/>
      <c r="C18" s="2"/>
      <c r="D18" s="2"/>
      <c r="E18" s="2"/>
      <c r="F18" s="5">
        <f>E16+E17</f>
        <v>0</v>
      </c>
      <c r="G18" s="30"/>
      <c r="H18" s="2"/>
      <c r="I18" s="2"/>
      <c r="J18" s="2"/>
    </row>
    <row r="19" spans="1:20" ht="16.5" thickBot="1" x14ac:dyDescent="0.3">
      <c r="A19" s="35" t="s">
        <v>6</v>
      </c>
      <c r="B19" s="2"/>
      <c r="C19" s="2"/>
      <c r="D19" s="2"/>
      <c r="E19" s="2"/>
      <c r="F19" s="2"/>
      <c r="G19" s="31">
        <f>ROUNDDOWN(F12-F18,-2)</f>
        <v>0</v>
      </c>
      <c r="H19" s="2"/>
      <c r="I19" s="2"/>
      <c r="J19" s="2"/>
    </row>
    <row r="20" spans="1:20" ht="15.75" x14ac:dyDescent="0.25">
      <c r="A20" s="38"/>
      <c r="B20" s="2"/>
      <c r="C20" s="2"/>
      <c r="D20" s="2"/>
      <c r="E20" s="2"/>
      <c r="F20" s="2"/>
      <c r="G20" s="30"/>
      <c r="H20" s="2"/>
      <c r="I20" s="2"/>
      <c r="J20" s="2"/>
    </row>
    <row r="21" spans="1:20" ht="15.75" x14ac:dyDescent="0.25">
      <c r="A21" s="39" t="s">
        <v>115</v>
      </c>
      <c r="B21" s="2"/>
      <c r="C21" s="2"/>
      <c r="D21" s="2"/>
      <c r="E21" s="2"/>
      <c r="F21" s="2"/>
      <c r="G21" s="30"/>
      <c r="H21" s="2"/>
      <c r="I21" s="2"/>
      <c r="J21" s="2"/>
    </row>
    <row r="22" spans="1:20" ht="15.75" x14ac:dyDescent="0.25">
      <c r="A22" s="35" t="s">
        <v>16</v>
      </c>
      <c r="B22" s="134">
        <v>0</v>
      </c>
      <c r="C22" s="6" t="s">
        <v>18</v>
      </c>
      <c r="D22" s="136">
        <v>0</v>
      </c>
      <c r="E22" s="2"/>
      <c r="F22" s="5">
        <f>B22*D22</f>
        <v>0</v>
      </c>
      <c r="G22" s="30"/>
      <c r="H22" s="2"/>
      <c r="I22" s="2"/>
      <c r="J22" s="2"/>
    </row>
    <row r="23" spans="1:20" ht="15.75" x14ac:dyDescent="0.25">
      <c r="A23" s="182" t="s">
        <v>319</v>
      </c>
      <c r="B23" s="134">
        <v>0</v>
      </c>
      <c r="C23" s="6" t="s">
        <v>18</v>
      </c>
      <c r="D23" s="136">
        <v>0</v>
      </c>
      <c r="E23" s="5">
        <f>B23*D23</f>
        <v>0</v>
      </c>
      <c r="F23" s="2"/>
      <c r="G23" s="30"/>
      <c r="H23" s="2"/>
      <c r="I23" s="2"/>
      <c r="J23" s="2"/>
    </row>
    <row r="24" spans="1:20" ht="15.75" x14ac:dyDescent="0.25">
      <c r="A24" s="35" t="s">
        <v>4</v>
      </c>
      <c r="D24" s="2"/>
      <c r="E24" s="87">
        <f>'Land Calc'!B18</f>
        <v>0</v>
      </c>
      <c r="F24" s="2"/>
      <c r="G24" s="30"/>
      <c r="H24" s="2"/>
      <c r="I24" s="2"/>
      <c r="J24" s="2"/>
    </row>
    <row r="25" spans="1:20" ht="16.5" thickBot="1" x14ac:dyDescent="0.3">
      <c r="A25" s="35" t="s">
        <v>5</v>
      </c>
      <c r="B25" s="2"/>
      <c r="C25" s="2"/>
      <c r="D25" s="2"/>
      <c r="E25" s="2"/>
      <c r="F25" s="5">
        <f>E23+E24</f>
        <v>0</v>
      </c>
      <c r="G25" s="30"/>
      <c r="H25" s="2"/>
      <c r="I25" s="2"/>
      <c r="J25" s="2"/>
    </row>
    <row r="26" spans="1:20" ht="16.5" thickBot="1" x14ac:dyDescent="0.3">
      <c r="A26" s="35" t="s">
        <v>17</v>
      </c>
      <c r="B26" s="2"/>
      <c r="C26" s="2"/>
      <c r="D26" s="2"/>
      <c r="E26" s="2"/>
      <c r="F26" s="2"/>
      <c r="G26" s="31">
        <f>ROUNDDOWN(F22-F25,-2)</f>
        <v>0</v>
      </c>
      <c r="H26" s="8"/>
      <c r="I26" s="2"/>
      <c r="J26" s="2"/>
    </row>
    <row r="27" spans="1:20" ht="15.75" x14ac:dyDescent="0.25">
      <c r="A27" s="38"/>
      <c r="B27" s="2"/>
      <c r="C27" s="2"/>
      <c r="D27" s="2"/>
      <c r="E27" s="2"/>
      <c r="F27" s="2"/>
      <c r="G27" s="30"/>
      <c r="H27" s="9"/>
      <c r="I27" s="2"/>
      <c r="J27" s="2"/>
    </row>
    <row r="28" spans="1:20" ht="15.75" x14ac:dyDescent="0.25">
      <c r="A28" s="39" t="s">
        <v>116</v>
      </c>
      <c r="B28" s="2"/>
      <c r="C28" s="2"/>
      <c r="D28" s="2"/>
      <c r="E28" s="2"/>
      <c r="F28" s="2"/>
      <c r="G28" s="30"/>
      <c r="H28" s="2"/>
      <c r="I28" s="2"/>
      <c r="J28" s="10"/>
      <c r="K28" s="101"/>
      <c r="L28" s="101"/>
      <c r="M28" s="101"/>
      <c r="N28" s="101"/>
      <c r="O28" s="101"/>
      <c r="P28" s="102"/>
      <c r="Q28" s="103"/>
      <c r="R28" s="104"/>
      <c r="S28" s="101"/>
      <c r="T28" s="105"/>
    </row>
    <row r="29" spans="1:20" ht="15.75" x14ac:dyDescent="0.25">
      <c r="A29" s="35" t="s">
        <v>7</v>
      </c>
      <c r="B29" s="2"/>
      <c r="C29" s="2"/>
      <c r="D29" s="2"/>
      <c r="E29" s="137">
        <v>0</v>
      </c>
      <c r="F29" s="11"/>
      <c r="G29" s="57"/>
      <c r="H29" s="2"/>
      <c r="I29" s="2"/>
      <c r="J29" s="10"/>
      <c r="K29" s="101"/>
      <c r="L29" s="106"/>
      <c r="M29" s="101"/>
      <c r="N29" s="101"/>
      <c r="O29" s="101"/>
      <c r="P29" s="102"/>
      <c r="Q29" s="103"/>
      <c r="R29" s="104"/>
      <c r="S29" s="103"/>
      <c r="T29" s="105"/>
    </row>
    <row r="30" spans="1:20" ht="15.75" x14ac:dyDescent="0.25">
      <c r="A30" s="35" t="s">
        <v>8</v>
      </c>
      <c r="B30" s="2"/>
      <c r="C30" s="2"/>
      <c r="D30" s="2"/>
      <c r="E30" s="137">
        <v>0</v>
      </c>
      <c r="F30" s="11"/>
      <c r="G30" s="30"/>
      <c r="H30" s="2"/>
      <c r="I30" s="2"/>
      <c r="J30" s="10"/>
      <c r="K30" s="101"/>
      <c r="L30" s="101"/>
      <c r="M30" s="101"/>
      <c r="N30" s="101"/>
      <c r="O30" s="101"/>
      <c r="P30" s="102"/>
      <c r="Q30" s="101"/>
      <c r="R30" s="104"/>
      <c r="S30" s="107"/>
      <c r="T30" s="105"/>
    </row>
    <row r="31" spans="1:20" ht="15.75" x14ac:dyDescent="0.25">
      <c r="A31" s="35" t="s">
        <v>9</v>
      </c>
      <c r="B31" s="1" t="s">
        <v>21</v>
      </c>
      <c r="C31" s="138">
        <v>0</v>
      </c>
      <c r="D31" s="2"/>
      <c r="E31" s="73" t="e">
        <f>(PMT((($E$29/12)),($C$31*12),-1)*12-($E$29))</f>
        <v>#NUM!</v>
      </c>
      <c r="F31" s="11"/>
      <c r="G31" s="30"/>
      <c r="H31" s="2"/>
      <c r="I31" s="2"/>
      <c r="J31" s="2"/>
    </row>
    <row r="32" spans="1:20" ht="15.75" x14ac:dyDescent="0.25">
      <c r="A32" s="35" t="s">
        <v>10</v>
      </c>
      <c r="B32" s="2"/>
      <c r="C32" s="2"/>
      <c r="D32" s="2"/>
      <c r="E32" s="2"/>
      <c r="F32" s="73" t="e">
        <f>SUM(E29:E31)</f>
        <v>#NUM!</v>
      </c>
      <c r="G32" s="33"/>
      <c r="H32" s="2"/>
      <c r="I32" s="2"/>
      <c r="J32" s="2"/>
    </row>
    <row r="33" spans="1:10" ht="15.75" x14ac:dyDescent="0.25">
      <c r="A33" s="35" t="s">
        <v>152</v>
      </c>
      <c r="B33" s="134">
        <v>0</v>
      </c>
      <c r="C33" s="12" t="s">
        <v>19</v>
      </c>
      <c r="D33" s="139">
        <v>1.45</v>
      </c>
      <c r="E33" s="2"/>
      <c r="F33" s="5">
        <f>B33/D33</f>
        <v>0</v>
      </c>
      <c r="G33" s="30"/>
      <c r="H33" s="2"/>
      <c r="I33" s="2"/>
      <c r="J33" s="2"/>
    </row>
    <row r="34" spans="1:10" ht="15.75" x14ac:dyDescent="0.25">
      <c r="A34" s="35" t="s">
        <v>12</v>
      </c>
      <c r="B34" s="87">
        <f>'Land Calc'!B10</f>
        <v>0</v>
      </c>
      <c r="C34" s="6" t="s">
        <v>20</v>
      </c>
      <c r="D34" s="87">
        <f>'Land Calc'!B19</f>
        <v>0</v>
      </c>
      <c r="E34" s="6"/>
      <c r="F34" s="5">
        <f>B34+D34</f>
        <v>0</v>
      </c>
      <c r="G34" s="30"/>
      <c r="H34" s="2"/>
      <c r="I34" s="2"/>
      <c r="J34" s="2"/>
    </row>
    <row r="35" spans="1:10" ht="15.75" x14ac:dyDescent="0.25">
      <c r="A35" s="35" t="s">
        <v>11</v>
      </c>
      <c r="B35" s="2"/>
      <c r="C35" s="6" t="s">
        <v>20</v>
      </c>
      <c r="D35" s="2"/>
      <c r="E35" s="2"/>
      <c r="F35" s="5">
        <f>F33-F34</f>
        <v>0</v>
      </c>
      <c r="G35" s="30"/>
      <c r="H35" s="2"/>
      <c r="I35" s="2"/>
      <c r="J35" s="2"/>
    </row>
    <row r="36" spans="1:10" s="92" customFormat="1" ht="15.75" x14ac:dyDescent="0.25">
      <c r="A36" s="35" t="s">
        <v>13</v>
      </c>
      <c r="B36" s="2"/>
      <c r="C36" s="2"/>
      <c r="D36" s="2"/>
      <c r="E36" s="2"/>
      <c r="F36" s="2"/>
      <c r="G36" s="34" t="e">
        <f>F35/F32</f>
        <v>#NUM!</v>
      </c>
      <c r="H36" s="20"/>
      <c r="I36" s="20"/>
      <c r="J36" s="20"/>
    </row>
    <row r="37" spans="1:10" s="92" customFormat="1" ht="16.5" thickBot="1" x14ac:dyDescent="0.3">
      <c r="A37" s="35" t="s">
        <v>14</v>
      </c>
      <c r="B37" s="134">
        <v>0</v>
      </c>
      <c r="C37" s="12" t="s">
        <v>19</v>
      </c>
      <c r="D37" s="139">
        <v>0</v>
      </c>
      <c r="E37" s="2"/>
      <c r="F37" s="2"/>
      <c r="G37" s="34" t="e">
        <f>B37/D37</f>
        <v>#DIV/0!</v>
      </c>
      <c r="H37" s="20"/>
      <c r="I37" s="20"/>
      <c r="J37" s="20"/>
    </row>
    <row r="38" spans="1:10" ht="16.5" thickBot="1" x14ac:dyDescent="0.3">
      <c r="A38" s="35" t="s">
        <v>15</v>
      </c>
      <c r="B38" s="20"/>
      <c r="C38" s="55" t="s">
        <v>19</v>
      </c>
      <c r="D38" s="20"/>
      <c r="E38" s="20"/>
      <c r="F38" s="20"/>
      <c r="G38" s="59" t="e">
        <f>ROUNDDOWN(G36+G37,-2)</f>
        <v>#NUM!</v>
      </c>
      <c r="H38" s="2"/>
      <c r="I38" s="2"/>
      <c r="J38" s="2"/>
    </row>
    <row r="39" spans="1:10" ht="15.75" x14ac:dyDescent="0.25">
      <c r="A39" s="35"/>
      <c r="B39" s="20"/>
      <c r="C39" s="55"/>
      <c r="D39" s="20"/>
      <c r="E39" s="20"/>
      <c r="F39" s="20"/>
      <c r="G39" s="56"/>
      <c r="J39" s="2"/>
    </row>
    <row r="40" spans="1:10" ht="15.75" x14ac:dyDescent="0.25">
      <c r="A40" s="46" t="s">
        <v>120</v>
      </c>
      <c r="B40" s="9"/>
      <c r="C40" s="16"/>
      <c r="D40" s="16"/>
      <c r="E40" s="16"/>
      <c r="F40" s="16"/>
      <c r="G40" s="47"/>
      <c r="J40" s="2"/>
    </row>
    <row r="41" spans="1:10" ht="15.75" x14ac:dyDescent="0.25">
      <c r="A41" s="41" t="s">
        <v>138</v>
      </c>
      <c r="B41" s="9"/>
      <c r="C41" s="9"/>
      <c r="D41" s="9"/>
      <c r="E41" s="9"/>
      <c r="F41" s="9"/>
      <c r="G41" s="32"/>
      <c r="J41" s="2"/>
    </row>
    <row r="42" spans="1:10" ht="15.75" x14ac:dyDescent="0.25">
      <c r="A42" s="42" t="s">
        <v>121</v>
      </c>
      <c r="B42" s="9"/>
      <c r="C42" s="9"/>
      <c r="D42" s="9"/>
      <c r="E42" s="9"/>
      <c r="F42" s="9"/>
      <c r="G42" s="32"/>
    </row>
    <row r="43" spans="1:10" ht="15.75" x14ac:dyDescent="0.25">
      <c r="A43" s="43" t="s">
        <v>59</v>
      </c>
      <c r="B43" s="14"/>
      <c r="C43" s="9"/>
      <c r="D43" s="9"/>
      <c r="E43" s="9"/>
      <c r="F43" s="87">
        <f>'Repl Cost'!B50</f>
        <v>0</v>
      </c>
      <c r="G43" s="32"/>
    </row>
    <row r="44" spans="1:10" ht="15.75" x14ac:dyDescent="0.25">
      <c r="A44" s="43" t="s">
        <v>60</v>
      </c>
      <c r="B44" s="14"/>
      <c r="C44" s="9"/>
      <c r="D44" s="9"/>
      <c r="E44" s="9"/>
      <c r="F44" s="87">
        <f>'Land Calc'!B29</f>
        <v>0</v>
      </c>
      <c r="G44" s="32"/>
    </row>
    <row r="45" spans="1:10" ht="15.75" x14ac:dyDescent="0.25">
      <c r="A45" s="43" t="s">
        <v>61</v>
      </c>
      <c r="B45" s="14"/>
      <c r="C45" s="9"/>
      <c r="D45" s="9"/>
      <c r="E45" s="9"/>
      <c r="F45" s="62">
        <f>F43+F44</f>
        <v>0</v>
      </c>
      <c r="G45" s="32"/>
    </row>
    <row r="46" spans="1:10" ht="15.75" x14ac:dyDescent="0.25">
      <c r="A46" s="43" t="s">
        <v>62</v>
      </c>
      <c r="B46" s="14"/>
      <c r="C46" s="9"/>
      <c r="D46" s="9"/>
      <c r="E46" s="9"/>
      <c r="F46" s="140">
        <v>0</v>
      </c>
      <c r="G46" s="32"/>
    </row>
    <row r="47" spans="1:10" ht="15.75" x14ac:dyDescent="0.25">
      <c r="A47" s="43" t="s">
        <v>63</v>
      </c>
      <c r="B47" s="14"/>
      <c r="C47" s="9"/>
      <c r="D47" s="9"/>
      <c r="E47" s="9"/>
      <c r="F47" s="18">
        <f>F45-F46</f>
        <v>0</v>
      </c>
      <c r="G47" s="32"/>
    </row>
    <row r="48" spans="1:10" ht="15.75" x14ac:dyDescent="0.25">
      <c r="A48" s="43" t="s">
        <v>64</v>
      </c>
      <c r="B48" s="141">
        <v>0</v>
      </c>
      <c r="C48" s="10" t="s">
        <v>18</v>
      </c>
      <c r="D48" s="142">
        <v>90</v>
      </c>
      <c r="E48" s="33" t="s">
        <v>56</v>
      </c>
      <c r="F48" s="63">
        <f>(B48*D48)/100</f>
        <v>0</v>
      </c>
      <c r="G48" s="44"/>
    </row>
    <row r="49" spans="1:7" ht="15.75" x14ac:dyDescent="0.25">
      <c r="A49" s="43" t="s">
        <v>65</v>
      </c>
      <c r="B49" s="15"/>
      <c r="C49" s="9"/>
      <c r="D49" s="9"/>
      <c r="E49" s="9"/>
      <c r="F49" s="9"/>
      <c r="G49" s="32"/>
    </row>
    <row r="50" spans="1:7" ht="15.75" x14ac:dyDescent="0.25">
      <c r="A50" s="43"/>
      <c r="B50" s="141">
        <v>0</v>
      </c>
      <c r="C50" s="10" t="s">
        <v>18</v>
      </c>
      <c r="D50" s="142">
        <v>90</v>
      </c>
      <c r="E50" s="33" t="s">
        <v>56</v>
      </c>
      <c r="F50" s="64">
        <f>(B50*D50)/100</f>
        <v>0</v>
      </c>
      <c r="G50" s="32"/>
    </row>
    <row r="51" spans="1:7" ht="16.5" thickBot="1" x14ac:dyDescent="0.3">
      <c r="A51" s="43" t="s">
        <v>66</v>
      </c>
      <c r="B51" s="14"/>
      <c r="C51" s="9"/>
      <c r="D51" s="9"/>
      <c r="E51" s="9"/>
      <c r="F51" s="65">
        <f>F47+MIN(F48,F50)</f>
        <v>0</v>
      </c>
      <c r="G51" s="32"/>
    </row>
    <row r="52" spans="1:7" ht="16.5" thickBot="1" x14ac:dyDescent="0.3">
      <c r="A52" s="43" t="s">
        <v>67</v>
      </c>
      <c r="B52" s="10" t="s">
        <v>18</v>
      </c>
      <c r="C52" s="142">
        <v>100</v>
      </c>
      <c r="D52" s="11" t="s">
        <v>56</v>
      </c>
      <c r="E52" s="9"/>
      <c r="F52" s="9"/>
      <c r="G52" s="45">
        <f>ROUNDDOWN((F51*C52)/100, -2)</f>
        <v>0</v>
      </c>
    </row>
    <row r="53" spans="1:7" x14ac:dyDescent="0.25">
      <c r="A53" s="94"/>
      <c r="B53" s="95"/>
      <c r="C53" s="95"/>
      <c r="D53" s="95"/>
      <c r="E53" s="95"/>
      <c r="F53" s="95"/>
      <c r="G53" s="108"/>
    </row>
  </sheetData>
  <mergeCells count="1">
    <mergeCell ref="A1:G1"/>
  </mergeCells>
  <phoneticPr fontId="4" type="noConversion"/>
  <dataValidations count="1">
    <dataValidation type="list" allowBlank="1" showInputMessage="1" showErrorMessage="1" sqref="G5">
      <formula1>$I$6:$I$14</formula1>
    </dataValidation>
  </dataValidations>
  <pageMargins left="0.7" right="0.7" top="0.75" bottom="0.75" header="0.3" footer="0.3"/>
  <pageSetup scale="56" orientation="portrait" r:id="rId1"/>
  <headerFooter>
    <oddHeader xml:space="preserve">&amp;L&amp;"-,Bold"&amp;12Maximum Insurable 
Loan Calculation
&amp;"-,Regular"Section 232&amp;C&amp;"-,Bold"U.S. Department of Housing 
and Urban Development&amp;"-,Regular"
Office of Residential 
Care Facilities&amp;R&amp;9OMB Approval No. 9999-9999 
(exp. mm/dd/yy) </oddHeader>
    <oddFooter>&amp;LPrevious versions obsolete&amp;R&amp;"Times New Roman,Regular"&amp;12 form HUD-92264a-ORCF (mm/dd/yyyy)</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S60"/>
  <sheetViews>
    <sheetView showGridLines="0" view="pageLayout" zoomScaleNormal="75" workbookViewId="0">
      <selection activeCell="G3" sqref="G3"/>
    </sheetView>
  </sheetViews>
  <sheetFormatPr defaultRowHeight="15" x14ac:dyDescent="0.25"/>
  <cols>
    <col min="1" max="1" width="58.140625" style="23" customWidth="1"/>
    <col min="2" max="2" width="9.140625" style="23"/>
    <col min="3" max="3" width="17.7109375" style="23" customWidth="1"/>
    <col min="4" max="4" width="9.140625" style="23"/>
    <col min="5" max="5" width="9" style="23" customWidth="1"/>
    <col min="6" max="6" width="9.140625" style="23" customWidth="1"/>
    <col min="7" max="7" width="20.7109375" style="23" customWidth="1"/>
    <col min="8" max="16384" width="9.140625" style="23"/>
  </cols>
  <sheetData>
    <row r="2" spans="1:19" ht="15.75" x14ac:dyDescent="0.25">
      <c r="A2" s="173" t="s">
        <v>129</v>
      </c>
      <c r="B2" s="174"/>
      <c r="C2" s="174"/>
      <c r="D2" s="174"/>
      <c r="E2" s="174"/>
      <c r="F2" s="174"/>
      <c r="G2" s="175"/>
      <c r="H2" s="8"/>
      <c r="I2" s="8"/>
      <c r="J2" s="8"/>
      <c r="K2" s="109"/>
      <c r="L2" s="110"/>
      <c r="M2" s="109"/>
      <c r="N2" s="109"/>
      <c r="O2" s="109"/>
      <c r="P2" s="109"/>
      <c r="Q2" s="109"/>
    </row>
    <row r="3" spans="1:19" ht="15.75" x14ac:dyDescent="0.25">
      <c r="A3" s="43" t="s">
        <v>123</v>
      </c>
      <c r="B3" s="14"/>
      <c r="C3" s="21">
        <f>('S &amp; U '!$C$37-'S &amp; U '!C26-'S &amp; U '!C31-'S &amp; U '!C32)/(100%-'S &amp; U '!D26-'S &amp; U '!D31-'S &amp; U '!D32)</f>
        <v>0</v>
      </c>
      <c r="D3" s="9"/>
      <c r="E3" s="9"/>
      <c r="F3" s="9"/>
      <c r="G3" s="32"/>
      <c r="H3" s="9"/>
      <c r="I3" s="9"/>
      <c r="J3" s="9"/>
      <c r="K3" s="101"/>
      <c r="L3" s="104"/>
      <c r="M3" s="101"/>
      <c r="N3" s="101"/>
      <c r="O3" s="101"/>
      <c r="P3" s="101"/>
      <c r="Q3" s="101"/>
    </row>
    <row r="4" spans="1:19" ht="15.75" x14ac:dyDescent="0.25">
      <c r="A4" s="43" t="s">
        <v>124</v>
      </c>
      <c r="B4" s="14"/>
      <c r="C4" s="9"/>
      <c r="D4" s="9"/>
      <c r="E4" s="9"/>
      <c r="F4" s="9"/>
      <c r="G4" s="32"/>
      <c r="H4" s="9"/>
      <c r="I4" s="9"/>
      <c r="J4" s="9"/>
      <c r="K4" s="101"/>
      <c r="L4" s="104"/>
      <c r="M4" s="101"/>
      <c r="N4" s="104"/>
      <c r="O4" s="101"/>
      <c r="P4" s="101"/>
      <c r="Q4" s="101"/>
    </row>
    <row r="5" spans="1:19" ht="15.75" x14ac:dyDescent="0.25">
      <c r="A5" s="43" t="s">
        <v>74</v>
      </c>
      <c r="B5" s="14"/>
      <c r="C5" s="9"/>
      <c r="D5" s="9"/>
      <c r="E5" s="9"/>
      <c r="F5" s="9"/>
      <c r="G5" s="32"/>
      <c r="H5" s="9"/>
      <c r="I5" s="10"/>
      <c r="J5" s="10"/>
      <c r="K5" s="103"/>
      <c r="L5" s="104"/>
      <c r="M5" s="101"/>
      <c r="N5" s="101"/>
      <c r="O5" s="101"/>
      <c r="P5" s="101"/>
      <c r="Q5" s="101"/>
    </row>
    <row r="6" spans="1:19" ht="15.75" x14ac:dyDescent="0.25">
      <c r="A6" s="43" t="s">
        <v>73</v>
      </c>
      <c r="B6" s="14"/>
      <c r="C6" s="143"/>
      <c r="D6" s="9"/>
      <c r="E6" s="9"/>
      <c r="F6" s="9"/>
      <c r="G6" s="32"/>
      <c r="H6" s="9"/>
      <c r="I6" s="9"/>
      <c r="J6" s="9"/>
      <c r="K6" s="101"/>
      <c r="L6" s="104"/>
      <c r="M6" s="101"/>
      <c r="N6" s="101"/>
      <c r="O6" s="101"/>
      <c r="P6" s="101"/>
      <c r="Q6" s="101"/>
    </row>
    <row r="7" spans="1:19" ht="16.5" thickBot="1" x14ac:dyDescent="0.3">
      <c r="A7" s="43" t="s">
        <v>125</v>
      </c>
      <c r="B7" s="9"/>
      <c r="C7" s="67">
        <f>C3-C6</f>
        <v>0</v>
      </c>
      <c r="D7" s="9"/>
      <c r="E7" s="9"/>
      <c r="F7" s="9"/>
      <c r="G7" s="32"/>
      <c r="H7" s="9"/>
      <c r="I7" s="9"/>
      <c r="J7" s="9"/>
      <c r="K7" s="101"/>
      <c r="L7" s="104"/>
      <c r="M7" s="101"/>
      <c r="N7" s="104"/>
      <c r="O7" s="101"/>
      <c r="P7" s="101"/>
      <c r="Q7" s="101"/>
    </row>
    <row r="8" spans="1:19" ht="16.5" thickBot="1" x14ac:dyDescent="0.3">
      <c r="A8" s="43" t="s">
        <v>126</v>
      </c>
      <c r="B8" s="10" t="s">
        <v>18</v>
      </c>
      <c r="C8" s="66">
        <v>85</v>
      </c>
      <c r="D8" s="9" t="s">
        <v>56</v>
      </c>
      <c r="E8" s="9"/>
      <c r="F8" s="9"/>
      <c r="G8" s="45">
        <f>ROUNDDOWN((C7*C8)/100,-2)</f>
        <v>0</v>
      </c>
      <c r="H8" s="8"/>
      <c r="I8" s="9"/>
      <c r="J8" s="9"/>
      <c r="K8" s="101"/>
      <c r="L8" s="104"/>
      <c r="M8" s="101"/>
      <c r="N8" s="101"/>
      <c r="O8" s="101"/>
      <c r="P8" s="104"/>
      <c r="Q8" s="107"/>
      <c r="R8" s="92"/>
      <c r="S8" s="92"/>
    </row>
    <row r="9" spans="1:19" s="92" customFormat="1" ht="15.75" x14ac:dyDescent="0.25">
      <c r="A9" s="43"/>
      <c r="B9" s="9"/>
      <c r="C9" s="9"/>
      <c r="D9" s="9"/>
      <c r="E9" s="9"/>
      <c r="F9" s="9"/>
      <c r="G9" s="32"/>
      <c r="H9" s="9"/>
      <c r="I9" s="9"/>
      <c r="J9" s="9"/>
      <c r="K9" s="101"/>
      <c r="L9" s="104"/>
      <c r="M9" s="101"/>
      <c r="N9" s="101"/>
      <c r="O9" s="101"/>
      <c r="P9" s="101"/>
      <c r="Q9" s="101"/>
    </row>
    <row r="10" spans="1:19" ht="15.75" x14ac:dyDescent="0.25">
      <c r="A10" s="46" t="s">
        <v>130</v>
      </c>
      <c r="B10" s="16"/>
      <c r="C10" s="16"/>
      <c r="D10" s="16"/>
      <c r="E10" s="16"/>
      <c r="F10" s="16"/>
      <c r="G10" s="47"/>
      <c r="H10" s="13"/>
      <c r="I10" s="13"/>
      <c r="J10" s="13"/>
      <c r="K10" s="111"/>
      <c r="L10" s="112"/>
      <c r="M10" s="111"/>
      <c r="N10" s="111"/>
      <c r="O10" s="111"/>
      <c r="P10" s="111"/>
      <c r="Q10" s="111"/>
      <c r="R10" s="92"/>
      <c r="S10" s="92"/>
    </row>
    <row r="11" spans="1:19" ht="15.75" x14ac:dyDescent="0.25">
      <c r="A11" s="43" t="s">
        <v>123</v>
      </c>
      <c r="B11" s="15"/>
      <c r="C11" s="21">
        <f>('S &amp; U '!$C$37-'S &amp; U '!C26-'S &amp; U '!C31-'S &amp; U '!C32-'S &amp; U '!C11-'S &amp; U '!C21)/(100%-'S &amp; U '!D26-'S &amp; U '!D31-'S &amp; U '!D32)</f>
        <v>0</v>
      </c>
      <c r="D11" s="9"/>
      <c r="E11" s="9"/>
      <c r="F11" s="9"/>
      <c r="G11" s="32"/>
      <c r="H11" s="9"/>
      <c r="I11" s="8"/>
      <c r="J11" s="8"/>
      <c r="K11" s="101"/>
      <c r="L11" s="104"/>
      <c r="M11" s="101"/>
      <c r="N11" s="101"/>
      <c r="O11" s="101"/>
      <c r="P11" s="101"/>
      <c r="Q11" s="101"/>
      <c r="R11" s="92"/>
      <c r="S11" s="92"/>
    </row>
    <row r="12" spans="1:19" ht="15.75" x14ac:dyDescent="0.25">
      <c r="A12" s="43" t="s">
        <v>127</v>
      </c>
      <c r="B12" s="9"/>
      <c r="C12" s="9"/>
      <c r="D12" s="9"/>
      <c r="E12" s="9"/>
      <c r="F12" s="9"/>
      <c r="G12" s="32"/>
      <c r="H12" s="9"/>
      <c r="I12" s="8"/>
      <c r="J12" s="8"/>
      <c r="K12" s="101"/>
      <c r="L12" s="104"/>
      <c r="M12" s="101"/>
      <c r="N12" s="101"/>
      <c r="O12" s="101"/>
      <c r="P12" s="101"/>
      <c r="Q12" s="101"/>
      <c r="R12" s="92"/>
      <c r="S12" s="92"/>
    </row>
    <row r="13" spans="1:19" ht="16.5" thickBot="1" x14ac:dyDescent="0.3">
      <c r="A13" s="43" t="s">
        <v>75</v>
      </c>
      <c r="B13" s="9"/>
      <c r="C13" s="143"/>
      <c r="D13" s="9"/>
      <c r="E13" s="9"/>
      <c r="F13" s="9"/>
      <c r="G13" s="32"/>
      <c r="H13" s="9"/>
      <c r="I13" s="8"/>
      <c r="J13" s="8"/>
      <c r="K13" s="101"/>
      <c r="L13" s="104"/>
      <c r="M13" s="101"/>
      <c r="N13" s="104"/>
      <c r="O13" s="101"/>
      <c r="P13" s="101"/>
      <c r="Q13" s="101"/>
      <c r="R13" s="92"/>
      <c r="S13" s="92"/>
    </row>
    <row r="14" spans="1:19" s="92" customFormat="1" ht="16.5" thickBot="1" x14ac:dyDescent="0.3">
      <c r="A14" s="43" t="s">
        <v>125</v>
      </c>
      <c r="B14" s="9"/>
      <c r="C14" s="9"/>
      <c r="D14" s="9"/>
      <c r="E14" s="9"/>
      <c r="F14" s="9"/>
      <c r="G14" s="45">
        <f>ROUNDDOWN(C11-C13,-2)</f>
        <v>0</v>
      </c>
      <c r="H14" s="9"/>
      <c r="I14" s="9"/>
      <c r="J14" s="9"/>
      <c r="K14" s="101"/>
      <c r="L14" s="104"/>
      <c r="M14" s="101"/>
      <c r="N14" s="101"/>
      <c r="O14" s="101"/>
      <c r="P14" s="101"/>
      <c r="Q14" s="101"/>
    </row>
    <row r="15" spans="1:19" s="92" customFormat="1" ht="15.75" x14ac:dyDescent="0.25">
      <c r="A15" s="43"/>
      <c r="B15" s="9"/>
      <c r="C15" s="9"/>
      <c r="D15" s="9"/>
      <c r="E15" s="9"/>
      <c r="F15" s="9"/>
      <c r="G15" s="32"/>
      <c r="H15" s="9"/>
      <c r="I15" s="9"/>
      <c r="J15" s="9"/>
      <c r="K15" s="101"/>
      <c r="L15" s="104"/>
      <c r="M15" s="101"/>
      <c r="N15" s="101"/>
      <c r="O15" s="101"/>
      <c r="P15" s="101"/>
      <c r="Q15" s="101"/>
    </row>
    <row r="16" spans="1:19" s="92" customFormat="1" ht="15.75" x14ac:dyDescent="0.25">
      <c r="A16" s="46" t="s">
        <v>131</v>
      </c>
      <c r="B16" s="9"/>
      <c r="C16" s="9"/>
      <c r="D16" s="9"/>
      <c r="E16" s="9"/>
      <c r="F16" s="9"/>
      <c r="G16" s="32"/>
      <c r="H16" s="9"/>
      <c r="I16" s="9"/>
      <c r="J16" s="9"/>
      <c r="K16" s="101"/>
      <c r="L16" s="104"/>
      <c r="M16" s="101"/>
      <c r="N16" s="101"/>
      <c r="O16" s="101"/>
      <c r="P16" s="101"/>
      <c r="Q16" s="101"/>
    </row>
    <row r="17" spans="1:18" s="92" customFormat="1" ht="15.75" x14ac:dyDescent="0.25">
      <c r="A17" s="43" t="s">
        <v>99</v>
      </c>
      <c r="B17" s="9"/>
      <c r="C17" s="144">
        <v>0</v>
      </c>
      <c r="D17" s="9"/>
      <c r="E17" s="9"/>
      <c r="F17" s="9"/>
      <c r="G17" s="32"/>
      <c r="H17" s="9"/>
      <c r="I17" s="9"/>
      <c r="J17" s="9"/>
      <c r="K17" s="101"/>
      <c r="L17" s="104"/>
      <c r="M17" s="101"/>
      <c r="N17" s="101"/>
      <c r="O17" s="101"/>
      <c r="P17" s="101"/>
      <c r="Q17" s="101"/>
    </row>
    <row r="18" spans="1:18" s="92" customFormat="1" ht="15.75" x14ac:dyDescent="0.25">
      <c r="A18" s="43" t="s">
        <v>100</v>
      </c>
      <c r="B18" s="17"/>
      <c r="C18" s="68">
        <v>0.9</v>
      </c>
      <c r="D18" s="9"/>
      <c r="E18" s="9"/>
      <c r="F18" s="9"/>
      <c r="G18" s="32"/>
      <c r="H18" s="9"/>
      <c r="I18" s="9"/>
      <c r="J18" s="9"/>
      <c r="K18" s="101"/>
      <c r="L18" s="104"/>
      <c r="M18" s="101"/>
      <c r="N18" s="101"/>
      <c r="O18" s="101"/>
      <c r="P18" s="101"/>
      <c r="Q18" s="101"/>
    </row>
    <row r="19" spans="1:18" s="92" customFormat="1" ht="15.75" x14ac:dyDescent="0.25">
      <c r="A19" s="43" t="s">
        <v>128</v>
      </c>
      <c r="B19" s="9"/>
      <c r="C19" s="61">
        <f>C17*C18</f>
        <v>0</v>
      </c>
      <c r="D19" s="9"/>
      <c r="E19" s="9"/>
      <c r="F19" s="9"/>
      <c r="G19" s="32"/>
      <c r="H19" s="9"/>
      <c r="I19" s="9"/>
      <c r="J19" s="9"/>
      <c r="K19" s="101"/>
      <c r="L19" s="104"/>
      <c r="M19" s="101"/>
      <c r="N19" s="101"/>
      <c r="O19" s="101"/>
      <c r="P19" s="101"/>
      <c r="Q19" s="101"/>
    </row>
    <row r="20" spans="1:18" s="92" customFormat="1" ht="16.5" thickBot="1" x14ac:dyDescent="0.3">
      <c r="A20" s="43" t="s">
        <v>101</v>
      </c>
      <c r="B20" s="9"/>
      <c r="C20" s="145">
        <v>0</v>
      </c>
      <c r="D20" s="9"/>
      <c r="E20" s="9"/>
      <c r="F20" s="9"/>
      <c r="G20" s="32"/>
      <c r="H20" s="9"/>
      <c r="I20" s="9"/>
      <c r="J20" s="9"/>
      <c r="K20" s="101"/>
      <c r="L20" s="104"/>
      <c r="M20" s="101"/>
      <c r="N20" s="101"/>
      <c r="O20" s="101"/>
      <c r="P20" s="101"/>
      <c r="Q20" s="101"/>
    </row>
    <row r="21" spans="1:18" s="92" customFormat="1" ht="16.5" thickBot="1" x14ac:dyDescent="0.3">
      <c r="A21" s="43" t="s">
        <v>63</v>
      </c>
      <c r="B21" s="9"/>
      <c r="C21" s="60"/>
      <c r="D21" s="9"/>
      <c r="E21" s="9"/>
      <c r="F21" s="9"/>
      <c r="G21" s="45">
        <f>ROUNDDOWN(C19-C20,-2)</f>
        <v>0</v>
      </c>
      <c r="H21" s="9"/>
      <c r="I21" s="9"/>
      <c r="J21" s="9"/>
      <c r="K21" s="101"/>
      <c r="L21" s="104"/>
      <c r="M21" s="101"/>
      <c r="N21" s="101"/>
      <c r="O21" s="101"/>
      <c r="P21" s="101"/>
      <c r="Q21" s="101"/>
    </row>
    <row r="22" spans="1:18" s="92" customFormat="1" ht="16.5" thickBot="1" x14ac:dyDescent="0.3">
      <c r="A22" s="43"/>
      <c r="B22" s="9"/>
      <c r="C22" s="9"/>
      <c r="D22" s="9"/>
      <c r="E22" s="9"/>
      <c r="F22" s="9"/>
      <c r="G22" s="32"/>
      <c r="H22" s="9"/>
      <c r="I22" s="9"/>
      <c r="J22" s="9"/>
      <c r="K22" s="101"/>
      <c r="L22" s="104"/>
      <c r="M22" s="101"/>
      <c r="N22" s="101"/>
      <c r="O22" s="101"/>
      <c r="P22" s="101"/>
      <c r="Q22" s="101"/>
    </row>
    <row r="23" spans="1:18" ht="16.5" thickBot="1" x14ac:dyDescent="0.3">
      <c r="A23" s="46" t="s">
        <v>305</v>
      </c>
      <c r="B23" s="9"/>
      <c r="C23" s="9"/>
      <c r="D23" s="9"/>
      <c r="E23" s="9"/>
      <c r="F23" s="9"/>
      <c r="G23" s="146">
        <v>0</v>
      </c>
      <c r="H23" s="9"/>
      <c r="I23" s="9"/>
      <c r="J23" s="9"/>
      <c r="K23" s="101"/>
      <c r="L23" s="104"/>
      <c r="M23" s="101"/>
      <c r="N23" s="101"/>
      <c r="O23" s="101"/>
      <c r="P23" s="101"/>
      <c r="Q23" s="101"/>
      <c r="R23" s="92"/>
    </row>
    <row r="24" spans="1:18" ht="15.75" x14ac:dyDescent="0.25">
      <c r="A24" s="43"/>
      <c r="B24" s="9"/>
      <c r="C24" s="9"/>
      <c r="D24" s="9"/>
      <c r="E24" s="9"/>
      <c r="F24" s="9"/>
      <c r="G24" s="32"/>
      <c r="H24" s="9"/>
      <c r="I24" s="9"/>
      <c r="J24" s="9"/>
      <c r="K24" s="101"/>
      <c r="L24" s="104"/>
      <c r="M24" s="101"/>
      <c r="N24" s="101"/>
      <c r="O24" s="101"/>
      <c r="P24" s="101"/>
      <c r="Q24" s="101"/>
      <c r="R24" s="92"/>
    </row>
    <row r="25" spans="1:18" ht="16.5" thickBot="1" x14ac:dyDescent="0.3">
      <c r="A25" s="46" t="s">
        <v>132</v>
      </c>
      <c r="B25" s="9"/>
      <c r="C25" s="9"/>
      <c r="D25" s="9"/>
      <c r="E25" s="9"/>
      <c r="F25" s="9"/>
      <c r="G25" s="32"/>
      <c r="H25" s="9"/>
      <c r="I25" s="9"/>
      <c r="J25" s="9"/>
      <c r="K25" s="101"/>
      <c r="L25" s="104"/>
      <c r="M25" s="101"/>
      <c r="N25" s="101"/>
      <c r="O25" s="101"/>
      <c r="P25" s="101"/>
      <c r="Q25" s="101"/>
      <c r="R25" s="92"/>
    </row>
    <row r="26" spans="1:18" ht="16.5" thickBot="1" x14ac:dyDescent="0.3">
      <c r="A26" s="43" t="s">
        <v>103</v>
      </c>
      <c r="B26" s="9"/>
      <c r="C26" s="9"/>
      <c r="D26" s="9"/>
      <c r="E26" s="9"/>
      <c r="F26" s="9"/>
      <c r="G26" s="69">
        <v>0</v>
      </c>
      <c r="H26" s="9"/>
      <c r="I26" s="9"/>
      <c r="J26" s="9"/>
      <c r="K26" s="101"/>
      <c r="L26" s="104"/>
      <c r="M26" s="101"/>
      <c r="N26" s="101"/>
      <c r="O26" s="101"/>
      <c r="P26" s="101"/>
      <c r="Q26" s="101"/>
      <c r="R26" s="92"/>
    </row>
    <row r="27" spans="1:18" ht="15.75" x14ac:dyDescent="0.25">
      <c r="A27" s="43"/>
      <c r="B27" s="9"/>
      <c r="C27" s="9"/>
      <c r="D27" s="9"/>
      <c r="E27" s="9"/>
      <c r="F27" s="9"/>
      <c r="G27" s="32"/>
      <c r="H27" s="9"/>
      <c r="I27" s="9"/>
      <c r="J27" s="9"/>
      <c r="K27" s="101"/>
      <c r="L27" s="104"/>
      <c r="M27" s="101"/>
      <c r="N27" s="101"/>
      <c r="O27" s="101"/>
      <c r="P27" s="101"/>
      <c r="Q27" s="101"/>
      <c r="R27" s="92"/>
    </row>
    <row r="28" spans="1:18" ht="15.75" x14ac:dyDescent="0.25">
      <c r="A28" s="46" t="s">
        <v>133</v>
      </c>
      <c r="B28" s="9"/>
      <c r="C28" s="9"/>
      <c r="D28" s="9"/>
      <c r="E28" s="9"/>
      <c r="F28" s="9"/>
      <c r="G28" s="32"/>
      <c r="H28" s="9"/>
      <c r="I28" s="9"/>
      <c r="J28" s="9"/>
      <c r="K28" s="101"/>
      <c r="L28" s="104"/>
      <c r="M28" s="101"/>
      <c r="N28" s="101"/>
      <c r="O28" s="101"/>
      <c r="P28" s="101"/>
      <c r="Q28" s="101"/>
      <c r="R28" s="92"/>
    </row>
    <row r="29" spans="1:18" ht="15.75" x14ac:dyDescent="0.25">
      <c r="A29" s="43" t="s">
        <v>68</v>
      </c>
      <c r="B29" s="9"/>
      <c r="C29" s="9"/>
      <c r="D29" s="9"/>
      <c r="E29" s="9"/>
      <c r="F29" s="87">
        <f>'Repl Cost'!B53</f>
        <v>0</v>
      </c>
      <c r="G29" s="88"/>
      <c r="H29" s="9"/>
      <c r="I29" s="9"/>
      <c r="J29" s="9"/>
      <c r="K29" s="101"/>
      <c r="L29" s="104"/>
      <c r="M29" s="101"/>
      <c r="N29" s="101"/>
      <c r="O29" s="101"/>
      <c r="P29" s="101"/>
      <c r="Q29" s="107"/>
      <c r="R29" s="92"/>
    </row>
    <row r="30" spans="1:18" ht="15.75" x14ac:dyDescent="0.25">
      <c r="A30" s="43" t="s">
        <v>69</v>
      </c>
      <c r="B30" s="9"/>
      <c r="C30" s="9"/>
      <c r="D30" s="9"/>
      <c r="E30" s="9"/>
      <c r="F30" s="147">
        <v>0</v>
      </c>
      <c r="G30" s="32"/>
      <c r="H30" s="9"/>
      <c r="I30" s="9"/>
      <c r="J30" s="9"/>
      <c r="K30" s="101"/>
      <c r="L30" s="104"/>
      <c r="M30" s="101"/>
      <c r="N30" s="104"/>
      <c r="O30" s="101"/>
      <c r="P30" s="101"/>
      <c r="Q30" s="101"/>
      <c r="R30" s="92"/>
    </row>
    <row r="31" spans="1:18" ht="15.75" x14ac:dyDescent="0.25">
      <c r="A31" s="43" t="s">
        <v>70</v>
      </c>
      <c r="B31" s="9"/>
      <c r="C31" s="9"/>
      <c r="D31" s="9"/>
      <c r="E31" s="9"/>
      <c r="F31" s="147">
        <v>0</v>
      </c>
      <c r="G31" s="32"/>
      <c r="H31" s="9"/>
      <c r="I31" s="9"/>
      <c r="J31" s="9"/>
      <c r="K31" s="101"/>
      <c r="L31" s="104"/>
      <c r="M31" s="101"/>
      <c r="N31" s="101"/>
      <c r="O31" s="101"/>
      <c r="P31" s="101"/>
      <c r="Q31" s="101"/>
      <c r="R31" s="92"/>
    </row>
    <row r="32" spans="1:18" ht="15.75" x14ac:dyDescent="0.25">
      <c r="A32" s="182" t="s">
        <v>320</v>
      </c>
      <c r="B32" s="9"/>
      <c r="C32" s="9"/>
      <c r="D32" s="9"/>
      <c r="E32" s="9"/>
      <c r="F32" s="147">
        <v>0</v>
      </c>
      <c r="G32" s="32"/>
      <c r="H32" s="9"/>
      <c r="I32" s="9"/>
      <c r="J32" s="9"/>
      <c r="K32" s="101"/>
      <c r="L32" s="104"/>
      <c r="M32" s="101"/>
      <c r="N32" s="104"/>
      <c r="O32" s="101"/>
      <c r="P32" s="101"/>
      <c r="Q32" s="101"/>
      <c r="R32" s="92"/>
    </row>
    <row r="33" spans="1:18" ht="15.75" x14ac:dyDescent="0.25">
      <c r="A33" s="43" t="s">
        <v>71</v>
      </c>
      <c r="B33" s="9"/>
      <c r="C33" s="9"/>
      <c r="D33" s="9"/>
      <c r="E33" s="9"/>
      <c r="F33" s="147">
        <v>0</v>
      </c>
      <c r="G33" s="32"/>
      <c r="H33" s="9"/>
      <c r="I33" s="9"/>
      <c r="J33" s="9"/>
      <c r="K33" s="101"/>
      <c r="L33" s="104"/>
      <c r="M33" s="101"/>
      <c r="N33" s="104"/>
      <c r="O33" s="101"/>
      <c r="P33" s="101"/>
      <c r="Q33" s="101"/>
      <c r="R33" s="92"/>
    </row>
    <row r="34" spans="1:18" ht="15.75" x14ac:dyDescent="0.25">
      <c r="A34" s="43" t="s">
        <v>134</v>
      </c>
      <c r="B34" s="9"/>
      <c r="C34" s="9"/>
      <c r="D34" s="9"/>
      <c r="E34" s="9"/>
      <c r="F34" s="87">
        <f>'Land Calc'!B18</f>
        <v>0</v>
      </c>
      <c r="G34" s="32"/>
      <c r="H34" s="9"/>
      <c r="I34" s="9"/>
      <c r="J34" s="9"/>
      <c r="K34" s="101"/>
      <c r="L34" s="104"/>
      <c r="M34" s="101"/>
      <c r="N34" s="101"/>
      <c r="O34" s="101"/>
      <c r="P34" s="104"/>
      <c r="Q34" s="107"/>
      <c r="R34" s="92"/>
    </row>
    <row r="35" spans="1:18" ht="16.5" thickBot="1" x14ac:dyDescent="0.3">
      <c r="A35" s="43" t="s">
        <v>135</v>
      </c>
      <c r="B35" s="9"/>
      <c r="C35" s="9"/>
      <c r="D35" s="9"/>
      <c r="E35" s="9"/>
      <c r="F35" s="62">
        <f>SUM(F30:F34)</f>
        <v>0</v>
      </c>
      <c r="G35" s="32"/>
      <c r="H35" s="9"/>
      <c r="I35" s="9"/>
      <c r="J35" s="9"/>
      <c r="K35" s="101"/>
      <c r="L35" s="104"/>
      <c r="M35" s="101"/>
      <c r="N35" s="101"/>
      <c r="O35" s="101"/>
      <c r="P35" s="104"/>
      <c r="Q35" s="107"/>
      <c r="R35" s="92"/>
    </row>
    <row r="36" spans="1:18" ht="16.5" thickBot="1" x14ac:dyDescent="0.3">
      <c r="A36" s="43" t="s">
        <v>136</v>
      </c>
      <c r="B36" s="9"/>
      <c r="C36" s="9"/>
      <c r="D36" s="9"/>
      <c r="E36" s="9"/>
      <c r="F36" s="9"/>
      <c r="G36" s="45">
        <f>ROUNDDOWN(F29-F35,-2)</f>
        <v>0</v>
      </c>
      <c r="H36" s="9"/>
      <c r="I36" s="9"/>
      <c r="J36" s="9"/>
      <c r="K36" s="101"/>
      <c r="L36" s="104"/>
      <c r="M36" s="101"/>
      <c r="N36" s="101"/>
      <c r="O36" s="101"/>
      <c r="P36" s="104"/>
      <c r="Q36" s="107"/>
      <c r="R36" s="92"/>
    </row>
    <row r="37" spans="1:18" ht="16.5" thickBot="1" x14ac:dyDescent="0.3">
      <c r="A37" s="43"/>
      <c r="B37" s="9"/>
      <c r="C37" s="9"/>
      <c r="D37" s="9"/>
      <c r="E37" s="9"/>
      <c r="F37" s="9"/>
      <c r="G37" s="32"/>
      <c r="H37" s="9"/>
      <c r="I37" s="9"/>
      <c r="J37" s="9"/>
      <c r="K37" s="101"/>
      <c r="L37" s="104"/>
      <c r="M37" s="101"/>
      <c r="N37" s="101"/>
      <c r="O37" s="101"/>
      <c r="P37" s="104"/>
      <c r="Q37" s="107"/>
      <c r="R37" s="92"/>
    </row>
    <row r="38" spans="1:18" ht="16.5" thickBot="1" x14ac:dyDescent="0.3">
      <c r="A38" s="48" t="s">
        <v>137</v>
      </c>
      <c r="B38" s="4"/>
      <c r="C38" s="4"/>
      <c r="D38" s="4"/>
      <c r="E38" s="4"/>
      <c r="F38" s="4"/>
      <c r="G38" s="148">
        <v>0</v>
      </c>
      <c r="H38" s="9"/>
      <c r="I38" s="9"/>
      <c r="J38" s="9"/>
      <c r="K38" s="101"/>
      <c r="L38" s="104"/>
      <c r="M38" s="101"/>
      <c r="N38" s="101"/>
      <c r="O38" s="101"/>
      <c r="P38" s="104"/>
      <c r="Q38" s="107"/>
      <c r="R38" s="92"/>
    </row>
    <row r="39" spans="1:18" ht="15.75" x14ac:dyDescent="0.25">
      <c r="A39" s="161"/>
      <c r="B39" s="20"/>
      <c r="C39" s="20"/>
      <c r="D39" s="20"/>
      <c r="E39" s="20"/>
      <c r="F39" s="20"/>
      <c r="G39" s="161"/>
      <c r="H39" s="9"/>
      <c r="I39" s="9"/>
      <c r="J39" s="9"/>
      <c r="K39" s="101"/>
      <c r="L39" s="104"/>
      <c r="M39" s="101"/>
      <c r="N39" s="101"/>
      <c r="O39" s="101"/>
      <c r="P39" s="104"/>
      <c r="Q39" s="107"/>
      <c r="R39" s="92"/>
    </row>
    <row r="40" spans="1:18" s="126" customFormat="1" ht="15.75" x14ac:dyDescent="0.25">
      <c r="A40" s="20" t="s">
        <v>306</v>
      </c>
      <c r="B40" s="20"/>
      <c r="C40" s="20"/>
      <c r="D40" s="20"/>
      <c r="E40" s="20"/>
      <c r="F40" s="20"/>
      <c r="G40" s="20"/>
      <c r="H40" s="9"/>
      <c r="I40" s="9"/>
      <c r="J40" s="9"/>
      <c r="K40" s="101"/>
      <c r="L40" s="104"/>
      <c r="M40" s="101"/>
      <c r="N40" s="101"/>
      <c r="O40" s="101"/>
      <c r="P40" s="104"/>
      <c r="Q40" s="107"/>
      <c r="R40" s="92"/>
    </row>
    <row r="41" spans="1:18" s="126" customFormat="1" ht="15.75" x14ac:dyDescent="0.25">
      <c r="A41" s="20" t="s">
        <v>307</v>
      </c>
      <c r="B41" s="20"/>
      <c r="C41" s="20">
        <f>(G36/100000)*'MILC Pg 1'!E29*4</f>
        <v>0</v>
      </c>
      <c r="D41" s="20"/>
      <c r="E41" s="20"/>
      <c r="F41" s="20"/>
      <c r="G41" s="20"/>
      <c r="H41" s="9"/>
      <c r="I41" s="9"/>
      <c r="J41" s="9"/>
      <c r="K41" s="101"/>
      <c r="L41" s="104"/>
      <c r="M41" s="101"/>
      <c r="N41" s="101"/>
      <c r="O41" s="101"/>
      <c r="P41" s="104"/>
      <c r="Q41" s="107"/>
      <c r="R41" s="92"/>
    </row>
    <row r="42" spans="1:18" s="126" customFormat="1" ht="15.75" x14ac:dyDescent="0.25">
      <c r="A42" s="20" t="s">
        <v>308</v>
      </c>
      <c r="B42" s="20"/>
      <c r="C42" s="155">
        <v>0</v>
      </c>
      <c r="D42" s="20"/>
      <c r="E42" s="20"/>
      <c r="F42" s="20"/>
      <c r="G42" s="20"/>
      <c r="H42" s="9"/>
      <c r="I42" s="9"/>
      <c r="J42" s="9"/>
      <c r="K42" s="101"/>
      <c r="L42" s="104"/>
      <c r="M42" s="101"/>
      <c r="N42" s="101"/>
      <c r="O42" s="101"/>
      <c r="P42" s="104"/>
      <c r="Q42" s="107"/>
      <c r="R42" s="92"/>
    </row>
    <row r="43" spans="1:18" s="126" customFormat="1" ht="15.75" x14ac:dyDescent="0.25">
      <c r="A43" s="20" t="s">
        <v>309</v>
      </c>
      <c r="B43" s="20"/>
      <c r="C43" s="156" t="e">
        <f>('Repl Cost'!B24/'Repl Cost'!B25)*('Repl Cost'!B28+'Repl Cost'!B29+'Repl Cost'!B30+'Repl Cost'!B31)</f>
        <v>#DIV/0!</v>
      </c>
      <c r="D43" s="20"/>
      <c r="E43" s="20"/>
      <c r="F43" s="20"/>
      <c r="G43" s="20"/>
      <c r="H43" s="9"/>
      <c r="I43" s="9"/>
      <c r="J43" s="9"/>
      <c r="K43" s="101"/>
      <c r="L43" s="104"/>
      <c r="M43" s="101"/>
      <c r="N43" s="101"/>
      <c r="O43" s="101"/>
      <c r="P43" s="104"/>
      <c r="Q43" s="107"/>
      <c r="R43" s="92"/>
    </row>
    <row r="44" spans="1:18" s="126" customFormat="1" ht="15.75" x14ac:dyDescent="0.25">
      <c r="A44" s="20"/>
      <c r="B44" s="20"/>
      <c r="C44" s="20"/>
      <c r="D44" s="20"/>
      <c r="E44" s="20"/>
      <c r="F44" s="20"/>
      <c r="G44" s="20"/>
      <c r="H44" s="9"/>
      <c r="I44" s="9"/>
      <c r="J44" s="9"/>
      <c r="K44" s="101"/>
      <c r="L44" s="104"/>
      <c r="M44" s="101"/>
      <c r="N44" s="101"/>
      <c r="O44" s="101"/>
      <c r="P44" s="104"/>
      <c r="Q44" s="107"/>
      <c r="R44" s="92"/>
    </row>
    <row r="45" spans="1:18" s="126" customFormat="1" ht="15.75" x14ac:dyDescent="0.25">
      <c r="A45" s="20"/>
      <c r="B45" s="20"/>
      <c r="C45" s="20"/>
      <c r="D45" s="20"/>
      <c r="E45" s="20"/>
      <c r="F45" s="20"/>
      <c r="G45" s="20"/>
      <c r="H45" s="9"/>
      <c r="I45" s="9"/>
      <c r="J45" s="9"/>
      <c r="K45" s="101"/>
      <c r="L45" s="104"/>
      <c r="M45" s="101"/>
      <c r="N45" s="101"/>
      <c r="O45" s="101"/>
      <c r="P45" s="104"/>
      <c r="Q45" s="107"/>
      <c r="R45" s="92"/>
    </row>
    <row r="46" spans="1:18" s="126" customFormat="1" ht="15.75" x14ac:dyDescent="0.25">
      <c r="A46" s="20"/>
      <c r="B46" s="20"/>
      <c r="C46" s="20"/>
      <c r="D46" s="20"/>
      <c r="E46" s="20"/>
      <c r="F46" s="20"/>
      <c r="G46" s="20"/>
      <c r="H46" s="9"/>
      <c r="I46" s="9"/>
      <c r="J46" s="9"/>
      <c r="K46" s="101"/>
      <c r="L46" s="104"/>
      <c r="M46" s="101"/>
      <c r="N46" s="101"/>
      <c r="O46" s="101"/>
      <c r="P46" s="104"/>
      <c r="Q46" s="107"/>
      <c r="R46" s="92"/>
    </row>
    <row r="47" spans="1:18" s="126" customFormat="1" ht="15.75" x14ac:dyDescent="0.25">
      <c r="A47" s="162"/>
      <c r="B47" s="20"/>
      <c r="C47" s="20"/>
      <c r="D47" s="20"/>
      <c r="E47" s="20"/>
      <c r="F47" s="20"/>
      <c r="G47" s="20"/>
      <c r="H47" s="9"/>
      <c r="I47" s="9"/>
      <c r="J47" s="9"/>
      <c r="K47" s="101"/>
      <c r="L47" s="104"/>
      <c r="M47" s="101"/>
      <c r="N47" s="101"/>
      <c r="O47" s="101"/>
      <c r="P47" s="104"/>
      <c r="Q47" s="107"/>
      <c r="R47" s="92"/>
    </row>
    <row r="48" spans="1:18" ht="15.75" x14ac:dyDescent="0.25">
      <c r="A48" s="113" t="s">
        <v>95</v>
      </c>
      <c r="B48" s="114" t="s">
        <v>122</v>
      </c>
      <c r="C48" s="115"/>
      <c r="H48" s="2"/>
      <c r="I48" s="2"/>
      <c r="J48" s="2"/>
    </row>
    <row r="49" spans="1:10" x14ac:dyDescent="0.25">
      <c r="A49" s="116"/>
      <c r="B49" s="92"/>
      <c r="C49" s="91"/>
    </row>
    <row r="50" spans="1:10" x14ac:dyDescent="0.25">
      <c r="A50" s="116"/>
      <c r="B50" s="92"/>
      <c r="C50" s="91"/>
    </row>
    <row r="51" spans="1:10" x14ac:dyDescent="0.25">
      <c r="A51" s="93"/>
      <c r="B51" s="92"/>
      <c r="C51" s="91"/>
    </row>
    <row r="52" spans="1:10" x14ac:dyDescent="0.25">
      <c r="A52" s="116"/>
      <c r="B52" s="92"/>
      <c r="C52" s="91"/>
    </row>
    <row r="53" spans="1:10" x14ac:dyDescent="0.25">
      <c r="A53" s="94"/>
      <c r="B53" s="95"/>
      <c r="C53" s="96"/>
    </row>
    <row r="54" spans="1:10" x14ac:dyDescent="0.25">
      <c r="A54" s="113" t="s">
        <v>72</v>
      </c>
      <c r="B54" s="114" t="s">
        <v>122</v>
      </c>
      <c r="C54" s="115"/>
    </row>
    <row r="55" spans="1:10" x14ac:dyDescent="0.25">
      <c r="A55" s="93"/>
      <c r="B55" s="92"/>
      <c r="C55" s="91"/>
    </row>
    <row r="56" spans="1:10" x14ac:dyDescent="0.25">
      <c r="A56" s="93"/>
      <c r="B56" s="92"/>
      <c r="C56" s="91"/>
    </row>
    <row r="57" spans="1:10" x14ac:dyDescent="0.25">
      <c r="A57" s="93"/>
      <c r="B57" s="92"/>
      <c r="C57" s="91"/>
    </row>
    <row r="58" spans="1:10" x14ac:dyDescent="0.25">
      <c r="A58" s="93"/>
      <c r="B58" s="92"/>
      <c r="C58" s="91"/>
    </row>
    <row r="59" spans="1:10" x14ac:dyDescent="0.25">
      <c r="A59" s="94"/>
      <c r="B59" s="95"/>
      <c r="C59" s="96"/>
    </row>
    <row r="60" spans="1:10" ht="15.75" x14ac:dyDescent="0.25">
      <c r="H60" s="2"/>
      <c r="I60" s="2"/>
      <c r="J60" s="2"/>
    </row>
  </sheetData>
  <pageMargins left="0.7" right="0.7" top="0.92083333333333328" bottom="0.75" header="0.3" footer="0.3"/>
  <pageSetup scale="68" orientation="portrait" r:id="rId1"/>
  <headerFooter>
    <oddHeader xml:space="preserve">&amp;L&amp;"-,Bold"&amp;12Maximum Insurable 
Loan Calculation&amp;"-,Regular"
Section 232&amp;C&amp;"-,Bold"U.S. Department of Housing 
and Urban Development&amp;"-,Regular"
Office of Residential 
Care Facilities
&amp;ROMB Approval No. 9999-9999 
(exp. mm/dd/yy) </oddHeader>
    <oddFooter>&amp;LPrevious versions obsolete&amp;R&amp;"Times New Roman,Regular"&amp;12 form HUD-92264a-ORCF (mm/dd/yyyy)</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890e4778-6dda-4922-9cbb-844e3833891c">HUDIHCF2-29-2051</_dlc_DocId>
    <_dlc_DocIdUrl xmlns="890e4778-6dda-4922-9cbb-844e3833891c">
      <Url>http://hudsharepoint.hud.gov/sites/IHCF2/DEVL/pp/_layouts/DocIdRedir.aspx?ID=HUDIHCF2-29-2051</Url>
      <Description>HUDIHCF2-29-2051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CCC114D10040C4C8E96E5BE845FAAC8" ma:contentTypeVersion="2" ma:contentTypeDescription="Create a new document." ma:contentTypeScope="" ma:versionID="92e4de77aadd183272fbda6991bf2b8f">
  <xsd:schema xmlns:xsd="http://www.w3.org/2001/XMLSchema" xmlns:xs="http://www.w3.org/2001/XMLSchema" xmlns:p="http://schemas.microsoft.com/office/2006/metadata/properties" xmlns:ns2="890e4778-6dda-4922-9cbb-844e3833891c" targetNamespace="http://schemas.microsoft.com/office/2006/metadata/properties" ma:root="true" ma:fieldsID="c0f06fc115ed9bc558695823ea58ea4a" ns2:_="">
    <xsd:import namespace="890e4778-6dda-4922-9cbb-844e3833891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0e4778-6dda-4922-9cbb-844e383389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F3ECFB37-D8DD-46FD-99B6-EED9BA95ED04}">
  <ds:schemaRefs>
    <ds:schemaRef ds:uri="http://schemas.microsoft.com/office/2006/documentManagement/types"/>
    <ds:schemaRef ds:uri="http://www.w3.org/XML/1998/namespace"/>
    <ds:schemaRef ds:uri="890e4778-6dda-4922-9cbb-844e3833891c"/>
    <ds:schemaRef ds:uri="http://schemas.openxmlformats.org/package/2006/metadata/core-properties"/>
    <ds:schemaRef ds:uri="http://schemas.microsoft.com/office/2006/metadata/properties"/>
    <ds:schemaRef ds:uri="http://schemas.microsoft.com/office/infopath/2007/PartnerControls"/>
    <ds:schemaRef ds:uri="http://purl.org/dc/terms/"/>
    <ds:schemaRef ds:uri="http://purl.org/dc/elements/1.1/"/>
    <ds:schemaRef ds:uri="http://purl.org/dc/dcmitype/"/>
  </ds:schemaRefs>
</ds:datastoreItem>
</file>

<file path=customXml/itemProps2.xml><?xml version="1.0" encoding="utf-8"?>
<ds:datastoreItem xmlns:ds="http://schemas.openxmlformats.org/officeDocument/2006/customXml" ds:itemID="{EB7997AE-59E5-4A25-B4AE-42D954C8BC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0e4778-6dda-4922-9cbb-844e38338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C1A85F-0650-4F0C-A7F6-2052DC1354A4}">
  <ds:schemaRefs>
    <ds:schemaRef ds:uri="http://schemas.microsoft.com/sharepoint/events"/>
  </ds:schemaRefs>
</ds:datastoreItem>
</file>

<file path=customXml/itemProps4.xml><?xml version="1.0" encoding="utf-8"?>
<ds:datastoreItem xmlns:ds="http://schemas.openxmlformats.org/officeDocument/2006/customXml" ds:itemID="{1173A51A-E01A-4E3B-ABD0-6EF3650EFEC5}">
  <ds:schemaRefs>
    <ds:schemaRef ds:uri="http://schemas.microsoft.com/sharepoint/v3/contenttype/forms"/>
  </ds:schemaRefs>
</ds:datastoreItem>
</file>

<file path=customXml/itemProps5.xml><?xml version="1.0" encoding="utf-8"?>
<ds:datastoreItem xmlns:ds="http://schemas.openxmlformats.org/officeDocument/2006/customXml" ds:itemID="{F5F34574-B418-4FD7-B132-0D776B3783F8}">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Instructions</vt:lpstr>
      <vt:lpstr>Criteria by Prog Type</vt:lpstr>
      <vt:lpstr>S &amp; U </vt:lpstr>
      <vt:lpstr>Land Calc</vt:lpstr>
      <vt:lpstr>Other Fees</vt:lpstr>
      <vt:lpstr>Repl Cost</vt:lpstr>
      <vt:lpstr>S &amp; U NC, SR, BR, 241a</vt:lpstr>
      <vt:lpstr>MILC Pg 1</vt:lpstr>
      <vt:lpstr>MILC Pg 2</vt:lpstr>
      <vt:lpstr>'MILC Pg 1'!Print_Area</vt:lpstr>
      <vt:lpstr>'MILC Pg 2'!Print_Area</vt:lpstr>
    </vt:vector>
  </TitlesOfParts>
  <Company>Housing and Urban Development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Gary S. Golding</dc:creator>
  <cp:lastModifiedBy>H22192</cp:lastModifiedBy>
  <cp:lastPrinted>2012-10-09T13:11:32Z</cp:lastPrinted>
  <dcterms:created xsi:type="dcterms:W3CDTF">2010-08-03T11:36:28Z</dcterms:created>
  <dcterms:modified xsi:type="dcterms:W3CDTF">2013-02-20T20:11:12Z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-81197823</vt:i4>
  </property>
  <property fmtid="{D5CDD505-2E9C-101B-9397-08002B2CF9AE}" pid="3" name="_NewReviewCycle">
    <vt:lpwstr/>
  </property>
  <property fmtid="{D5CDD505-2E9C-101B-9397-08002B2CF9AE}" pid="4" name="_EmailSubject">
    <vt:lpwstr>Value of Leased Fee</vt:lpwstr>
  </property>
  <property fmtid="{D5CDD505-2E9C-101B-9397-08002B2CF9AE}" pid="5" name="_AuthorEmail">
    <vt:lpwstr>Corley.Audorff@hud.gov</vt:lpwstr>
  </property>
  <property fmtid="{D5CDD505-2E9C-101B-9397-08002B2CF9AE}" pid="6" name="_AuthorEmailDisplayName">
    <vt:lpwstr>Audorff, Corley</vt:lpwstr>
  </property>
  <property fmtid="{D5CDD505-2E9C-101B-9397-08002B2CF9AE}" pid="7" name="_PreviousAdHocReviewCycleID">
    <vt:i4>-1120828181</vt:i4>
  </property>
  <property fmtid="{D5CDD505-2E9C-101B-9397-08002B2CF9AE}" pid="8" name="ContentTypeId">
    <vt:lpwstr>0x010100ACCC114D10040C4C8E96E5BE845FAAC8</vt:lpwstr>
  </property>
  <property fmtid="{D5CDD505-2E9C-101B-9397-08002B2CF9AE}" pid="9" name="_dlc_DocId">
    <vt:lpwstr>HUDIHCF2-29-1040</vt:lpwstr>
  </property>
  <property fmtid="{D5CDD505-2E9C-101B-9397-08002B2CF9AE}" pid="10" name="_dlc_DocIdItemGuid">
    <vt:lpwstr>790bda5d-0837-4b49-adce-4990855b4757</vt:lpwstr>
  </property>
  <property fmtid="{D5CDD505-2E9C-101B-9397-08002B2CF9AE}" pid="11" name="_dlc_DocIdUrl">
    <vt:lpwstr>http://hudsharepoint.hud.gov/sites/IHCF2/DEVL/pp/_layouts/DocIdRedir.aspx?ID=HUDIHCF2-29-1040, HUDIHCF2-29-1040</vt:lpwstr>
  </property>
  <property fmtid="{D5CDD505-2E9C-101B-9397-08002B2CF9AE}" pid="12" name="_ReviewingToolsShownOnce">
    <vt:lpwstr/>
  </property>
</Properties>
</file>