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9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 " sheetId="10" r:id="rId10"/>
    <sheet name="Page11" sheetId="11" r:id="rId11"/>
    <sheet name="Page12 " sheetId="12" r:id="rId12"/>
  </sheets>
  <definedNames>
    <definedName name="_xlnm.Print_Area" localSheetId="0">'Page1'!$A$1:$J$23</definedName>
    <definedName name="_xlnm.Print_Area" localSheetId="9">'Page10 '!$A$1:$J$26</definedName>
    <definedName name="_xlnm.Print_Area" localSheetId="10">'Page11'!$A$1:$J$19</definedName>
    <definedName name="_xlnm.Print_Area" localSheetId="11">'Page12 '!$A$1:$J$21</definedName>
    <definedName name="_xlnm.Print_Area" localSheetId="1">'Page2'!$A$1:$J$24</definedName>
    <definedName name="_xlnm.Print_Area" localSheetId="2">'Page3'!$A$1:$J$23</definedName>
    <definedName name="_xlnm.Print_Area" localSheetId="3">'Page4'!$A$1:$J$26</definedName>
    <definedName name="_xlnm.Print_Area" localSheetId="4">'Page5'!$A$1:$J$26</definedName>
    <definedName name="_xlnm.Print_Area" localSheetId="5">'Page6'!$A$1:$J$20</definedName>
    <definedName name="_xlnm.Print_Area" localSheetId="6">'Page7'!$A$1:$J$24</definedName>
    <definedName name="_xlnm.Print_Area" localSheetId="7">'Page8'!$A$1:$J$23</definedName>
    <definedName name="_xlnm.Print_Area" localSheetId="8">'Page9'!$A$1:$J$15</definedName>
  </definedNames>
  <calcPr fullCalcOnLoad="1"/>
</workbook>
</file>

<file path=xl/sharedStrings.xml><?xml version="1.0" encoding="utf-8"?>
<sst xmlns="http://schemas.openxmlformats.org/spreadsheetml/2006/main" count="667" uniqueCount="343">
  <si>
    <t>REPORTING REQUIREMENTS- FORMS</t>
  </si>
  <si>
    <t>Section of Regulation</t>
  </si>
  <si>
    <t>Title</t>
  </si>
  <si>
    <t>Form No. 
(If Any)</t>
  </si>
  <si>
    <t>Estimated No. of Respondent</t>
  </si>
  <si>
    <t>Reports Filed Annually</t>
  </si>
  <si>
    <t>Total Annual Reponses (D) X (E)</t>
  </si>
  <si>
    <t>Estimated No. of Manhours per Reponse</t>
  </si>
  <si>
    <t>Estimated Total Manhours (F) X (G)</t>
  </si>
  <si>
    <t>Wage Class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</si>
  <si>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</si>
  <si>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</si>
  <si>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</si>
  <si>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</si>
  <si>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</si>
  <si>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</si>
  <si>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</si>
  <si>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</si>
  <si>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</si>
  <si>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</si>
  <si>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</si>
  <si>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HB-1-3550, 8.6</t>
  </si>
  <si>
    <t>Notice of Right to Cancel</t>
  </si>
  <si>
    <t>RD 1940-43</t>
  </si>
  <si>
    <t>HB-1-3550, 3.4</t>
  </si>
  <si>
    <t>RD 3550-1</t>
  </si>
  <si>
    <t>HB-1-3550, 7.19</t>
  </si>
  <si>
    <t>Request for Verification of Gift/Gift Letter</t>
  </si>
  <si>
    <t>RD 3550-2</t>
  </si>
  <si>
    <t>HB-1-3550 &amp; HB-2-3550, 4-E Attachment</t>
  </si>
  <si>
    <t>RD 3550-4</t>
  </si>
  <si>
    <t>HB-1-3550, 5.8</t>
  </si>
  <si>
    <t>RD 3550-6</t>
  </si>
  <si>
    <t>HB-1-3550, 8.2</t>
  </si>
  <si>
    <t>RD 3550-7</t>
  </si>
  <si>
    <t>HB-1-3550, 6.6</t>
  </si>
  <si>
    <t>Initial Escrow Account Disclosure Statement</t>
  </si>
  <si>
    <t>RD 3550-9</t>
  </si>
  <si>
    <t>HB-1-3550, Attachment 8-A</t>
  </si>
  <si>
    <t>Subsidy Repayment Agreement</t>
  </si>
  <si>
    <t>RD 3550-12</t>
  </si>
  <si>
    <t>Authorization Agreement for Preauthorized Payments</t>
  </si>
  <si>
    <t>RD 3550-23</t>
  </si>
  <si>
    <t>HB-1-3550, 12.9</t>
  </si>
  <si>
    <t>RD 3550-24</t>
  </si>
  <si>
    <t>SUBTOTAL</t>
  </si>
  <si>
    <t>REPORTING REQUIREMENTS-FORMS</t>
  </si>
  <si>
    <t>HB-1-3550, 3.4, 7 CFR 3550.55</t>
  </si>
  <si>
    <t>410-4</t>
  </si>
  <si>
    <t>Budget and/or Financial Statement</t>
  </si>
  <si>
    <t>1944-3</t>
  </si>
  <si>
    <t>HB-1-3550 Chapter 4</t>
  </si>
  <si>
    <t>Certification of Disability or Handicap</t>
  </si>
  <si>
    <t>1944-4</t>
  </si>
  <si>
    <t>HB-1-3550, 3550.73</t>
  </si>
  <si>
    <t>1944-5</t>
  </si>
  <si>
    <t>HB-1-3550, Attachment 3-A</t>
  </si>
  <si>
    <t>Rural Housing Loan Application Package</t>
  </si>
  <si>
    <t>1944-12</t>
  </si>
  <si>
    <t>HB-1-3550, Attachment 8A, HB-2-3550, Chapter 4, , 7.5</t>
  </si>
  <si>
    <t>HB-1-3550, 9.3</t>
  </si>
  <si>
    <t>Application for Conditional Commitment</t>
  </si>
  <si>
    <t>1944-36</t>
  </si>
  <si>
    <t>HB-1-3550, 4.13</t>
  </si>
  <si>
    <t>Landlord's Verification</t>
  </si>
  <si>
    <t>1944-60</t>
  </si>
  <si>
    <t>HB-1-3550, 4.6</t>
  </si>
  <si>
    <t>Request for Verification of Deposit</t>
  </si>
  <si>
    <t>1944-62</t>
  </si>
  <si>
    <t>HB-2-3550, 2.6</t>
  </si>
  <si>
    <t>Reamortization Agreement</t>
  </si>
  <si>
    <t>3550-18</t>
  </si>
  <si>
    <t>1955-1</t>
  </si>
  <si>
    <t>Open Real Property Master Listing Agreement</t>
  </si>
  <si>
    <t>1955-42</t>
  </si>
  <si>
    <t>1955-46</t>
  </si>
  <si>
    <t>1955-45</t>
  </si>
  <si>
    <t>HB-1-3550, 3.5</t>
  </si>
  <si>
    <t>Truth in Lending Statement</t>
  </si>
  <si>
    <t>1940-41</t>
  </si>
  <si>
    <t>HB-1-3550, Attachment 8A</t>
  </si>
  <si>
    <t>Promissory Note</t>
  </si>
  <si>
    <t>1940-16</t>
  </si>
  <si>
    <t>Real Estate Mortgage or Deed of Trust</t>
  </si>
  <si>
    <t>3550-14 (State)</t>
  </si>
  <si>
    <t xml:space="preserve">Tax Information </t>
  </si>
  <si>
    <t>3550-15</t>
  </si>
  <si>
    <t>HB-2-3550, 7.16</t>
  </si>
  <si>
    <t>3550-20</t>
  </si>
  <si>
    <t>HB-2-3550, Chapter 4</t>
  </si>
  <si>
    <t>Payment Subsidy Renewal Certification</t>
  </si>
  <si>
    <t>3550-21</t>
  </si>
  <si>
    <t>HB-2-3550, Attachment 8A</t>
  </si>
  <si>
    <t>Assumption Agreement- Single Family Housing</t>
  </si>
  <si>
    <t>3550-22</t>
  </si>
  <si>
    <t>REPORTING REQUIRMENTS -NON-FORMS</t>
  </si>
  <si>
    <t>HB-1-3550,4.1</t>
  </si>
  <si>
    <t>Evidence of Citizenship</t>
  </si>
  <si>
    <t>Various</t>
  </si>
  <si>
    <t>HB-1-3550, 9.16</t>
  </si>
  <si>
    <t>Certified Financial Statement</t>
  </si>
  <si>
    <t>N/A</t>
  </si>
  <si>
    <t>Manufacturer's Certificate of Origin/Contractor's Release</t>
  </si>
  <si>
    <t>Supplemental Information for Mobile/Manufactured Homes</t>
  </si>
  <si>
    <t>HB-1-3550 &amp; HB-2-3550, Attachment 4-E</t>
  </si>
  <si>
    <t>Verification of Income- Applicant's Income Tax Return</t>
  </si>
  <si>
    <t>HB-1-3550, 7.7</t>
  </si>
  <si>
    <t>Documentation pertaining to existing dwelling less than 1-year old</t>
  </si>
  <si>
    <t>REPORTING REQUIREMENTS-NON-FORMS</t>
  </si>
  <si>
    <t>HB-1-3550, 3.13</t>
  </si>
  <si>
    <t>Notification of Continued Interest</t>
  </si>
  <si>
    <t>none</t>
  </si>
  <si>
    <t>HB-1-3550, 3.6</t>
  </si>
  <si>
    <t>Request for Additional Information to Support Eligibility</t>
  </si>
  <si>
    <t>HB-1-3550, 6.14</t>
  </si>
  <si>
    <t>Furnish Documentation of Hazard and Flood Insurance</t>
  </si>
  <si>
    <t>HB-2-3550, 3.11</t>
  </si>
  <si>
    <t>Notification of Insurable Loss</t>
  </si>
  <si>
    <t>HB-2-3550, 2.28</t>
  </si>
  <si>
    <t>Notification of Non-Active Military Duty</t>
  </si>
  <si>
    <t>HB-1-3550, 13.11</t>
  </si>
  <si>
    <t>Authorization to Lease Mineral Rights</t>
  </si>
  <si>
    <t>HB-1-3550, 13.10</t>
  </si>
  <si>
    <t>Request for Subordination</t>
  </si>
  <si>
    <t>HB-1-3550, 13.12</t>
  </si>
  <si>
    <t>Partial Release</t>
  </si>
  <si>
    <t>HB-1-3550, 13.13</t>
  </si>
  <si>
    <t>Authorization to Lease</t>
  </si>
  <si>
    <t>HB-1-3550, 14.6</t>
  </si>
  <si>
    <t>Financial Data to Review for Refinancing</t>
  </si>
  <si>
    <t>HB-1-3550, 14.8</t>
  </si>
  <si>
    <t>Documentation of Inability to Refinance</t>
  </si>
  <si>
    <t>HB-2-3550, 7.4</t>
  </si>
  <si>
    <t>Refute Unauthorized Assistance</t>
  </si>
  <si>
    <t>HB-2-3550, 5.5</t>
  </si>
  <si>
    <t>Request for Moratorium</t>
  </si>
  <si>
    <t>HB-2-3550, 7.10</t>
  </si>
  <si>
    <t>Borrower's Request for review of decision to refer for IRS Offset</t>
  </si>
  <si>
    <t>Letter</t>
  </si>
  <si>
    <t>HB-2-3550, 4.6</t>
  </si>
  <si>
    <t>Notification to Agency if circumstances change</t>
  </si>
  <si>
    <t>Phone call or written</t>
  </si>
  <si>
    <t>HB-2-3550, 7.6</t>
  </si>
  <si>
    <t>Repayment Agreement</t>
  </si>
  <si>
    <t>Written</t>
  </si>
  <si>
    <t>HB-2-3550, 6.5</t>
  </si>
  <si>
    <t>Offer to cure default after acceleration or informal meeting</t>
  </si>
  <si>
    <t>HB-2-3550, 15.3</t>
  </si>
  <si>
    <t>Oral</t>
  </si>
  <si>
    <t>HB-1-3550, 15.10</t>
  </si>
  <si>
    <t>HB-2-3550, 15.11</t>
  </si>
  <si>
    <t>HB-2-3550, 7.7</t>
  </si>
  <si>
    <t>Collection Efforts</t>
  </si>
  <si>
    <t>None</t>
  </si>
  <si>
    <t>HB-1-3550, 10.10</t>
  </si>
  <si>
    <t>HB-2-3550, 13.4</t>
  </si>
  <si>
    <t>Disappeared Debtors</t>
  </si>
  <si>
    <t>HB-2-3550, 7.12</t>
  </si>
  <si>
    <t>Delinquent Adjustment Agreements</t>
  </si>
  <si>
    <t>HB-1-3550, 3.7</t>
  </si>
  <si>
    <t>Withdrawn Application</t>
  </si>
  <si>
    <t>HB-1-3550 7 HB-2-3550, 4.9</t>
  </si>
  <si>
    <t>Chapters 4 of HB-1-3550 &amp; HB-2-3550</t>
  </si>
  <si>
    <t>Verification of Child Care, Medical, or other applicable expenses</t>
  </si>
  <si>
    <t>HB-1-3550, 4.12</t>
  </si>
  <si>
    <t>HB-1-3550, 5.11</t>
  </si>
  <si>
    <t>HB-1-3550, 5.1</t>
  </si>
  <si>
    <t>Assurances of Road Completion</t>
  </si>
  <si>
    <t>HB-1-3550, Attachment 7A</t>
  </si>
  <si>
    <t>Termites, plumbing, sewage, HAC verifications</t>
  </si>
  <si>
    <t>HB-1-3550, 8.3</t>
  </si>
  <si>
    <t>Applicant cancels loan</t>
  </si>
  <si>
    <t>HB-1-3550, 9.8</t>
  </si>
  <si>
    <t>Conditional Commitment Change in Price, Plans, Specifications</t>
  </si>
  <si>
    <t>REPORTING REQUIREMENTS- NON-FORMS</t>
  </si>
  <si>
    <t>HB-1-3550, 9.14</t>
  </si>
  <si>
    <t xml:space="preserve">Community Land Trust Documents </t>
  </si>
  <si>
    <t>Firm Loan Commitment from Participating Lender</t>
  </si>
  <si>
    <t>HB-1-3550, 16.6</t>
  </si>
  <si>
    <t>HB-2-3550, 2.25</t>
  </si>
  <si>
    <t>Decision to Defer Recapture</t>
  </si>
  <si>
    <t>HB-2-3550, 2.23</t>
  </si>
  <si>
    <t>HB-2-3550, 2.31</t>
  </si>
  <si>
    <t>Request for Final Payoff</t>
  </si>
  <si>
    <t>Written/Oral</t>
  </si>
  <si>
    <t>HB-2-3550, 2.10</t>
  </si>
  <si>
    <t>Request to Waive Late or Other Fees</t>
  </si>
  <si>
    <t>REPORTING REQUIREMENTS-NON FORMS</t>
  </si>
  <si>
    <t>HB-1-3550, 7.16</t>
  </si>
  <si>
    <t>Documentation regarding housing related costs in past 6 months or other compensating factors</t>
  </si>
  <si>
    <t>HB-1-3550, 7.20</t>
  </si>
  <si>
    <t>Identification of responsibility for costs of inspections and certifications in sales</t>
  </si>
  <si>
    <t>HB-1-3550, 5.19 and 6.5</t>
  </si>
  <si>
    <t>HB-1-3550, 9.6</t>
  </si>
  <si>
    <t>HB-2-3550, Chapter 9, 7.9</t>
  </si>
  <si>
    <t>Borrower's request for records</t>
  </si>
  <si>
    <t>HB-2-3550, 7.9</t>
  </si>
  <si>
    <t>Borrower's offer to repay</t>
  </si>
  <si>
    <t>Borrower's request for a review regarding administrative offset</t>
  </si>
  <si>
    <t>Employee's written agreement for a different repayment schedule</t>
  </si>
  <si>
    <t>REPORTING REQUIREMENTS- FORMS APPROVED UNDER OTHER OMB NUMBERS</t>
  </si>
  <si>
    <t>REPORTING REQUIREMENTS-FORMS APPROVED UNDER OMB NUMBERS</t>
  </si>
  <si>
    <t>Forms Reporting</t>
  </si>
  <si>
    <t>Non-Forms Reporting</t>
  </si>
  <si>
    <t>Reporting Totals</t>
  </si>
  <si>
    <t>HB-1-3550,7.18 and 7CFR 1943.25(a)</t>
  </si>
  <si>
    <t>HB-1-3550,HB-2-3550, Chapter 4, 7CFR 3550.53 &amp; 3550.54; 7CFR 1910.4(b)(8), 1951.907(e)(5)(v) &amp; 1956.57(b)</t>
  </si>
  <si>
    <t>HB-1-3550,12.4 &amp; HB-2-3550, 5.5 &amp; 7CFR 1951.909(a)(2)(v)</t>
  </si>
  <si>
    <t>HB-1-3550, 16.2</t>
  </si>
  <si>
    <t>HB-1-3550, 16.8 &amp; 7CFR 1955.123(b) &amp; RD Instr. 1955.107(b)(3)</t>
  </si>
  <si>
    <t>HB-1-3550, 16.7 &amp; RD Instr. 1955.107(a)(3)(I) &amp; 7CFR 1955.123(b)</t>
  </si>
  <si>
    <t>HB-1-3550, 13.3 &amp; HB-2-3550, Chp. 5</t>
  </si>
  <si>
    <t>HB-1-3550, Atth. 8-A &amp; HB-2-3550, Chp. 2</t>
  </si>
  <si>
    <t>SF 5510</t>
  </si>
  <si>
    <t>Request for Verification of Employment</t>
  </si>
  <si>
    <t>Direct Payment Plan Change</t>
  </si>
  <si>
    <t>HB-1-3550, 13.19 &amp; 7CFR 1951.911(b)(2)(ii)(B), 1955.10(d), and 1955.20(b)</t>
  </si>
  <si>
    <t>Lease of Custodial Property - Lease, Financial, and Credit Information</t>
  </si>
  <si>
    <t>CAIVRS - Applicant Contact Agency Reporting Delinquent Federal Debt</t>
  </si>
  <si>
    <t>Copies of Security Agreements from Participating Lenders</t>
  </si>
  <si>
    <t>Notification of Leased Property and Adequate Insurance Coverage</t>
  </si>
  <si>
    <t>Information to Determine Recapture Amount, Including Appraisals</t>
  </si>
  <si>
    <t xml:space="preserve">HB-1-3550,14.13    </t>
  </si>
  <si>
    <t>HB-1-3550, 5.22</t>
  </si>
  <si>
    <t>Construction Contract</t>
  </si>
  <si>
    <t>RD 1924-6 (0575-0042)</t>
  </si>
  <si>
    <t>HB-1-3550, 5.24</t>
  </si>
  <si>
    <t>Release by Claimants</t>
  </si>
  <si>
    <t>RD 1924-10 (0575-0042)</t>
  </si>
  <si>
    <t>HB-1-3550, 9.4</t>
  </si>
  <si>
    <t>Affirmative Fair Housing Marketing Plan</t>
  </si>
  <si>
    <t>HUD 935-2 (2529-0013)</t>
  </si>
  <si>
    <t>HB-1-3550, 5.21</t>
  </si>
  <si>
    <t>Description of Materials</t>
  </si>
  <si>
    <t>RD 1924-2 (0575-0042)</t>
  </si>
  <si>
    <t>Affidavit Regarding Work of Improvement</t>
  </si>
  <si>
    <t>RD 1927-5 (0575-0147)</t>
  </si>
  <si>
    <t>Agreement with Prior Lienholder w/narrative</t>
  </si>
  <si>
    <t>RD 1927-8 (0575-0147)</t>
  </si>
  <si>
    <t>Preliminary Title Opinion</t>
  </si>
  <si>
    <t>RD 1927-9 (0575-0147)</t>
  </si>
  <si>
    <t>Final Title Opinion</t>
  </si>
  <si>
    <t>RD 1927-10 (0575-0147)</t>
  </si>
  <si>
    <t>Warranty Deed (state) Joint Tenants</t>
  </si>
  <si>
    <t>RD 1927-11 (0575-0147)</t>
  </si>
  <si>
    <t>Warranty Deed (state)</t>
  </si>
  <si>
    <t>RD 1927-12 (0575-0147)</t>
  </si>
  <si>
    <t>RD 1927-15 (0575-0147)</t>
  </si>
  <si>
    <t>Notification of Loan Closing</t>
  </si>
  <si>
    <t>RD 1927-16 (0575-0147)</t>
  </si>
  <si>
    <t>HB-1-3550, 8.4</t>
  </si>
  <si>
    <t>Certification of Attorney</t>
  </si>
  <si>
    <t>RD 1927-19 (0575-0147)</t>
  </si>
  <si>
    <t>Certification of Tile Insurance</t>
  </si>
  <si>
    <t>RD 1927-20 (0575-0147)</t>
  </si>
  <si>
    <t>HB-1-3550, 5.25</t>
  </si>
  <si>
    <t>Documentation of Construction Complaint/Request for Compensation for Construction Defects</t>
  </si>
  <si>
    <t>RD 1924-4 (0575-0082)</t>
  </si>
  <si>
    <t>Equal Opportunity Agreement</t>
  </si>
  <si>
    <t>RD 400-1 (0575-0018)</t>
  </si>
  <si>
    <t>Compliance Statement</t>
  </si>
  <si>
    <t>RD 400-6 (0575-0018)</t>
  </si>
  <si>
    <t>HB-1-3550,5.23</t>
  </si>
  <si>
    <t>Contract Change Order</t>
  </si>
  <si>
    <t>RD 1924-7 (0575-0042)</t>
  </si>
  <si>
    <t>Development Plan</t>
  </si>
  <si>
    <t>RD 1924-1 (0575-0042)</t>
  </si>
  <si>
    <t>HB-1-3550,5.24</t>
  </si>
  <si>
    <t>Certificate of Contractor's Release</t>
  </si>
  <si>
    <t>RD 1924-9 (0575-0042)</t>
  </si>
  <si>
    <t>HB-1-3550, 5.23</t>
  </si>
  <si>
    <t>Inspection Report</t>
  </si>
  <si>
    <t>RD 1924-12 (0575-0042)</t>
  </si>
  <si>
    <t>Builder's Warranty</t>
  </si>
  <si>
    <t>RD 1924-19 (0575-0042)</t>
  </si>
  <si>
    <t>Plan Certification</t>
  </si>
  <si>
    <t>RD 1924-25 (0575-0042)</t>
  </si>
  <si>
    <t>HB-1-3550, 13.5</t>
  </si>
  <si>
    <t>Transfer of Real Estate Security</t>
  </si>
  <si>
    <t>RD 465-5 (0560-0158)</t>
  </si>
  <si>
    <t>Application Reference Letter</t>
  </si>
  <si>
    <t>HB-1-3550,13.11</t>
  </si>
  <si>
    <t>Assignment of Income from Real Estate Security</t>
  </si>
  <si>
    <t>HB-1-3550,5.8</t>
  </si>
  <si>
    <t>Standard Flood Hazard Determination</t>
  </si>
  <si>
    <t>(0575-0042)</t>
  </si>
  <si>
    <t>Cost Estimates</t>
  </si>
  <si>
    <t>Narrative Description of Work Items</t>
  </si>
  <si>
    <t>Certification of Drawings and Specifications</t>
  </si>
  <si>
    <t>Manufacturer's and Builder's Certification</t>
  </si>
  <si>
    <t>HB-1-355O, 5.24</t>
  </si>
  <si>
    <t>Documents for 10-year Warranty</t>
  </si>
  <si>
    <t>Complaints of Construction Defects</t>
  </si>
  <si>
    <t>Owner-Builder Construction Proposal</t>
  </si>
  <si>
    <t>HB-1-3550, 9.17</t>
  </si>
  <si>
    <t>Prerequisites for Modular/Panelized Housing Unit Mfrs.</t>
  </si>
  <si>
    <t>Approval of Modular/Panelized Housing Units</t>
  </si>
  <si>
    <t>Request for Copy of Credit Report</t>
  </si>
  <si>
    <t>Lease of Inventory for Transitional Housing</t>
  </si>
  <si>
    <t>Assurance Agreement</t>
  </si>
  <si>
    <t>RD 400-4 (0575-0018)</t>
  </si>
  <si>
    <t>RD 410-8 (0575-0091)</t>
  </si>
  <si>
    <t>RD 443-16 (0560-0158)</t>
  </si>
  <si>
    <t>Authorization to Release Information</t>
  </si>
  <si>
    <t>RD 3550-10 &amp; 3550-11</t>
  </si>
  <si>
    <t>HB-1-3550, 9.13 &amp; 9.15</t>
  </si>
  <si>
    <t>Applicant Orientation Guide</t>
  </si>
  <si>
    <t>Grant Agreement</t>
  </si>
  <si>
    <t>Application for Rural Assistance (NonFarm Tract) Uniform Residential Loan Application</t>
  </si>
  <si>
    <t xml:space="preserve">Option to Purchase Real Property </t>
  </si>
  <si>
    <t>3550-34</t>
  </si>
  <si>
    <t>1910-5</t>
  </si>
  <si>
    <t>Rural Development Manufactured Housing Dealer-Contractor Application</t>
  </si>
  <si>
    <t>Payment Assistance/Deferred Mortgage Assistance Agreement or Interest Credit/Deferred Payment Computation</t>
  </si>
  <si>
    <t>1944-14/1944-6/1944-A6 and 1944-B6</t>
  </si>
  <si>
    <t>Offer to Convey Security</t>
  </si>
  <si>
    <t>Invitation, Bid, and Acceptance-Sale of Real Property by the United States</t>
  </si>
  <si>
    <t>Standard Sales Contract - Sale of Real Property by the United States</t>
  </si>
  <si>
    <t>Application for Settlement of Indebtedness</t>
  </si>
  <si>
    <t>1951-34</t>
  </si>
  <si>
    <t>HB-1-3550, Appendix 15</t>
  </si>
  <si>
    <t>Application for Approval of Housing Innovation</t>
  </si>
  <si>
    <t>Refute Refinancing Request</t>
  </si>
  <si>
    <t>HB-1-3550, Att. 3-H</t>
  </si>
  <si>
    <t>Credit Score Disclosure</t>
  </si>
  <si>
    <t>Determination of Abandonment - Borrower Location Inquiries</t>
  </si>
  <si>
    <t>Survey of Lender Criteria and Policies</t>
  </si>
  <si>
    <t>Third Party Verification of Income including other documentation</t>
  </si>
  <si>
    <t>Evidence of Ownership</t>
  </si>
  <si>
    <t>Release of DSS Restrictions</t>
  </si>
  <si>
    <t>Decision regarding the appraisal and tax service fees</t>
  </si>
  <si>
    <t>Modifications of Sales Agreements for Conditional Commitments</t>
  </si>
  <si>
    <t>Loan Closing Instructions and Loan Closing Statement</t>
  </si>
  <si>
    <t>REPORTING REQUIREMENTS- NON-FORMS APPROVED UNDER OTHER OMB NUMBERS</t>
  </si>
  <si>
    <t>Notice of Special Flood Hazard, Flood Insurance Purchase Requirements, and Availability of Federal Disaster Relief Assistance</t>
  </si>
  <si>
    <t>Condominium Rider/Planned Unit Development Rider</t>
  </si>
  <si>
    <t xml:space="preserve"> </t>
  </si>
  <si>
    <t>3550-30</t>
  </si>
  <si>
    <t>Verification of Debt Proposed for Refinancing</t>
  </si>
  <si>
    <t>HB-1, 3550. 6.5</t>
  </si>
  <si>
    <t>Employment and Asset  Certification/Employment Certification</t>
  </si>
  <si>
    <t>Funding Commitment and Notification of Loan Closing</t>
  </si>
  <si>
    <t>FEMA 086-0-32 (1660-0040)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</si>
</sst>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#,##0.000_);[Red]\(#,##0.000\)"/>
    <numFmt numFmtId="170" formatCode="#,##0.0_);[Red]\(#,##0.0\)"/>
    <numFmt numFmtId="171" formatCode="[$-409]dddd\,\ mmmm\ dd\,\ yyyy"/>
    <numFmt numFmtId="172" formatCode="[$-409]h:mm:ss\ AM/PM"/>
    <numFmt numFmtId="173" formatCode="&quot;$&quot;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2"/>
      <name val="Albertus Medium"/>
      <family val="2"/>
    </font>
    <font>
      <sz val="10"/>
      <name val="Albertus Medium"/>
      <family val="0"/>
    </font>
    <font>
      <b/>
      <sz val="10"/>
      <name val="Albertus Medium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44" fontId="0" fillId="0" borderId="10" xfId="44" applyFont="1" applyBorder="1" applyAlignment="1">
      <alignment/>
    </xf>
    <xf numFmtId="167" fontId="0" fillId="0" borderId="10" xfId="44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9" fontId="0" fillId="0" borderId="10" xfId="57" applyFont="1" applyBorder="1" applyAlignment="1">
      <alignment horizontal="center"/>
    </xf>
    <xf numFmtId="38" fontId="0" fillId="0" borderId="10" xfId="57" applyNumberFormat="1" applyFont="1" applyBorder="1" applyAlignment="1">
      <alignment/>
    </xf>
    <xf numFmtId="40" fontId="0" fillId="0" borderId="10" xfId="57" applyNumberFormat="1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2" fontId="0" fillId="0" borderId="10" xfId="0" applyNumberFormat="1" applyBorder="1" applyAlignment="1">
      <alignment/>
    </xf>
    <xf numFmtId="9" fontId="0" fillId="0" borderId="10" xfId="57" applyBorder="1" applyAlignment="1">
      <alignment horizontal="center"/>
    </xf>
    <xf numFmtId="165" fontId="0" fillId="0" borderId="10" xfId="42" applyNumberFormat="1" applyBorder="1" applyAlignment="1">
      <alignment/>
    </xf>
    <xf numFmtId="44" fontId="0" fillId="0" borderId="10" xfId="44" applyBorder="1" applyAlignment="1">
      <alignment/>
    </xf>
    <xf numFmtId="167" fontId="0" fillId="0" borderId="10" xfId="44" applyNumberFormat="1" applyBorder="1" applyAlignment="1">
      <alignment/>
    </xf>
    <xf numFmtId="38" fontId="0" fillId="0" borderId="10" xfId="57" applyNumberFormat="1" applyBorder="1" applyAlignment="1">
      <alignment/>
    </xf>
    <xf numFmtId="43" fontId="0" fillId="0" borderId="10" xfId="42" applyBorder="1" applyAlignment="1">
      <alignment/>
    </xf>
    <xf numFmtId="40" fontId="0" fillId="0" borderId="10" xfId="57" applyNumberForma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57" applyBorder="1" applyAlignment="1">
      <alignment horizontal="center"/>
    </xf>
    <xf numFmtId="167" fontId="0" fillId="0" borderId="10" xfId="44" applyNumberFormat="1" applyFont="1" applyBorder="1" applyAlignment="1">
      <alignment/>
    </xf>
    <xf numFmtId="0" fontId="0" fillId="0" borderId="12" xfId="0" applyBorder="1" applyAlignment="1">
      <alignment wrapText="1"/>
    </xf>
    <xf numFmtId="165" fontId="0" fillId="0" borderId="12" xfId="42" applyNumberFormat="1" applyFont="1" applyBorder="1" applyAlignment="1">
      <alignment/>
    </xf>
    <xf numFmtId="38" fontId="0" fillId="0" borderId="12" xfId="57" applyNumberFormat="1" applyFont="1" applyBorder="1" applyAlignment="1">
      <alignment/>
    </xf>
    <xf numFmtId="44" fontId="0" fillId="0" borderId="12" xfId="44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38" fontId="0" fillId="0" borderId="10" xfId="57" applyNumberFormat="1" applyFont="1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40" fontId="0" fillId="0" borderId="10" xfId="57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2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4" fontId="0" fillId="2" borderId="10" xfId="57" applyNumberFormat="1" applyFont="1" applyFill="1" applyBorder="1" applyAlignment="1">
      <alignment/>
    </xf>
    <xf numFmtId="44" fontId="0" fillId="2" borderId="10" xfId="44" applyFont="1" applyFill="1" applyBorder="1" applyAlignment="1">
      <alignment/>
    </xf>
    <xf numFmtId="167" fontId="0" fillId="2" borderId="10" xfId="44" applyNumberFormat="1" applyFont="1" applyFill="1" applyBorder="1" applyAlignment="1">
      <alignment/>
    </xf>
    <xf numFmtId="0" fontId="0" fillId="2" borderId="0" xfId="0" applyFill="1" applyAlignment="1">
      <alignment/>
    </xf>
    <xf numFmtId="165" fontId="0" fillId="2" borderId="10" xfId="0" applyNumberFormat="1" applyFill="1" applyBorder="1" applyAlignment="1">
      <alignment/>
    </xf>
    <xf numFmtId="38" fontId="0" fillId="2" borderId="10" xfId="57" applyNumberFormat="1" applyFont="1" applyFill="1" applyBorder="1" applyAlignment="1">
      <alignment/>
    </xf>
    <xf numFmtId="0" fontId="0" fillId="2" borderId="10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0" fontId="0" fillId="2" borderId="10" xfId="0" applyFill="1" applyBorder="1" applyAlignment="1">
      <alignment horizontal="right" wrapText="1"/>
    </xf>
    <xf numFmtId="1" fontId="0" fillId="2" borderId="10" xfId="0" applyNumberFormat="1" applyFill="1" applyBorder="1" applyAlignment="1">
      <alignment/>
    </xf>
    <xf numFmtId="42" fontId="0" fillId="2" borderId="10" xfId="44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44" fontId="0" fillId="2" borderId="10" xfId="44" applyFont="1" applyFill="1" applyBorder="1" applyAlignment="1">
      <alignment/>
    </xf>
    <xf numFmtId="167" fontId="0" fillId="2" borderId="10" xfId="44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 wrapText="1"/>
    </xf>
    <xf numFmtId="1" fontId="0" fillId="2" borderId="10" xfId="42" applyNumberFormat="1" applyFont="1" applyFill="1" applyBorder="1" applyAlignment="1">
      <alignment wrapText="1"/>
    </xf>
    <xf numFmtId="0" fontId="0" fillId="2" borderId="10" xfId="0" applyFill="1" applyBorder="1" applyAlignment="1">
      <alignment horizontal="left"/>
    </xf>
    <xf numFmtId="165" fontId="0" fillId="2" borderId="10" xfId="42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65" fontId="0" fillId="2" borderId="10" xfId="42" applyNumberFormat="1" applyFont="1" applyFill="1" applyBorder="1" applyAlignment="1">
      <alignment horizontal="left"/>
    </xf>
    <xf numFmtId="44" fontId="0" fillId="2" borderId="10" xfId="44" applyFont="1" applyFill="1" applyBorder="1" applyAlignment="1">
      <alignment horizontal="right"/>
    </xf>
    <xf numFmtId="42" fontId="0" fillId="2" borderId="10" xfId="42" applyNumberFormat="1" applyFont="1" applyFill="1" applyBorder="1" applyAlignment="1">
      <alignment horizontal="left"/>
    </xf>
    <xf numFmtId="8" fontId="0" fillId="2" borderId="10" xfId="44" applyNumberFormat="1" applyFont="1" applyFill="1" applyBorder="1" applyAlignment="1">
      <alignment/>
    </xf>
    <xf numFmtId="42" fontId="0" fillId="2" borderId="10" xfId="44" applyNumberFormat="1" applyFont="1" applyFill="1" applyBorder="1" applyAlignment="1">
      <alignment/>
    </xf>
    <xf numFmtId="38" fontId="0" fillId="2" borderId="10" xfId="57" applyNumberFormat="1" applyFont="1" applyFill="1" applyBorder="1" applyAlignment="1">
      <alignment/>
    </xf>
    <xf numFmtId="42" fontId="0" fillId="2" borderId="10" xfId="0" applyNumberFormat="1" applyFill="1" applyBorder="1" applyAlignment="1">
      <alignment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44" fontId="0" fillId="2" borderId="13" xfId="44" applyFont="1" applyFill="1" applyBorder="1" applyAlignment="1">
      <alignment/>
    </xf>
    <xf numFmtId="173" fontId="0" fillId="2" borderId="0" xfId="0" applyNumberFormat="1" applyFill="1" applyAlignment="1">
      <alignment/>
    </xf>
    <xf numFmtId="0" fontId="0" fillId="2" borderId="10" xfId="57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44" fontId="0" fillId="2" borderId="10" xfId="44" applyFont="1" applyFill="1" applyBorder="1" applyAlignment="1">
      <alignment/>
    </xf>
    <xf numFmtId="167" fontId="0" fillId="2" borderId="10" xfId="44" applyNumberFormat="1" applyFont="1" applyFill="1" applyBorder="1" applyAlignment="1">
      <alignment/>
    </xf>
    <xf numFmtId="38" fontId="0" fillId="2" borderId="10" xfId="57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2" borderId="10" xfId="0" applyFont="1" applyFill="1" applyBorder="1" applyAlignment="1">
      <alignment wrapText="1"/>
    </xf>
    <xf numFmtId="165" fontId="0" fillId="2" borderId="10" xfId="42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44" fontId="0" fillId="2" borderId="10" xfId="44" applyFont="1" applyFill="1" applyBorder="1" applyAlignment="1">
      <alignment/>
    </xf>
    <xf numFmtId="167" fontId="0" fillId="2" borderId="10" xfId="44" applyNumberFormat="1" applyFont="1" applyFill="1" applyBorder="1" applyAlignment="1">
      <alignment/>
    </xf>
    <xf numFmtId="0" fontId="0" fillId="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18.8515625" style="0" customWidth="1"/>
    <col min="2" max="2" width="26.00390625" style="0" customWidth="1"/>
    <col min="3" max="3" width="11.421875" style="0" customWidth="1"/>
    <col min="4" max="4" width="12.421875" style="0" customWidth="1"/>
    <col min="6" max="7" width="12.28125" style="0" customWidth="1"/>
    <col min="8" max="8" width="10.140625" style="0" customWidth="1"/>
    <col min="10" max="10" width="12.8515625" style="0" customWidth="1"/>
  </cols>
  <sheetData>
    <row r="1" s="3" customFormat="1" ht="15">
      <c r="A1" s="13" t="s">
        <v>0</v>
      </c>
    </row>
    <row r="3" spans="1:10" s="2" customFormat="1" ht="4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12.7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pans="1:10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64" customFormat="1" ht="12.75">
      <c r="A6" s="58" t="s">
        <v>21</v>
      </c>
      <c r="B6" s="59" t="s">
        <v>22</v>
      </c>
      <c r="C6" s="59" t="s">
        <v>23</v>
      </c>
      <c r="D6" s="73">
        <v>2226</v>
      </c>
      <c r="E6" s="69">
        <v>1</v>
      </c>
      <c r="F6" s="73">
        <v>2226</v>
      </c>
      <c r="G6" s="59">
        <v>0.08</v>
      </c>
      <c r="H6" s="70">
        <f>SUM(F6*G6)</f>
        <v>178.08</v>
      </c>
      <c r="I6" s="74">
        <v>8</v>
      </c>
      <c r="J6" s="75">
        <f aca="true" t="shared" si="0" ref="J6:J12">SUM(H6*I6)</f>
        <v>1424.64</v>
      </c>
    </row>
    <row r="7" spans="1:10" s="64" customFormat="1" ht="25.5">
      <c r="A7" s="59" t="s">
        <v>24</v>
      </c>
      <c r="B7" s="58" t="s">
        <v>303</v>
      </c>
      <c r="C7" s="59" t="s">
        <v>25</v>
      </c>
      <c r="D7" s="68">
        <v>54894</v>
      </c>
      <c r="E7" s="69">
        <v>1</v>
      </c>
      <c r="F7" s="60">
        <v>54894</v>
      </c>
      <c r="G7" s="59">
        <v>0.08</v>
      </c>
      <c r="H7" s="60">
        <f>SUM(F7*G7)</f>
        <v>4391.52</v>
      </c>
      <c r="I7" s="62">
        <v>8</v>
      </c>
      <c r="J7" s="63">
        <f t="shared" si="0"/>
        <v>35132.16</v>
      </c>
    </row>
    <row r="8" spans="1:10" s="64" customFormat="1" ht="25.5">
      <c r="A8" s="59" t="s">
        <v>26</v>
      </c>
      <c r="B8" s="58" t="s">
        <v>27</v>
      </c>
      <c r="C8" s="59" t="s">
        <v>28</v>
      </c>
      <c r="D8" s="60">
        <v>28900</v>
      </c>
      <c r="E8" s="58">
        <v>1</v>
      </c>
      <c r="F8" s="60">
        <v>28900</v>
      </c>
      <c r="G8" s="59">
        <v>0.08</v>
      </c>
      <c r="H8" s="60">
        <f>SUM(F8*G8)</f>
        <v>2312</v>
      </c>
      <c r="I8" s="62">
        <v>8</v>
      </c>
      <c r="J8" s="63">
        <f t="shared" si="0"/>
        <v>18496</v>
      </c>
    </row>
    <row r="9" spans="1:10" s="64" customFormat="1" ht="38.25">
      <c r="A9" s="58" t="s">
        <v>29</v>
      </c>
      <c r="B9" s="58" t="s">
        <v>340</v>
      </c>
      <c r="C9" s="59" t="s">
        <v>30</v>
      </c>
      <c r="D9" s="60">
        <v>18960</v>
      </c>
      <c r="E9" s="58">
        <v>1</v>
      </c>
      <c r="F9" s="60">
        <v>18960</v>
      </c>
      <c r="G9" s="59">
        <v>0.08</v>
      </c>
      <c r="H9" s="60">
        <f>SUM(F9*G9)</f>
        <v>1516.8</v>
      </c>
      <c r="I9" s="62">
        <v>8</v>
      </c>
      <c r="J9" s="63">
        <f t="shared" si="0"/>
        <v>12134.4</v>
      </c>
    </row>
    <row r="10" spans="1:10" s="64" customFormat="1" ht="63.75">
      <c r="A10" s="59" t="s">
        <v>31</v>
      </c>
      <c r="B10" s="58" t="s">
        <v>334</v>
      </c>
      <c r="C10" s="59" t="s">
        <v>32</v>
      </c>
      <c r="D10" s="72">
        <v>9680</v>
      </c>
      <c r="E10" s="58">
        <v>1</v>
      </c>
      <c r="F10" s="60">
        <v>9680</v>
      </c>
      <c r="G10" s="59">
        <v>0.08</v>
      </c>
      <c r="H10" s="70">
        <f>F10*G10</f>
        <v>774.4</v>
      </c>
      <c r="I10" s="62">
        <v>8</v>
      </c>
      <c r="J10" s="63">
        <f t="shared" si="0"/>
        <v>6195.2</v>
      </c>
    </row>
    <row r="11" spans="1:10" s="64" customFormat="1" ht="25.5">
      <c r="A11" s="59" t="s">
        <v>33</v>
      </c>
      <c r="B11" s="58" t="s">
        <v>341</v>
      </c>
      <c r="C11" s="59" t="s">
        <v>34</v>
      </c>
      <c r="D11" s="60">
        <v>9790</v>
      </c>
      <c r="E11" s="58">
        <v>1</v>
      </c>
      <c r="F11" s="60">
        <v>9790</v>
      </c>
      <c r="G11" s="59">
        <v>0.08</v>
      </c>
      <c r="H11" s="60">
        <f aca="true" t="shared" si="1" ref="H11:H17">SUM(F11*G11)</f>
        <v>783.2</v>
      </c>
      <c r="I11" s="62">
        <v>8</v>
      </c>
      <c r="J11" s="63">
        <f t="shared" si="0"/>
        <v>6265.6</v>
      </c>
    </row>
    <row r="12" spans="1:10" s="64" customFormat="1" ht="25.5">
      <c r="A12" s="59" t="s">
        <v>35</v>
      </c>
      <c r="B12" s="58" t="s">
        <v>36</v>
      </c>
      <c r="C12" s="59" t="s">
        <v>37</v>
      </c>
      <c r="D12" s="73">
        <v>11420</v>
      </c>
      <c r="E12" s="58">
        <v>1</v>
      </c>
      <c r="F12" s="73">
        <v>11420</v>
      </c>
      <c r="G12" s="59">
        <v>0.08</v>
      </c>
      <c r="H12" s="73">
        <f t="shared" si="1"/>
        <v>913.6</v>
      </c>
      <c r="I12" s="74">
        <v>8</v>
      </c>
      <c r="J12" s="75">
        <f t="shared" si="0"/>
        <v>7308.8</v>
      </c>
    </row>
    <row r="13" spans="1:10" s="64" customFormat="1" ht="25.5">
      <c r="A13" s="58" t="s">
        <v>305</v>
      </c>
      <c r="B13" s="58" t="s">
        <v>335</v>
      </c>
      <c r="C13" s="58" t="s">
        <v>304</v>
      </c>
      <c r="D13" s="59">
        <v>310</v>
      </c>
      <c r="E13" s="58">
        <v>1</v>
      </c>
      <c r="F13" s="59">
        <v>310</v>
      </c>
      <c r="G13" s="59">
        <v>0.08</v>
      </c>
      <c r="H13" s="70">
        <f>SUM(F13*G13)</f>
        <v>24.8</v>
      </c>
      <c r="I13" s="62">
        <v>8</v>
      </c>
      <c r="J13" s="71">
        <v>336</v>
      </c>
    </row>
    <row r="14" spans="1:10" s="64" customFormat="1" ht="25.5">
      <c r="A14" s="58" t="s">
        <v>212</v>
      </c>
      <c r="B14" s="58" t="s">
        <v>39</v>
      </c>
      <c r="C14" s="59" t="s">
        <v>40</v>
      </c>
      <c r="D14" s="60">
        <v>7918</v>
      </c>
      <c r="E14" s="58">
        <v>1</v>
      </c>
      <c r="F14" s="60">
        <v>7918</v>
      </c>
      <c r="G14" s="59">
        <v>0.08</v>
      </c>
      <c r="H14" s="60">
        <f t="shared" si="1"/>
        <v>633.44</v>
      </c>
      <c r="I14" s="62">
        <v>11</v>
      </c>
      <c r="J14" s="63">
        <f>SUM(H14*I14)</f>
        <v>6967.84</v>
      </c>
    </row>
    <row r="15" spans="1:10" s="64" customFormat="1" ht="25.5">
      <c r="A15" s="58" t="s">
        <v>38</v>
      </c>
      <c r="B15" s="58" t="s">
        <v>41</v>
      </c>
      <c r="C15" s="59" t="s">
        <v>213</v>
      </c>
      <c r="D15" s="73">
        <v>7000</v>
      </c>
      <c r="E15" s="58">
        <v>1</v>
      </c>
      <c r="F15" s="73">
        <v>7000</v>
      </c>
      <c r="G15" s="59">
        <v>0.25</v>
      </c>
      <c r="H15" s="73">
        <f t="shared" si="1"/>
        <v>1750</v>
      </c>
      <c r="I15" s="74">
        <v>8</v>
      </c>
      <c r="J15" s="75">
        <f>SUM(H15*I15)</f>
        <v>14000</v>
      </c>
    </row>
    <row r="16" spans="1:10" s="64" customFormat="1" ht="12.75">
      <c r="A16" s="59" t="s">
        <v>21</v>
      </c>
      <c r="B16" s="58" t="s">
        <v>306</v>
      </c>
      <c r="C16" s="59" t="s">
        <v>42</v>
      </c>
      <c r="D16" s="60">
        <v>14921</v>
      </c>
      <c r="E16" s="59">
        <v>1</v>
      </c>
      <c r="F16" s="60">
        <v>14921</v>
      </c>
      <c r="G16" s="59">
        <v>0.5</v>
      </c>
      <c r="H16" s="60">
        <f t="shared" si="1"/>
        <v>7460.5</v>
      </c>
      <c r="I16" s="62">
        <v>11</v>
      </c>
      <c r="J16" s="63">
        <v>124905</v>
      </c>
    </row>
    <row r="17" spans="1:10" s="64" customFormat="1" ht="12.75">
      <c r="A17" s="59" t="s">
        <v>43</v>
      </c>
      <c r="B17" s="59" t="s">
        <v>307</v>
      </c>
      <c r="C17" s="59" t="s">
        <v>44</v>
      </c>
      <c r="D17" s="60">
        <v>5131</v>
      </c>
      <c r="E17" s="59">
        <v>1</v>
      </c>
      <c r="F17" s="60">
        <v>5131</v>
      </c>
      <c r="G17" s="59">
        <v>0.08</v>
      </c>
      <c r="H17" s="65">
        <f t="shared" si="1"/>
        <v>410.48</v>
      </c>
      <c r="I17" s="62">
        <v>5</v>
      </c>
      <c r="J17" s="63">
        <v>2495</v>
      </c>
    </row>
    <row r="18" spans="1:10" ht="12.75">
      <c r="A18" s="7"/>
      <c r="B18" s="7"/>
      <c r="C18" s="7"/>
      <c r="D18" s="7"/>
      <c r="E18" s="7"/>
      <c r="F18" s="8"/>
      <c r="G18" s="7"/>
      <c r="H18" s="8"/>
      <c r="I18" s="7"/>
      <c r="J18" s="10"/>
    </row>
    <row r="19" spans="1:10" ht="12.75">
      <c r="A19" s="7"/>
      <c r="B19" s="7"/>
      <c r="C19" s="7" t="s">
        <v>45</v>
      </c>
      <c r="D19" s="8">
        <f>D6+D7+D8+D9+D10+D11+D12+D13+D14+D15+D16+D17</f>
        <v>171150</v>
      </c>
      <c r="E19" s="7"/>
      <c r="F19" s="8">
        <f>SUM(F6:F17)</f>
        <v>171150</v>
      </c>
      <c r="G19" s="7"/>
      <c r="H19" s="8">
        <f>SUM(H6:H17)</f>
        <v>21148.82</v>
      </c>
      <c r="I19" s="7"/>
      <c r="J19" s="10">
        <f>SUM(J6:J17)</f>
        <v>235660.64</v>
      </c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&amp;C7 CFR PART 3550, DIRECT SINGLE FAMILY HOUSING 
LOAN AND GRANT PROGRAMS,
HB-1-3550 and HB-2-3550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7.28125" style="0" customWidth="1"/>
    <col min="2" max="2" width="24.8515625" style="0" customWidth="1"/>
    <col min="3" max="3" width="12.28125" style="0" customWidth="1"/>
    <col min="4" max="4" width="15.140625" style="0" customWidth="1"/>
    <col min="5" max="5" width="12.28125" style="0" customWidth="1"/>
    <col min="6" max="6" width="15.8515625" style="0" customWidth="1"/>
    <col min="7" max="7" width="15.28125" style="0" customWidth="1"/>
    <col min="9" max="9" width="13.140625" style="0" customWidth="1"/>
    <col min="10" max="10" width="17.57421875" style="0" customWidth="1"/>
  </cols>
  <sheetData>
    <row r="1" spans="1:10" ht="15">
      <c r="A1" s="16" t="s">
        <v>200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4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30" t="s">
        <v>18</v>
      </c>
      <c r="I4" s="6" t="s">
        <v>19</v>
      </c>
      <c r="J4" s="6" t="s">
        <v>20</v>
      </c>
    </row>
    <row r="5" spans="1:10" ht="12.75">
      <c r="A5" s="19"/>
      <c r="B5" s="19"/>
      <c r="C5" s="6"/>
      <c r="D5" s="6"/>
      <c r="E5" s="6"/>
      <c r="F5" s="6"/>
      <c r="G5" s="6"/>
      <c r="H5" s="30"/>
      <c r="I5" s="6"/>
      <c r="J5" s="6"/>
    </row>
    <row r="6" spans="1:10" ht="25.5">
      <c r="A6" s="11" t="s">
        <v>223</v>
      </c>
      <c r="B6" s="15" t="s">
        <v>224</v>
      </c>
      <c r="C6" s="38" t="s">
        <v>225</v>
      </c>
      <c r="D6" s="6"/>
      <c r="E6" s="6"/>
      <c r="F6" s="6"/>
      <c r="G6" s="6"/>
      <c r="H6" s="30"/>
      <c r="I6" s="6"/>
      <c r="J6" s="6"/>
    </row>
    <row r="7" spans="1:10" ht="25.5">
      <c r="A7" s="11" t="s">
        <v>226</v>
      </c>
      <c r="B7" s="11" t="s">
        <v>227</v>
      </c>
      <c r="C7" s="11" t="s">
        <v>228</v>
      </c>
      <c r="D7" s="31"/>
      <c r="E7" s="11"/>
      <c r="F7" s="31"/>
      <c r="G7" s="7"/>
      <c r="H7" s="31"/>
      <c r="I7" s="32"/>
      <c r="J7" s="33"/>
    </row>
    <row r="8" spans="1:10" ht="25.5">
      <c r="A8" s="11" t="s">
        <v>229</v>
      </c>
      <c r="B8" s="11" t="s">
        <v>230</v>
      </c>
      <c r="C8" s="11" t="s">
        <v>231</v>
      </c>
      <c r="D8" s="31"/>
      <c r="E8" s="11"/>
      <c r="F8" s="31"/>
      <c r="G8" s="7"/>
      <c r="H8" s="34"/>
      <c r="I8" s="32"/>
      <c r="J8" s="33"/>
    </row>
    <row r="9" spans="1:10" ht="25.5">
      <c r="A9" s="11" t="s">
        <v>232</v>
      </c>
      <c r="B9" s="11" t="s">
        <v>233</v>
      </c>
      <c r="C9" s="11" t="s">
        <v>234</v>
      </c>
      <c r="D9" s="31"/>
      <c r="E9" s="11"/>
      <c r="F9" s="31"/>
      <c r="G9" s="7"/>
      <c r="H9" s="34"/>
      <c r="I9" s="32"/>
      <c r="J9" s="33"/>
    </row>
    <row r="10" spans="1:10" ht="25.5">
      <c r="A10" s="11" t="s">
        <v>80</v>
      </c>
      <c r="B10" s="11" t="s">
        <v>235</v>
      </c>
      <c r="C10" s="11" t="s">
        <v>236</v>
      </c>
      <c r="D10" s="31"/>
      <c r="E10" s="11"/>
      <c r="F10" s="31"/>
      <c r="G10" s="7"/>
      <c r="H10" s="34"/>
      <c r="I10" s="32"/>
      <c r="J10" s="33"/>
    </row>
    <row r="11" spans="1:10" ht="25.5">
      <c r="A11" s="11" t="s">
        <v>80</v>
      </c>
      <c r="B11" s="11" t="s">
        <v>237</v>
      </c>
      <c r="C11" s="11" t="s">
        <v>238</v>
      </c>
      <c r="D11" s="31"/>
      <c r="E11" s="11"/>
      <c r="F11" s="31"/>
      <c r="G11" s="7"/>
      <c r="H11" s="34"/>
      <c r="I11" s="32"/>
      <c r="J11" s="33"/>
    </row>
    <row r="12" spans="1:10" ht="25.5">
      <c r="A12" s="11" t="s">
        <v>80</v>
      </c>
      <c r="B12" s="11" t="s">
        <v>239</v>
      </c>
      <c r="C12" s="11" t="s">
        <v>240</v>
      </c>
      <c r="D12" s="31"/>
      <c r="E12" s="11"/>
      <c r="F12" s="35"/>
      <c r="G12" s="7"/>
      <c r="H12" s="36"/>
      <c r="I12" s="32"/>
      <c r="J12" s="33"/>
    </row>
    <row r="13" spans="1:10" ht="25.5">
      <c r="A13" s="11" t="s">
        <v>80</v>
      </c>
      <c r="B13" s="11" t="s">
        <v>241</v>
      </c>
      <c r="C13" s="11" t="s">
        <v>242</v>
      </c>
      <c r="D13" s="31"/>
      <c r="E13" s="11"/>
      <c r="F13" s="35"/>
      <c r="G13" s="7"/>
      <c r="H13" s="34"/>
      <c r="I13" s="32"/>
      <c r="J13" s="33"/>
    </row>
    <row r="14" spans="1:10" ht="25.5">
      <c r="A14" s="11" t="s">
        <v>80</v>
      </c>
      <c r="B14" s="11" t="s">
        <v>243</v>
      </c>
      <c r="C14" s="11" t="s">
        <v>244</v>
      </c>
      <c r="D14" s="31"/>
      <c r="E14" s="11"/>
      <c r="F14" s="31"/>
      <c r="G14" s="7"/>
      <c r="H14" s="34"/>
      <c r="I14" s="32"/>
      <c r="J14" s="33"/>
    </row>
    <row r="15" spans="1:10" ht="25.5">
      <c r="A15" s="11" t="s">
        <v>80</v>
      </c>
      <c r="B15" s="11" t="s">
        <v>245</v>
      </c>
      <c r="C15" s="11" t="s">
        <v>246</v>
      </c>
      <c r="D15" s="31"/>
      <c r="E15" s="11"/>
      <c r="F15" s="31"/>
      <c r="G15" s="7"/>
      <c r="H15" s="36"/>
      <c r="I15" s="32"/>
      <c r="J15" s="33"/>
    </row>
    <row r="16" spans="1:10" ht="25.5">
      <c r="A16" s="11" t="s">
        <v>80</v>
      </c>
      <c r="B16" s="11" t="s">
        <v>332</v>
      </c>
      <c r="C16" s="11" t="s">
        <v>247</v>
      </c>
      <c r="D16" s="31"/>
      <c r="E16" s="11"/>
      <c r="F16" s="31"/>
      <c r="G16" s="7"/>
      <c r="H16" s="34"/>
      <c r="I16" s="32"/>
      <c r="J16" s="33"/>
    </row>
    <row r="17" spans="1:10" ht="25.5">
      <c r="A17" s="11" t="s">
        <v>21</v>
      </c>
      <c r="B17" s="11" t="s">
        <v>248</v>
      </c>
      <c r="C17" s="11" t="s">
        <v>249</v>
      </c>
      <c r="D17" s="31"/>
      <c r="E17" s="11"/>
      <c r="F17" s="31"/>
      <c r="G17" s="7"/>
      <c r="H17" s="34"/>
      <c r="I17" s="32"/>
      <c r="J17" s="33"/>
    </row>
    <row r="18" spans="1:10" ht="25.5">
      <c r="A18" s="11" t="s">
        <v>250</v>
      </c>
      <c r="B18" s="11" t="s">
        <v>251</v>
      </c>
      <c r="C18" s="11" t="s">
        <v>252</v>
      </c>
      <c r="D18" s="31"/>
      <c r="E18" s="11"/>
      <c r="F18" s="31"/>
      <c r="G18" s="7"/>
      <c r="H18" s="34"/>
      <c r="I18" s="32"/>
      <c r="J18" s="33"/>
    </row>
    <row r="19" spans="1:10" ht="25.5">
      <c r="A19" s="11" t="s">
        <v>80</v>
      </c>
      <c r="B19" s="11" t="s">
        <v>253</v>
      </c>
      <c r="C19" s="11" t="s">
        <v>254</v>
      </c>
      <c r="D19" s="31"/>
      <c r="E19" s="11"/>
      <c r="F19" s="31"/>
      <c r="G19" s="7"/>
      <c r="H19" s="36"/>
      <c r="I19" s="32"/>
      <c r="J19" s="33"/>
    </row>
    <row r="20" spans="1:10" ht="25.5">
      <c r="A20" s="11" t="s">
        <v>223</v>
      </c>
      <c r="B20" s="11" t="s">
        <v>299</v>
      </c>
      <c r="C20" s="11" t="s">
        <v>300</v>
      </c>
      <c r="D20" s="7"/>
      <c r="E20" s="11"/>
      <c r="F20" s="31"/>
      <c r="G20" s="7"/>
      <c r="H20" s="36"/>
      <c r="I20" s="32"/>
      <c r="J20" s="7"/>
    </row>
    <row r="21" spans="1:10" ht="12.75">
      <c r="A21" s="11"/>
      <c r="B21" s="11"/>
      <c r="C21" s="7"/>
      <c r="D21" s="7"/>
      <c r="E21" s="11"/>
      <c r="F21" s="35"/>
      <c r="G21" s="7"/>
      <c r="H21" s="36"/>
      <c r="I21" s="7"/>
      <c r="J21" s="7"/>
    </row>
    <row r="22" spans="1:10" ht="12.75">
      <c r="A22" s="11"/>
      <c r="B22" s="11"/>
      <c r="C22" s="7"/>
      <c r="D22" s="7"/>
      <c r="E22" s="11"/>
      <c r="F22" s="35"/>
      <c r="G22" s="7"/>
      <c r="H22" s="36"/>
      <c r="I22" s="7"/>
      <c r="J22" s="7"/>
    </row>
    <row r="23" spans="1:10" ht="12.75">
      <c r="A23" s="11"/>
      <c r="B23" s="11"/>
      <c r="C23" s="7"/>
      <c r="D23" s="7"/>
      <c r="E23" s="11"/>
      <c r="F23" s="35"/>
      <c r="G23" s="7"/>
      <c r="H23" s="36"/>
      <c r="I23" s="7"/>
      <c r="J23" s="7"/>
    </row>
    <row r="24" spans="1:10" ht="12.75">
      <c r="A24" s="7"/>
      <c r="B24" s="11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11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11"/>
      <c r="C26" s="7"/>
      <c r="D26" s="7"/>
      <c r="E26" s="7"/>
      <c r="F26" s="7"/>
      <c r="G26" s="7"/>
      <c r="H26" s="7"/>
      <c r="I26" s="7"/>
      <c r="J26" s="7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0" r:id="rId1"/>
  <headerFooter alignWithMargins="0">
    <oddHeader>&amp;C7 CFR PART 3550, DIRECT SINGLE FAMILY HOUSING
LOAN AND GRANT PROGRAMS,
HB-1-3550 and HB-2-3550</oddHeader>
    <oddFooter>&amp;CPage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8.140625" style="0" customWidth="1"/>
    <col min="2" max="2" width="26.8515625" style="0" customWidth="1"/>
    <col min="3" max="3" width="12.8515625" style="0" customWidth="1"/>
    <col min="4" max="4" width="12.421875" style="0" customWidth="1"/>
    <col min="5" max="5" width="13.7109375" style="0" customWidth="1"/>
    <col min="6" max="6" width="17.28125" style="0" customWidth="1"/>
    <col min="7" max="7" width="18.140625" style="0" customWidth="1"/>
    <col min="8" max="8" width="15.421875" style="0" customWidth="1"/>
    <col min="9" max="9" width="15.140625" style="0" customWidth="1"/>
    <col min="10" max="10" width="15.00390625" style="0" customWidth="1"/>
  </cols>
  <sheetData>
    <row r="1" spans="1:10" ht="15">
      <c r="A1" s="16" t="s">
        <v>201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33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30" t="s">
        <v>18</v>
      </c>
      <c r="I4" s="6" t="s">
        <v>19</v>
      </c>
      <c r="J4" s="6" t="s">
        <v>20</v>
      </c>
    </row>
    <row r="5" spans="1:10" ht="12.75">
      <c r="A5" s="19"/>
      <c r="B5" s="19"/>
      <c r="C5" s="6"/>
      <c r="D5" s="6"/>
      <c r="E5" s="6"/>
      <c r="F5" s="6"/>
      <c r="G5" s="6"/>
      <c r="H5" s="30"/>
      <c r="I5" s="6"/>
      <c r="J5" s="6"/>
    </row>
    <row r="6" spans="1:10" ht="63.75">
      <c r="A6" s="11" t="s">
        <v>255</v>
      </c>
      <c r="B6" s="11" t="s">
        <v>256</v>
      </c>
      <c r="C6" s="38" t="s">
        <v>257</v>
      </c>
      <c r="D6" s="6"/>
      <c r="E6" s="6"/>
      <c r="F6" s="6"/>
      <c r="G6" s="6"/>
      <c r="H6" s="30"/>
      <c r="I6" s="6"/>
      <c r="J6" s="6"/>
    </row>
    <row r="7" spans="1:10" ht="25.5">
      <c r="A7" s="11" t="s">
        <v>223</v>
      </c>
      <c r="B7" s="11" t="s">
        <v>258</v>
      </c>
      <c r="C7" s="11" t="s">
        <v>259</v>
      </c>
      <c r="D7" s="31"/>
      <c r="E7" s="11"/>
      <c r="F7" s="31"/>
      <c r="G7" s="7"/>
      <c r="H7" s="31"/>
      <c r="I7" s="32"/>
      <c r="J7" s="33"/>
    </row>
    <row r="8" spans="1:10" ht="25.5">
      <c r="A8" s="11" t="s">
        <v>223</v>
      </c>
      <c r="B8" s="11" t="s">
        <v>260</v>
      </c>
      <c r="C8" s="11" t="s">
        <v>261</v>
      </c>
      <c r="D8" s="31"/>
      <c r="E8" s="11"/>
      <c r="F8" s="31"/>
      <c r="G8" s="7"/>
      <c r="H8" s="34"/>
      <c r="I8" s="32"/>
      <c r="J8" s="33"/>
    </row>
    <row r="9" spans="1:10" ht="25.5">
      <c r="A9" s="11" t="s">
        <v>262</v>
      </c>
      <c r="B9" s="11" t="s">
        <v>263</v>
      </c>
      <c r="C9" s="11" t="s">
        <v>264</v>
      </c>
      <c r="D9" s="31"/>
      <c r="E9" s="11"/>
      <c r="F9" s="31"/>
      <c r="G9" s="7"/>
      <c r="H9" s="34"/>
      <c r="I9" s="32"/>
      <c r="J9" s="33"/>
    </row>
    <row r="10" spans="1:10" ht="25.5">
      <c r="A10" s="11" t="s">
        <v>262</v>
      </c>
      <c r="B10" s="11" t="s">
        <v>265</v>
      </c>
      <c r="C10" s="11" t="s">
        <v>266</v>
      </c>
      <c r="D10" s="31"/>
      <c r="E10" s="11"/>
      <c r="F10" s="31"/>
      <c r="G10" s="7"/>
      <c r="H10" s="34"/>
      <c r="I10" s="32"/>
      <c r="J10" s="33"/>
    </row>
    <row r="11" spans="1:10" ht="25.5">
      <c r="A11" s="11" t="s">
        <v>267</v>
      </c>
      <c r="B11" s="11" t="s">
        <v>268</v>
      </c>
      <c r="C11" s="11" t="s">
        <v>269</v>
      </c>
      <c r="D11" s="31"/>
      <c r="E11" s="11"/>
      <c r="F11" s="31"/>
      <c r="G11" s="7"/>
      <c r="H11" s="34"/>
      <c r="I11" s="32"/>
      <c r="J11" s="33"/>
    </row>
    <row r="12" spans="1:10" ht="25.5">
      <c r="A12" s="11" t="s">
        <v>270</v>
      </c>
      <c r="B12" s="11" t="s">
        <v>271</v>
      </c>
      <c r="C12" s="11" t="s">
        <v>272</v>
      </c>
      <c r="D12" s="31"/>
      <c r="E12" s="11"/>
      <c r="F12" s="31"/>
      <c r="G12" s="7"/>
      <c r="H12" s="34"/>
      <c r="I12" s="32"/>
      <c r="J12" s="33"/>
    </row>
    <row r="13" spans="1:10" ht="25.5">
      <c r="A13" s="11" t="s">
        <v>226</v>
      </c>
      <c r="B13" s="11" t="s">
        <v>273</v>
      </c>
      <c r="C13" s="11" t="s">
        <v>274</v>
      </c>
      <c r="D13" s="31"/>
      <c r="E13" s="11"/>
      <c r="F13" s="31"/>
      <c r="G13" s="7"/>
      <c r="H13" s="34"/>
      <c r="I13" s="32"/>
      <c r="J13" s="33"/>
    </row>
    <row r="14" spans="1:10" ht="25.5">
      <c r="A14" s="11" t="s">
        <v>270</v>
      </c>
      <c r="B14" s="11" t="s">
        <v>275</v>
      </c>
      <c r="C14" s="11" t="s">
        <v>276</v>
      </c>
      <c r="D14" s="31"/>
      <c r="E14" s="11"/>
      <c r="F14" s="31"/>
      <c r="G14" s="7"/>
      <c r="H14" s="34"/>
      <c r="I14" s="32"/>
      <c r="J14" s="33"/>
    </row>
    <row r="15" spans="1:10" ht="25.5">
      <c r="A15" s="11" t="s">
        <v>277</v>
      </c>
      <c r="B15" s="11" t="s">
        <v>278</v>
      </c>
      <c r="C15" s="11" t="s">
        <v>279</v>
      </c>
      <c r="D15" s="7"/>
      <c r="E15" s="11"/>
      <c r="F15" s="35"/>
      <c r="G15" s="7"/>
      <c r="H15" s="36"/>
      <c r="I15" s="7"/>
      <c r="J15" s="7"/>
    </row>
    <row r="16" spans="1:10" ht="25.5">
      <c r="A16" s="11" t="s">
        <v>63</v>
      </c>
      <c r="B16" s="11" t="s">
        <v>280</v>
      </c>
      <c r="C16" s="11" t="s">
        <v>301</v>
      </c>
      <c r="D16" s="7"/>
      <c r="E16" s="11"/>
      <c r="F16" s="35"/>
      <c r="G16" s="7"/>
      <c r="H16" s="36"/>
      <c r="I16" s="7"/>
      <c r="J16" s="7"/>
    </row>
    <row r="17" spans="1:10" ht="25.5">
      <c r="A17" s="7" t="s">
        <v>281</v>
      </c>
      <c r="B17" s="11" t="s">
        <v>282</v>
      </c>
      <c r="C17" s="11" t="s">
        <v>302</v>
      </c>
      <c r="D17" s="7"/>
      <c r="E17" s="7"/>
      <c r="F17" s="7"/>
      <c r="G17" s="7"/>
      <c r="H17" s="7"/>
      <c r="I17" s="7"/>
      <c r="J17" s="7"/>
    </row>
    <row r="18" spans="1:10" ht="38.25">
      <c r="A18" s="7" t="s">
        <v>283</v>
      </c>
      <c r="B18" s="11" t="s">
        <v>284</v>
      </c>
      <c r="C18" s="11" t="s">
        <v>342</v>
      </c>
      <c r="D18" s="7"/>
      <c r="E18" s="7"/>
      <c r="F18" s="7"/>
      <c r="G18" s="7"/>
      <c r="H18" s="7"/>
      <c r="I18" s="7"/>
      <c r="J18" s="7"/>
    </row>
    <row r="19" spans="1:10" ht="12.75">
      <c r="A19" s="7"/>
      <c r="B19" s="11"/>
      <c r="C19" s="7"/>
      <c r="D19" s="7"/>
      <c r="E19" s="7"/>
      <c r="F19" s="7"/>
      <c r="G19" s="7"/>
      <c r="H19" s="7"/>
      <c r="I19" s="7"/>
      <c r="J19" s="7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&amp;C7 CFR PART 3550, DIRECT SINGLE FAMILY HOUSING
LOAN AND GRANT PROGRAMS,
HB-1-3550 and HB-2-3550</oddHeader>
    <oddFooter>&amp;CPage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zoomScalePageLayoutView="0" workbookViewId="0" topLeftCell="A1">
      <selection activeCell="A1" sqref="A1:J21"/>
    </sheetView>
  </sheetViews>
  <sheetFormatPr defaultColWidth="9.140625" defaultRowHeight="12.75"/>
  <cols>
    <col min="1" max="1" width="19.421875" style="0" customWidth="1"/>
    <col min="2" max="2" width="25.28125" style="0" customWidth="1"/>
    <col min="3" max="3" width="11.00390625" style="0" customWidth="1"/>
    <col min="4" max="4" width="13.57421875" style="0" customWidth="1"/>
    <col min="5" max="5" width="11.7109375" style="0" customWidth="1"/>
    <col min="6" max="6" width="15.57421875" style="0" bestFit="1" customWidth="1"/>
    <col min="7" max="7" width="11.7109375" style="0" customWidth="1"/>
    <col min="8" max="8" width="12.00390625" style="0" customWidth="1"/>
    <col min="9" max="9" width="11.00390625" style="0" customWidth="1"/>
    <col min="10" max="10" width="16.140625" style="0" customWidth="1"/>
  </cols>
  <sheetData>
    <row r="1" spans="1:10" ht="15">
      <c r="A1" s="16" t="s">
        <v>333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4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30" t="s">
        <v>18</v>
      </c>
      <c r="I4" s="6" t="s">
        <v>19</v>
      </c>
      <c r="J4" s="6" t="s">
        <v>20</v>
      </c>
    </row>
    <row r="5" spans="1:10" ht="25.5">
      <c r="A5" s="38" t="s">
        <v>270</v>
      </c>
      <c r="B5" s="38" t="s">
        <v>288</v>
      </c>
      <c r="C5" s="15" t="s">
        <v>285</v>
      </c>
      <c r="D5" s="39"/>
      <c r="E5" s="40"/>
      <c r="F5" s="40"/>
      <c r="G5" s="40"/>
      <c r="H5" s="41"/>
      <c r="I5" s="40"/>
      <c r="J5" s="40"/>
    </row>
    <row r="6" spans="1:10" ht="12.75">
      <c r="A6" s="11" t="s">
        <v>270</v>
      </c>
      <c r="B6" s="11" t="s">
        <v>286</v>
      </c>
      <c r="C6" s="11" t="s">
        <v>285</v>
      </c>
      <c r="D6" s="25"/>
      <c r="E6" s="24"/>
      <c r="F6" s="24"/>
      <c r="G6" s="24"/>
      <c r="H6" s="24"/>
      <c r="I6" s="24"/>
      <c r="J6" s="24"/>
    </row>
    <row r="7" spans="1:10" ht="25.5">
      <c r="A7" s="11" t="s">
        <v>270</v>
      </c>
      <c r="B7" s="11" t="s">
        <v>287</v>
      </c>
      <c r="C7" s="11" t="s">
        <v>285</v>
      </c>
      <c r="D7" s="25"/>
      <c r="E7" s="24"/>
      <c r="F7" s="24"/>
      <c r="G7" s="24"/>
      <c r="H7" s="24"/>
      <c r="I7" s="24"/>
      <c r="J7" s="24"/>
    </row>
    <row r="8" spans="1:10" ht="25.5">
      <c r="A8" s="11" t="s">
        <v>270</v>
      </c>
      <c r="B8" s="11" t="s">
        <v>289</v>
      </c>
      <c r="C8" s="11" t="s">
        <v>285</v>
      </c>
      <c r="D8" s="26"/>
      <c r="E8" s="27"/>
      <c r="F8" s="27"/>
      <c r="G8" s="27"/>
      <c r="H8" s="27"/>
      <c r="I8" s="27"/>
      <c r="J8" s="27"/>
    </row>
    <row r="9" spans="1:10" ht="25.5">
      <c r="A9" s="11" t="s">
        <v>290</v>
      </c>
      <c r="B9" s="11" t="s">
        <v>291</v>
      </c>
      <c r="C9" s="11" t="s">
        <v>285</v>
      </c>
      <c r="D9" s="7"/>
      <c r="E9" s="28"/>
      <c r="F9" s="28" t="s">
        <v>336</v>
      </c>
      <c r="G9" s="28"/>
      <c r="H9" s="28"/>
      <c r="I9" s="28"/>
      <c r="J9" s="28"/>
    </row>
    <row r="10" spans="1:10" ht="25.5">
      <c r="A10" s="11" t="s">
        <v>255</v>
      </c>
      <c r="B10" s="11" t="s">
        <v>292</v>
      </c>
      <c r="C10" s="11" t="s">
        <v>285</v>
      </c>
      <c r="D10" s="25"/>
      <c r="E10" s="24"/>
      <c r="F10" s="24"/>
      <c r="G10" s="24"/>
      <c r="H10" s="24"/>
      <c r="I10" s="24"/>
      <c r="J10" s="24"/>
    </row>
    <row r="11" spans="1:10" ht="25.5">
      <c r="A11" s="11" t="s">
        <v>223</v>
      </c>
      <c r="B11" s="11" t="s">
        <v>293</v>
      </c>
      <c r="C11" s="11" t="s">
        <v>285</v>
      </c>
      <c r="D11" s="25"/>
      <c r="E11" s="24"/>
      <c r="F11" s="24"/>
      <c r="G11" s="24"/>
      <c r="H11" s="24"/>
      <c r="I11" s="24"/>
      <c r="J11" s="24"/>
    </row>
    <row r="12" spans="1:10" ht="38.25">
      <c r="A12" s="11" t="s">
        <v>294</v>
      </c>
      <c r="B12" s="11" t="s">
        <v>295</v>
      </c>
      <c r="C12" s="11" t="s">
        <v>285</v>
      </c>
      <c r="D12" s="25"/>
      <c r="E12" s="24"/>
      <c r="F12" s="24"/>
      <c r="G12" s="24"/>
      <c r="H12" s="24"/>
      <c r="I12" s="24"/>
      <c r="J12" s="24"/>
    </row>
    <row r="13" spans="1:10" ht="38.25">
      <c r="A13" s="11" t="s">
        <v>294</v>
      </c>
      <c r="B13" s="11" t="s">
        <v>296</v>
      </c>
      <c r="C13" s="7" t="s">
        <v>285</v>
      </c>
      <c r="D13" s="25"/>
      <c r="E13" s="24"/>
      <c r="F13" s="24"/>
      <c r="G13" s="24"/>
      <c r="H13" s="24"/>
      <c r="I13" s="24"/>
      <c r="J13" s="24"/>
    </row>
    <row r="14" spans="1:10" ht="12.75">
      <c r="A14" s="11"/>
      <c r="B14" s="11"/>
      <c r="C14" s="11"/>
      <c r="D14" s="31"/>
      <c r="E14" s="11"/>
      <c r="F14" s="31"/>
      <c r="G14" s="7"/>
      <c r="H14" s="36"/>
      <c r="I14" s="32"/>
      <c r="J14" s="42" t="s">
        <v>336</v>
      </c>
    </row>
    <row r="15" spans="1:10" ht="12.75">
      <c r="A15" s="11"/>
      <c r="B15" s="11"/>
      <c r="C15" s="11"/>
      <c r="D15" s="7"/>
      <c r="E15" s="11"/>
      <c r="F15" s="31"/>
      <c r="G15" s="7"/>
      <c r="H15" s="36"/>
      <c r="I15" s="32"/>
      <c r="J15" s="7"/>
    </row>
    <row r="16" spans="1:10" ht="12.75">
      <c r="A16" s="11"/>
      <c r="B16" s="11"/>
      <c r="C16" s="7"/>
      <c r="D16" s="7"/>
      <c r="E16" s="11"/>
      <c r="F16" s="35"/>
      <c r="G16" s="7"/>
      <c r="H16" s="36"/>
      <c r="I16" s="7"/>
      <c r="J16" s="7"/>
    </row>
    <row r="17" spans="1:10" s="48" customFormat="1" ht="12.75">
      <c r="A17" s="49" t="s">
        <v>202</v>
      </c>
      <c r="B17" s="49"/>
      <c r="C17" s="50"/>
      <c r="D17" s="50"/>
      <c r="E17" s="49"/>
      <c r="F17" s="51">
        <f>Page1!F19+Page2!F16+Page3!F23</f>
        <v>609903</v>
      </c>
      <c r="G17" s="50"/>
      <c r="H17" s="52">
        <f>Page1!H19+Page2!H16+Page3!H23</f>
        <v>228277.12</v>
      </c>
      <c r="I17" s="50"/>
      <c r="J17" s="53">
        <f>Page1!J19+Page2!J16+Page3!J23</f>
        <v>2495269.34</v>
      </c>
    </row>
    <row r="18" spans="1:10" s="48" customFormat="1" ht="12.75">
      <c r="A18" s="49"/>
      <c r="B18" s="49"/>
      <c r="C18" s="50"/>
      <c r="D18" s="50"/>
      <c r="E18" s="49"/>
      <c r="F18" s="54"/>
      <c r="G18" s="50"/>
      <c r="H18" s="55"/>
      <c r="I18" s="50"/>
      <c r="J18" s="50"/>
    </row>
    <row r="19" spans="1:10" s="48" customFormat="1" ht="12.75">
      <c r="A19" s="50" t="s">
        <v>203</v>
      </c>
      <c r="B19" s="49"/>
      <c r="C19" s="50"/>
      <c r="D19" s="50"/>
      <c r="E19" s="50"/>
      <c r="F19" s="56">
        <f>Page4!F15+Page5!F22+Page6!F17+Page7!F18+Page8!F16+Page9!F15</f>
        <v>708904</v>
      </c>
      <c r="G19" s="50"/>
      <c r="H19" s="56">
        <f>SUM(Page5!H22+Page6!H17+Page7!H18+Page8!H16+Page9!H15+Page4!H15,1)</f>
        <v>138654.1</v>
      </c>
      <c r="I19" s="50"/>
      <c r="J19" s="57">
        <f>Page4!J15+Page5!J22+Page6!J17+Page7!J18+Page8!J16+Page9!J15</f>
        <v>1397430.55</v>
      </c>
    </row>
    <row r="20" spans="1:10" s="48" customFormat="1" ht="12.75">
      <c r="A20" s="50"/>
      <c r="B20" s="49"/>
      <c r="C20" s="50"/>
      <c r="D20" s="50"/>
      <c r="E20" s="50"/>
      <c r="F20" s="50"/>
      <c r="G20" s="50"/>
      <c r="H20" s="50"/>
      <c r="I20" s="50"/>
      <c r="J20" s="50"/>
    </row>
    <row r="21" spans="1:10" s="48" customFormat="1" ht="12.75">
      <c r="A21" s="50" t="s">
        <v>204</v>
      </c>
      <c r="B21" s="49"/>
      <c r="C21" s="50"/>
      <c r="D21" s="50"/>
      <c r="E21" s="50"/>
      <c r="F21" s="56">
        <f>SUM(F17:F20)</f>
        <v>1318807</v>
      </c>
      <c r="G21" s="50"/>
      <c r="H21" s="56">
        <f>SUM(H17:H20)</f>
        <v>366931.22</v>
      </c>
      <c r="I21" s="50"/>
      <c r="J21" s="57">
        <f>SUM(J17:J20)</f>
        <v>3892699.8899999997</v>
      </c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&amp;C7 CFR PART 3550, DIRECT SINGLE FAMILY HOUSING
LOAN AND GRANT PROGRAMS, 
HB-1-3550 and HB-2-3550</oddHeader>
    <oddFooter>&amp;CPage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:J24"/>
    </sheetView>
  </sheetViews>
  <sheetFormatPr defaultColWidth="9.140625" defaultRowHeight="12.75"/>
  <cols>
    <col min="1" max="1" width="27.140625" style="0" customWidth="1"/>
    <col min="2" max="2" width="25.8515625" style="0" customWidth="1"/>
    <col min="3" max="3" width="13.28125" style="0" customWidth="1"/>
    <col min="4" max="4" width="14.7109375" style="0" customWidth="1"/>
    <col min="5" max="5" width="7.7109375" style="0" customWidth="1"/>
    <col min="6" max="6" width="16.28125" style="0" customWidth="1"/>
    <col min="7" max="7" width="14.8515625" style="0" customWidth="1"/>
    <col min="8" max="8" width="10.140625" style="0" customWidth="1"/>
    <col min="9" max="9" width="10.57421875" style="0" customWidth="1"/>
    <col min="10" max="10" width="15.140625" style="0" customWidth="1"/>
  </cols>
  <sheetData>
    <row r="1" spans="1:10" ht="15">
      <c r="A1" s="13" t="s">
        <v>46</v>
      </c>
      <c r="B1" s="3"/>
      <c r="C1" s="3"/>
      <c r="D1" s="3"/>
      <c r="E1" s="3"/>
      <c r="F1" s="3"/>
      <c r="G1" s="3"/>
      <c r="H1" s="3"/>
      <c r="I1" s="3"/>
      <c r="J1" s="3"/>
    </row>
    <row r="3" spans="1:10" ht="4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64" customFormat="1" ht="51">
      <c r="A6" s="58" t="s">
        <v>47</v>
      </c>
      <c r="B6" s="58" t="s">
        <v>308</v>
      </c>
      <c r="C6" s="59" t="s">
        <v>48</v>
      </c>
      <c r="D6" s="60">
        <v>43745</v>
      </c>
      <c r="E6" s="58">
        <v>1</v>
      </c>
      <c r="F6" s="60">
        <v>43745</v>
      </c>
      <c r="G6" s="61">
        <v>1.5</v>
      </c>
      <c r="H6" s="60">
        <f aca="true" t="shared" si="0" ref="H6:H14">SUM(F6*G6)</f>
        <v>65617.5</v>
      </c>
      <c r="I6" s="62">
        <v>8</v>
      </c>
      <c r="J6" s="63">
        <f>SUM(H6*I6)</f>
        <v>524940</v>
      </c>
    </row>
    <row r="7" spans="1:10" s="64" customFormat="1" ht="25.5">
      <c r="A7" s="58" t="s">
        <v>205</v>
      </c>
      <c r="B7" s="58" t="s">
        <v>309</v>
      </c>
      <c r="C7" s="59" t="s">
        <v>310</v>
      </c>
      <c r="D7" s="73">
        <v>4250</v>
      </c>
      <c r="E7" s="58">
        <v>1</v>
      </c>
      <c r="F7" s="73">
        <v>4250</v>
      </c>
      <c r="G7" s="59">
        <v>0.08</v>
      </c>
      <c r="H7" s="73">
        <f t="shared" si="0"/>
        <v>340</v>
      </c>
      <c r="I7" s="74">
        <v>16.5</v>
      </c>
      <c r="J7" s="75">
        <v>21120</v>
      </c>
    </row>
    <row r="8" spans="1:10" s="64" customFormat="1" ht="51">
      <c r="A8" s="58" t="s">
        <v>206</v>
      </c>
      <c r="B8" s="58" t="s">
        <v>214</v>
      </c>
      <c r="C8" s="58" t="s">
        <v>311</v>
      </c>
      <c r="D8" s="60">
        <v>120100</v>
      </c>
      <c r="E8" s="58">
        <v>1</v>
      </c>
      <c r="F8" s="60">
        <v>120100</v>
      </c>
      <c r="G8" s="59">
        <v>0.25</v>
      </c>
      <c r="H8" s="60">
        <f t="shared" si="0"/>
        <v>30025</v>
      </c>
      <c r="I8" s="62">
        <v>8</v>
      </c>
      <c r="J8" s="63">
        <f aca="true" t="shared" si="1" ref="J8:J14">SUM(H8*I8)</f>
        <v>240200</v>
      </c>
    </row>
    <row r="9" spans="1:10" s="64" customFormat="1" ht="25.5">
      <c r="A9" s="58" t="s">
        <v>207</v>
      </c>
      <c r="B9" s="58" t="s">
        <v>49</v>
      </c>
      <c r="C9" s="59" t="s">
        <v>50</v>
      </c>
      <c r="D9" s="60">
        <v>12500</v>
      </c>
      <c r="E9" s="58">
        <v>1</v>
      </c>
      <c r="F9" s="60">
        <v>12500</v>
      </c>
      <c r="G9" s="59">
        <v>0.5</v>
      </c>
      <c r="H9" s="60">
        <f t="shared" si="0"/>
        <v>6250</v>
      </c>
      <c r="I9" s="62">
        <v>5</v>
      </c>
      <c r="J9" s="63">
        <f t="shared" si="1"/>
        <v>31250</v>
      </c>
    </row>
    <row r="10" spans="1:10" s="64" customFormat="1" ht="25.5">
      <c r="A10" s="58" t="s">
        <v>51</v>
      </c>
      <c r="B10" s="58" t="s">
        <v>52</v>
      </c>
      <c r="C10" s="59" t="s">
        <v>53</v>
      </c>
      <c r="D10" s="60">
        <v>480</v>
      </c>
      <c r="E10" s="58">
        <v>1</v>
      </c>
      <c r="F10" s="60">
        <v>480</v>
      </c>
      <c r="G10" s="59">
        <v>0.25</v>
      </c>
      <c r="H10" s="70">
        <f t="shared" si="0"/>
        <v>120</v>
      </c>
      <c r="I10" s="62">
        <v>37</v>
      </c>
      <c r="J10" s="63">
        <f t="shared" si="1"/>
        <v>4440</v>
      </c>
    </row>
    <row r="11" spans="1:10" s="64" customFormat="1" ht="38.25">
      <c r="A11" s="58" t="s">
        <v>54</v>
      </c>
      <c r="B11" s="58" t="s">
        <v>312</v>
      </c>
      <c r="C11" s="59" t="s">
        <v>55</v>
      </c>
      <c r="D11" s="59">
        <v>100</v>
      </c>
      <c r="E11" s="58">
        <v>1</v>
      </c>
      <c r="F11" s="59">
        <v>100</v>
      </c>
      <c r="G11" s="59">
        <v>0.5</v>
      </c>
      <c r="H11" s="59">
        <v>50</v>
      </c>
      <c r="I11" s="62">
        <v>20</v>
      </c>
      <c r="J11" s="63">
        <f t="shared" si="1"/>
        <v>1000</v>
      </c>
    </row>
    <row r="12" spans="1:10" s="64" customFormat="1" ht="25.5">
      <c r="A12" s="58" t="s">
        <v>56</v>
      </c>
      <c r="B12" s="58" t="s">
        <v>57</v>
      </c>
      <c r="C12" s="59" t="s">
        <v>58</v>
      </c>
      <c r="D12" s="60">
        <v>9790</v>
      </c>
      <c r="E12" s="58">
        <v>1</v>
      </c>
      <c r="F12" s="60">
        <v>9790</v>
      </c>
      <c r="G12" s="59">
        <v>0.25</v>
      </c>
      <c r="H12" s="60">
        <f t="shared" si="0"/>
        <v>2447.5</v>
      </c>
      <c r="I12" s="62">
        <v>20</v>
      </c>
      <c r="J12" s="63">
        <f t="shared" si="1"/>
        <v>48950</v>
      </c>
    </row>
    <row r="13" spans="1:10" s="64" customFormat="1" ht="76.5">
      <c r="A13" s="58" t="s">
        <v>59</v>
      </c>
      <c r="B13" s="58" t="s">
        <v>313</v>
      </c>
      <c r="C13" s="58" t="s">
        <v>314</v>
      </c>
      <c r="D13" s="76">
        <v>10400</v>
      </c>
      <c r="E13" s="58">
        <v>1</v>
      </c>
      <c r="F13" s="73">
        <v>10400</v>
      </c>
      <c r="G13" s="59">
        <v>0.25</v>
      </c>
      <c r="H13" s="73">
        <f t="shared" si="0"/>
        <v>2600</v>
      </c>
      <c r="I13" s="74">
        <v>11</v>
      </c>
      <c r="J13" s="75">
        <f t="shared" si="1"/>
        <v>28600</v>
      </c>
    </row>
    <row r="14" spans="1:10" s="64" customFormat="1" ht="25.5">
      <c r="A14" s="58" t="s">
        <v>60</v>
      </c>
      <c r="B14" s="58" t="s">
        <v>61</v>
      </c>
      <c r="C14" s="59" t="s">
        <v>62</v>
      </c>
      <c r="D14" s="73">
        <v>275</v>
      </c>
      <c r="E14" s="58">
        <v>1</v>
      </c>
      <c r="F14" s="73">
        <v>275</v>
      </c>
      <c r="G14" s="59">
        <v>0.5</v>
      </c>
      <c r="H14" s="73">
        <f t="shared" si="0"/>
        <v>137.5</v>
      </c>
      <c r="I14" s="74">
        <v>28</v>
      </c>
      <c r="J14" s="75">
        <f t="shared" si="1"/>
        <v>3850</v>
      </c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 t="s">
        <v>45</v>
      </c>
      <c r="B16" s="7"/>
      <c r="C16" s="7"/>
      <c r="D16" s="7"/>
      <c r="E16" s="7"/>
      <c r="F16" s="12">
        <f>SUM(F6:F14)</f>
        <v>201640</v>
      </c>
      <c r="G16" s="7"/>
      <c r="H16" s="12">
        <f>SUM(H6:H14,1)</f>
        <v>107588.5</v>
      </c>
      <c r="I16" s="7"/>
      <c r="J16" s="29">
        <f>SUM(J6:J14)</f>
        <v>904350</v>
      </c>
    </row>
    <row r="17" spans="1:10" ht="12.75">
      <c r="A17" s="7"/>
      <c r="B17" s="7"/>
      <c r="C17" s="7"/>
      <c r="D17" s="8"/>
      <c r="E17" s="7"/>
      <c r="F17" s="8"/>
      <c r="G17" s="7"/>
      <c r="H17" s="8"/>
      <c r="I17" s="7"/>
      <c r="J17" s="10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&amp;C7 CFR PART 3550, DIRECT SINGLE FAMILY HOUSING
LOAN AND GRANT PROGRAMS,
HB-1-3550 and HB-2-3550
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B1">
      <selection activeCell="L13" sqref="L13"/>
    </sheetView>
  </sheetViews>
  <sheetFormatPr defaultColWidth="9.140625" defaultRowHeight="12.75"/>
  <cols>
    <col min="1" max="1" width="19.8515625" style="0" customWidth="1"/>
    <col min="2" max="2" width="27.00390625" style="0" customWidth="1"/>
    <col min="3" max="3" width="10.57421875" style="0" customWidth="1"/>
    <col min="4" max="4" width="11.7109375" style="0" customWidth="1"/>
    <col min="7" max="7" width="14.00390625" style="0" customWidth="1"/>
    <col min="8" max="8" width="11.00390625" style="0" customWidth="1"/>
    <col min="9" max="9" width="11.8515625" style="0" customWidth="1"/>
    <col min="10" max="10" width="16.421875" style="0" customWidth="1"/>
  </cols>
  <sheetData>
    <row r="1" spans="1:10" ht="15">
      <c r="A1" s="1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4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64" customFormat="1" ht="12.75">
      <c r="A6" s="58" t="s">
        <v>63</v>
      </c>
      <c r="B6" s="58" t="s">
        <v>64</v>
      </c>
      <c r="C6" s="59" t="s">
        <v>65</v>
      </c>
      <c r="D6" s="73">
        <v>30420</v>
      </c>
      <c r="E6" s="58">
        <v>1</v>
      </c>
      <c r="F6" s="73">
        <v>30420</v>
      </c>
      <c r="G6" s="59">
        <v>0.08</v>
      </c>
      <c r="H6" s="73">
        <f aca="true" t="shared" si="0" ref="H6:H21">SUM(F6*G6)</f>
        <v>2433.6</v>
      </c>
      <c r="I6" s="74">
        <v>11</v>
      </c>
      <c r="J6" s="75">
        <f>SUM(H6*I6)</f>
        <v>26769.6</v>
      </c>
    </row>
    <row r="7" spans="1:10" s="64" customFormat="1" ht="25.5">
      <c r="A7" s="58" t="s">
        <v>66</v>
      </c>
      <c r="B7" s="58" t="s">
        <v>67</v>
      </c>
      <c r="C7" s="59" t="s">
        <v>68</v>
      </c>
      <c r="D7" s="73">
        <v>6800</v>
      </c>
      <c r="E7" s="58">
        <v>1</v>
      </c>
      <c r="F7" s="73">
        <v>6800</v>
      </c>
      <c r="G7" s="59">
        <v>1.5</v>
      </c>
      <c r="H7" s="73">
        <f t="shared" si="0"/>
        <v>10200</v>
      </c>
      <c r="I7" s="74">
        <v>11</v>
      </c>
      <c r="J7" s="75">
        <f>SUM(H7*I7)</f>
        <v>112200</v>
      </c>
    </row>
    <row r="8" spans="1:10" s="64" customFormat="1" ht="12.75">
      <c r="A8" s="58" t="s">
        <v>69</v>
      </c>
      <c r="B8" s="58" t="s">
        <v>215</v>
      </c>
      <c r="C8" s="58" t="s">
        <v>319</v>
      </c>
      <c r="D8" s="73">
        <v>100</v>
      </c>
      <c r="E8" s="58">
        <v>1</v>
      </c>
      <c r="F8" s="73">
        <v>100</v>
      </c>
      <c r="G8" s="59">
        <v>0.08</v>
      </c>
      <c r="H8" s="59">
        <f t="shared" si="0"/>
        <v>8</v>
      </c>
      <c r="I8" s="74">
        <v>11</v>
      </c>
      <c r="J8" s="75">
        <f>SUM(H8*I8)</f>
        <v>88</v>
      </c>
    </row>
    <row r="9" spans="1:11" s="64" customFormat="1" ht="28.5" customHeight="1">
      <c r="A9" s="101" t="s">
        <v>339</v>
      </c>
      <c r="B9" s="101" t="s">
        <v>338</v>
      </c>
      <c r="C9" s="101" t="s">
        <v>337</v>
      </c>
      <c r="D9" s="102">
        <v>20</v>
      </c>
      <c r="E9" s="101">
        <v>1</v>
      </c>
      <c r="F9" s="102">
        <v>20</v>
      </c>
      <c r="G9" s="103">
        <v>0.2</v>
      </c>
      <c r="H9" s="103">
        <f t="shared" si="0"/>
        <v>4</v>
      </c>
      <c r="I9" s="104">
        <v>20</v>
      </c>
      <c r="J9" s="105">
        <v>360</v>
      </c>
      <c r="K9" s="106"/>
    </row>
    <row r="10" spans="1:10" s="64" customFormat="1" ht="25.5">
      <c r="A10" s="58" t="s">
        <v>211</v>
      </c>
      <c r="B10" s="58" t="s">
        <v>70</v>
      </c>
      <c r="C10" s="58" t="s">
        <v>71</v>
      </c>
      <c r="D10" s="73">
        <v>3926</v>
      </c>
      <c r="E10" s="77">
        <v>1</v>
      </c>
      <c r="F10" s="73">
        <v>3926</v>
      </c>
      <c r="G10" s="59">
        <v>0.25</v>
      </c>
      <c r="H10" s="70">
        <f t="shared" si="0"/>
        <v>981.5</v>
      </c>
      <c r="I10" s="74">
        <v>14</v>
      </c>
      <c r="J10" s="75">
        <f aca="true" t="shared" si="1" ref="J10:J17">SUM(H10*I10)</f>
        <v>13741</v>
      </c>
    </row>
    <row r="11" spans="1:10" s="64" customFormat="1" ht="25.5" customHeight="1">
      <c r="A11" s="58" t="s">
        <v>216</v>
      </c>
      <c r="B11" s="58" t="s">
        <v>315</v>
      </c>
      <c r="C11" s="59" t="s">
        <v>72</v>
      </c>
      <c r="D11" s="59">
        <v>42</v>
      </c>
      <c r="E11" s="58">
        <v>1</v>
      </c>
      <c r="F11" s="65">
        <v>42</v>
      </c>
      <c r="G11" s="59">
        <v>0.25</v>
      </c>
      <c r="H11" s="70">
        <f>SUM(F11*G11)</f>
        <v>10.5</v>
      </c>
      <c r="I11" s="74">
        <v>14</v>
      </c>
      <c r="J11" s="75">
        <v>224</v>
      </c>
    </row>
    <row r="12" spans="1:10" s="64" customFormat="1" ht="25.5">
      <c r="A12" s="58" t="s">
        <v>208</v>
      </c>
      <c r="B12" s="58" t="s">
        <v>73</v>
      </c>
      <c r="C12" s="59" t="s">
        <v>74</v>
      </c>
      <c r="D12" s="59">
        <v>76</v>
      </c>
      <c r="E12" s="58">
        <v>1</v>
      </c>
      <c r="F12" s="59">
        <v>76</v>
      </c>
      <c r="G12" s="59">
        <v>0.5</v>
      </c>
      <c r="H12" s="59">
        <f t="shared" si="0"/>
        <v>38</v>
      </c>
      <c r="I12" s="74">
        <v>20</v>
      </c>
      <c r="J12" s="75">
        <f t="shared" si="1"/>
        <v>760</v>
      </c>
    </row>
    <row r="13" spans="1:10" s="64" customFormat="1" ht="51">
      <c r="A13" s="58" t="s">
        <v>209</v>
      </c>
      <c r="B13" s="58" t="s">
        <v>316</v>
      </c>
      <c r="C13" s="59" t="s">
        <v>75</v>
      </c>
      <c r="D13" s="59">
        <v>501</v>
      </c>
      <c r="E13" s="58">
        <v>1</v>
      </c>
      <c r="F13" s="59">
        <v>501</v>
      </c>
      <c r="G13" s="59">
        <v>0.5</v>
      </c>
      <c r="H13" s="72">
        <f>SUM(F13*G13)</f>
        <v>250.5</v>
      </c>
      <c r="I13" s="74">
        <v>20</v>
      </c>
      <c r="J13" s="75">
        <f t="shared" si="1"/>
        <v>5010</v>
      </c>
    </row>
    <row r="14" spans="1:10" s="64" customFormat="1" ht="38.25">
      <c r="A14" s="58" t="s">
        <v>210</v>
      </c>
      <c r="B14" s="58" t="s">
        <v>317</v>
      </c>
      <c r="C14" s="59" t="s">
        <v>76</v>
      </c>
      <c r="D14" s="96">
        <v>100</v>
      </c>
      <c r="E14" s="58">
        <v>1</v>
      </c>
      <c r="F14" s="96">
        <v>100</v>
      </c>
      <c r="G14" s="59">
        <v>0.5</v>
      </c>
      <c r="H14" s="96">
        <f>SUM(F14*G14)</f>
        <v>50</v>
      </c>
      <c r="I14" s="97">
        <v>20</v>
      </c>
      <c r="J14" s="98">
        <f>SUM(H14*I14)</f>
        <v>1000</v>
      </c>
    </row>
    <row r="15" spans="1:10" s="64" customFormat="1" ht="12.75">
      <c r="A15" s="58" t="s">
        <v>77</v>
      </c>
      <c r="B15" s="59" t="s">
        <v>78</v>
      </c>
      <c r="C15" s="59" t="s">
        <v>79</v>
      </c>
      <c r="D15" s="73">
        <v>9790</v>
      </c>
      <c r="E15" s="58">
        <v>1</v>
      </c>
      <c r="F15" s="73">
        <v>9790</v>
      </c>
      <c r="G15" s="59">
        <v>0.08</v>
      </c>
      <c r="H15" s="73">
        <f>SUM(F15*G15)</f>
        <v>783.2</v>
      </c>
      <c r="I15" s="74">
        <v>8</v>
      </c>
      <c r="J15" s="75">
        <f t="shared" si="1"/>
        <v>6265.6</v>
      </c>
    </row>
    <row r="16" spans="1:10" s="64" customFormat="1" ht="25.5">
      <c r="A16" s="58" t="s">
        <v>80</v>
      </c>
      <c r="B16" s="59" t="s">
        <v>81</v>
      </c>
      <c r="C16" s="59" t="s">
        <v>82</v>
      </c>
      <c r="D16" s="60">
        <v>9790</v>
      </c>
      <c r="E16" s="58">
        <v>1</v>
      </c>
      <c r="F16" s="60">
        <v>9790</v>
      </c>
      <c r="G16" s="59">
        <v>0.25</v>
      </c>
      <c r="H16" s="60">
        <f t="shared" si="0"/>
        <v>2447.5</v>
      </c>
      <c r="I16" s="62">
        <v>14</v>
      </c>
      <c r="J16" s="63">
        <f t="shared" si="1"/>
        <v>34265</v>
      </c>
    </row>
    <row r="17" spans="1:10" s="64" customFormat="1" ht="25.5">
      <c r="A17" s="58" t="s">
        <v>80</v>
      </c>
      <c r="B17" s="58" t="s">
        <v>83</v>
      </c>
      <c r="C17" s="58" t="s">
        <v>84</v>
      </c>
      <c r="D17" s="60">
        <v>9790</v>
      </c>
      <c r="E17" s="58">
        <v>1</v>
      </c>
      <c r="F17" s="60">
        <v>9790</v>
      </c>
      <c r="G17" s="59">
        <v>0.25</v>
      </c>
      <c r="H17" s="60">
        <f t="shared" si="0"/>
        <v>2447.5</v>
      </c>
      <c r="I17" s="62">
        <v>14</v>
      </c>
      <c r="J17" s="63">
        <f t="shared" si="1"/>
        <v>34265</v>
      </c>
    </row>
    <row r="18" spans="1:10" s="64" customFormat="1" ht="25.5">
      <c r="A18" s="58" t="s">
        <v>80</v>
      </c>
      <c r="B18" s="59" t="s">
        <v>85</v>
      </c>
      <c r="C18" s="59" t="s">
        <v>86</v>
      </c>
      <c r="D18" s="60">
        <v>7918</v>
      </c>
      <c r="E18" s="58">
        <v>1</v>
      </c>
      <c r="F18" s="60">
        <v>7918</v>
      </c>
      <c r="G18" s="59">
        <v>0.25</v>
      </c>
      <c r="H18" s="60">
        <f t="shared" si="0"/>
        <v>1979.5</v>
      </c>
      <c r="I18" s="62">
        <v>15</v>
      </c>
      <c r="J18" s="63">
        <f>SUM(H18*I18)</f>
        <v>29692.5</v>
      </c>
    </row>
    <row r="19" spans="1:10" s="64" customFormat="1" ht="25.5">
      <c r="A19" s="58" t="s">
        <v>87</v>
      </c>
      <c r="B19" s="58" t="s">
        <v>318</v>
      </c>
      <c r="C19" s="59" t="s">
        <v>88</v>
      </c>
      <c r="D19" s="73">
        <v>3900</v>
      </c>
      <c r="E19" s="58">
        <v>1</v>
      </c>
      <c r="F19" s="73">
        <v>3900</v>
      </c>
      <c r="G19" s="59">
        <v>0.25</v>
      </c>
      <c r="H19" s="59">
        <f t="shared" si="0"/>
        <v>975</v>
      </c>
      <c r="I19" s="74">
        <v>14</v>
      </c>
      <c r="J19" s="75">
        <f>SUM(H19*I19)</f>
        <v>13650</v>
      </c>
    </row>
    <row r="20" spans="1:10" s="64" customFormat="1" ht="25.5">
      <c r="A20" s="59" t="s">
        <v>89</v>
      </c>
      <c r="B20" s="58" t="s">
        <v>90</v>
      </c>
      <c r="C20" s="59" t="s">
        <v>91</v>
      </c>
      <c r="D20" s="73">
        <v>153840</v>
      </c>
      <c r="E20" s="58">
        <v>1</v>
      </c>
      <c r="F20" s="73">
        <v>153840</v>
      </c>
      <c r="G20" s="59">
        <v>0.5</v>
      </c>
      <c r="H20" s="73">
        <f t="shared" si="0"/>
        <v>76920</v>
      </c>
      <c r="I20" s="74">
        <v>14</v>
      </c>
      <c r="J20" s="73">
        <f>SUM(H20*I20)</f>
        <v>1076880</v>
      </c>
    </row>
    <row r="21" spans="1:10" s="64" customFormat="1" ht="25.5">
      <c r="A21" s="58" t="s">
        <v>92</v>
      </c>
      <c r="B21" s="58" t="s">
        <v>93</v>
      </c>
      <c r="C21" s="59" t="s">
        <v>94</v>
      </c>
      <c r="D21" s="73">
        <v>100</v>
      </c>
      <c r="E21" s="58">
        <v>1</v>
      </c>
      <c r="F21" s="73">
        <v>100</v>
      </c>
      <c r="G21" s="59">
        <v>0.08</v>
      </c>
      <c r="H21" s="65">
        <f t="shared" si="0"/>
        <v>8</v>
      </c>
      <c r="I21" s="74">
        <v>11</v>
      </c>
      <c r="J21" s="75">
        <f>SUM(H21*I21)</f>
        <v>88</v>
      </c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 t="s">
        <v>45</v>
      </c>
      <c r="B23" s="7"/>
      <c r="C23" s="7"/>
      <c r="D23" s="8"/>
      <c r="E23" s="7"/>
      <c r="F23" s="8">
        <f>SUM(F6:F21)</f>
        <v>237113</v>
      </c>
      <c r="G23" s="7"/>
      <c r="H23" s="8">
        <f>SUM(H6:H21,3)</f>
        <v>99539.8</v>
      </c>
      <c r="I23" s="7"/>
      <c r="J23" s="10">
        <f>SUM(J6:J21)</f>
        <v>1355258.7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&amp;C7 CFR PART 3550, DIRECT SINGLE FAMILY HOUSING
LOAN AND GRANT PROGRAMS,
HB-1-3550 and HB-2-3550
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J26"/>
    </sheetView>
  </sheetViews>
  <sheetFormatPr defaultColWidth="9.140625" defaultRowHeight="12.75"/>
  <cols>
    <col min="1" max="1" width="19.140625" style="0" customWidth="1"/>
    <col min="2" max="2" width="24.140625" style="0" customWidth="1"/>
    <col min="3" max="3" width="12.00390625" style="0" customWidth="1"/>
    <col min="4" max="4" width="12.7109375" style="0" customWidth="1"/>
    <col min="6" max="6" width="11.140625" style="0" customWidth="1"/>
    <col min="7" max="7" width="14.28125" style="0" customWidth="1"/>
    <col min="8" max="8" width="13.140625" style="0" customWidth="1"/>
    <col min="9" max="9" width="12.140625" style="0" customWidth="1"/>
    <col min="10" max="10" width="13.7109375" style="0" customWidth="1"/>
  </cols>
  <sheetData>
    <row r="1" spans="1:10" ht="38.25">
      <c r="A1" s="14" t="s">
        <v>95</v>
      </c>
      <c r="B1" s="3"/>
      <c r="C1" s="3"/>
      <c r="D1" s="3"/>
      <c r="E1" s="3"/>
      <c r="F1" s="3"/>
      <c r="G1" s="3"/>
      <c r="H1" s="3"/>
      <c r="I1" s="3"/>
      <c r="J1" s="3"/>
    </row>
    <row r="3" spans="1:10" ht="4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64" customFormat="1" ht="12.75">
      <c r="A6" s="78" t="s">
        <v>96</v>
      </c>
      <c r="B6" s="78" t="s">
        <v>97</v>
      </c>
      <c r="C6" s="78" t="s">
        <v>98</v>
      </c>
      <c r="D6" s="79">
        <v>3275</v>
      </c>
      <c r="E6" s="80">
        <v>1</v>
      </c>
      <c r="F6" s="81">
        <v>3275</v>
      </c>
      <c r="G6" s="80">
        <v>0.08</v>
      </c>
      <c r="H6" s="81">
        <f>SUM(F6*G6)</f>
        <v>262</v>
      </c>
      <c r="I6" s="82">
        <v>11</v>
      </c>
      <c r="J6" s="83">
        <f aca="true" t="shared" si="0" ref="J6:J12">SUM(H6*I6)</f>
        <v>2882</v>
      </c>
    </row>
    <row r="7" spans="1:10" s="64" customFormat="1" ht="25.5">
      <c r="A7" s="58" t="s">
        <v>99</v>
      </c>
      <c r="B7" s="58" t="s">
        <v>100</v>
      </c>
      <c r="C7" s="59" t="s">
        <v>101</v>
      </c>
      <c r="D7" s="59">
        <v>50</v>
      </c>
      <c r="E7" s="58">
        <v>1</v>
      </c>
      <c r="F7" s="70">
        <v>50</v>
      </c>
      <c r="G7" s="59">
        <v>1</v>
      </c>
      <c r="H7" s="59">
        <f aca="true" t="shared" si="1" ref="H7:H13">SUM(F7*G7)</f>
        <v>50</v>
      </c>
      <c r="I7" s="74">
        <v>15</v>
      </c>
      <c r="J7" s="75">
        <f t="shared" si="0"/>
        <v>750</v>
      </c>
    </row>
    <row r="8" spans="1:10" s="64" customFormat="1" ht="38.25">
      <c r="A8" s="58" t="s">
        <v>99</v>
      </c>
      <c r="B8" s="58" t="s">
        <v>102</v>
      </c>
      <c r="C8" s="59" t="s">
        <v>101</v>
      </c>
      <c r="D8" s="59">
        <v>75</v>
      </c>
      <c r="E8" s="58">
        <v>1</v>
      </c>
      <c r="F8" s="70">
        <v>75</v>
      </c>
      <c r="G8" s="59">
        <v>0.25</v>
      </c>
      <c r="H8" s="59">
        <f t="shared" si="1"/>
        <v>18.75</v>
      </c>
      <c r="I8" s="74">
        <v>20</v>
      </c>
      <c r="J8" s="75">
        <f t="shared" si="0"/>
        <v>375</v>
      </c>
    </row>
    <row r="9" spans="1:10" s="64" customFormat="1" ht="38.25">
      <c r="A9" s="58" t="s">
        <v>99</v>
      </c>
      <c r="B9" s="58" t="s">
        <v>103</v>
      </c>
      <c r="C9" s="59" t="s">
        <v>101</v>
      </c>
      <c r="D9" s="59">
        <v>75</v>
      </c>
      <c r="E9" s="58">
        <v>1</v>
      </c>
      <c r="F9" s="59">
        <v>75</v>
      </c>
      <c r="G9" s="59">
        <v>0.25</v>
      </c>
      <c r="H9" s="59">
        <f t="shared" si="1"/>
        <v>18.75</v>
      </c>
      <c r="I9" s="74">
        <v>20</v>
      </c>
      <c r="J9" s="75">
        <f t="shared" si="0"/>
        <v>375</v>
      </c>
    </row>
    <row r="10" spans="1:10" s="64" customFormat="1" ht="38.25">
      <c r="A10" s="58" t="s">
        <v>104</v>
      </c>
      <c r="B10" s="58" t="s">
        <v>105</v>
      </c>
      <c r="C10" s="59" t="s">
        <v>101</v>
      </c>
      <c r="D10" s="60">
        <v>54894</v>
      </c>
      <c r="E10" s="58">
        <v>1</v>
      </c>
      <c r="F10" s="60">
        <v>54894</v>
      </c>
      <c r="G10" s="59">
        <v>0.08</v>
      </c>
      <c r="H10" s="60">
        <f t="shared" si="1"/>
        <v>4391.52</v>
      </c>
      <c r="I10" s="62">
        <v>11</v>
      </c>
      <c r="J10" s="63">
        <f t="shared" si="0"/>
        <v>48306.72</v>
      </c>
    </row>
    <row r="11" spans="1:10" s="64" customFormat="1" ht="38.25">
      <c r="A11" s="58" t="s">
        <v>106</v>
      </c>
      <c r="B11" s="58" t="s">
        <v>107</v>
      </c>
      <c r="C11" s="59" t="s">
        <v>101</v>
      </c>
      <c r="D11" s="59">
        <v>2873</v>
      </c>
      <c r="E11" s="58">
        <v>1</v>
      </c>
      <c r="F11" s="59">
        <v>2873</v>
      </c>
      <c r="G11" s="59">
        <v>1</v>
      </c>
      <c r="H11" s="59">
        <f t="shared" si="1"/>
        <v>2873</v>
      </c>
      <c r="I11" s="74">
        <v>15</v>
      </c>
      <c r="J11" s="75">
        <f t="shared" si="0"/>
        <v>43095</v>
      </c>
    </row>
    <row r="12" spans="1:10" s="64" customFormat="1" ht="25.5">
      <c r="A12" s="58" t="s">
        <v>63</v>
      </c>
      <c r="B12" s="58" t="s">
        <v>297</v>
      </c>
      <c r="C12" s="59" t="s">
        <v>101</v>
      </c>
      <c r="D12" s="72">
        <v>32000</v>
      </c>
      <c r="E12" s="58">
        <v>1</v>
      </c>
      <c r="F12" s="72">
        <v>32000</v>
      </c>
      <c r="G12" s="59">
        <v>0.08</v>
      </c>
      <c r="H12" s="72">
        <f t="shared" si="1"/>
        <v>2560</v>
      </c>
      <c r="I12" s="84">
        <v>8</v>
      </c>
      <c r="J12" s="75">
        <f t="shared" si="0"/>
        <v>20480</v>
      </c>
    </row>
    <row r="13" spans="1:10" s="64" customFormat="1" ht="25.5">
      <c r="A13" s="58" t="s">
        <v>320</v>
      </c>
      <c r="B13" s="58" t="s">
        <v>321</v>
      </c>
      <c r="C13" s="59" t="s">
        <v>101</v>
      </c>
      <c r="D13" s="59">
        <v>20</v>
      </c>
      <c r="E13" s="58">
        <v>1</v>
      </c>
      <c r="F13" s="59">
        <v>20</v>
      </c>
      <c r="G13" s="59">
        <v>80</v>
      </c>
      <c r="H13" s="72">
        <f t="shared" si="1"/>
        <v>1600</v>
      </c>
      <c r="I13" s="74">
        <v>20</v>
      </c>
      <c r="J13" s="75">
        <v>40000</v>
      </c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 t="s">
        <v>45</v>
      </c>
      <c r="B15" s="7"/>
      <c r="C15" s="7"/>
      <c r="D15" s="7"/>
      <c r="E15" s="7"/>
      <c r="F15" s="12">
        <f>SUM(F6:F13)</f>
        <v>93262</v>
      </c>
      <c r="G15" s="7"/>
      <c r="H15" s="12">
        <f>SUM(H6:H13)</f>
        <v>11774.02</v>
      </c>
      <c r="I15" s="7"/>
      <c r="J15" s="29">
        <f>SUM(J6:J13)</f>
        <v>156263.72</v>
      </c>
    </row>
    <row r="16" spans="1:10" ht="12.75">
      <c r="A16" s="7"/>
      <c r="B16" s="7"/>
      <c r="C16" s="7"/>
      <c r="D16" s="8"/>
      <c r="E16" s="7"/>
      <c r="F16" s="8"/>
      <c r="G16" s="7"/>
      <c r="H16" s="8"/>
      <c r="I16" s="7"/>
      <c r="J16" s="10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&amp;C7 CFR PART 3550, DIRECT SINGLE FAMILY HOUSING
LOAN AND GRANT PROGRAMS,
HB-1-3550 and HB-2-3550</oddHeader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J26"/>
    </sheetView>
  </sheetViews>
  <sheetFormatPr defaultColWidth="9.140625" defaultRowHeight="12.75"/>
  <cols>
    <col min="1" max="1" width="18.57421875" style="0" customWidth="1"/>
    <col min="2" max="2" width="22.7109375" style="0" customWidth="1"/>
    <col min="3" max="3" width="9.28125" style="0" customWidth="1"/>
    <col min="4" max="4" width="12.57421875" style="0" customWidth="1"/>
    <col min="6" max="6" width="12.8515625" style="0" customWidth="1"/>
    <col min="7" max="7" width="15.421875" style="0" customWidth="1"/>
    <col min="9" max="9" width="14.00390625" style="0" customWidth="1"/>
    <col min="10" max="10" width="11.57421875" style="0" customWidth="1"/>
  </cols>
  <sheetData>
    <row r="1" spans="1:10" ht="15">
      <c r="A1" s="16" t="s">
        <v>108</v>
      </c>
      <c r="B1" s="3"/>
      <c r="C1" s="3"/>
      <c r="D1" s="3"/>
      <c r="E1" s="3"/>
      <c r="F1" s="3"/>
      <c r="G1" s="3"/>
      <c r="H1" s="3"/>
      <c r="I1" s="3"/>
      <c r="J1" s="3"/>
    </row>
    <row r="3" spans="1:10" ht="4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64" customFormat="1" ht="25.5">
      <c r="A6" s="58" t="s">
        <v>109</v>
      </c>
      <c r="B6" s="58" t="s">
        <v>110</v>
      </c>
      <c r="C6" s="59" t="s">
        <v>111</v>
      </c>
      <c r="D6" s="60">
        <v>30000</v>
      </c>
      <c r="E6" s="58">
        <v>1</v>
      </c>
      <c r="F6" s="60">
        <v>30000</v>
      </c>
      <c r="G6" s="59">
        <v>0.08</v>
      </c>
      <c r="H6" s="60">
        <f aca="true" t="shared" si="0" ref="H6:H14">SUM(F6*G6)</f>
        <v>2400</v>
      </c>
      <c r="I6" s="62">
        <v>8</v>
      </c>
      <c r="J6" s="63">
        <f>SUM(H6*I6)</f>
        <v>19200</v>
      </c>
    </row>
    <row r="7" spans="1:10" s="64" customFormat="1" ht="38.25">
      <c r="A7" s="58" t="s">
        <v>112</v>
      </c>
      <c r="B7" s="58" t="s">
        <v>113</v>
      </c>
      <c r="C7" s="59" t="s">
        <v>111</v>
      </c>
      <c r="D7" s="73">
        <v>20475</v>
      </c>
      <c r="E7" s="58">
        <v>1</v>
      </c>
      <c r="F7" s="73">
        <v>20475</v>
      </c>
      <c r="G7" s="59">
        <v>0.25</v>
      </c>
      <c r="H7" s="73">
        <f t="shared" si="0"/>
        <v>5118.75</v>
      </c>
      <c r="I7" s="74">
        <v>8</v>
      </c>
      <c r="J7" s="75">
        <f>SUM(H7*I7)</f>
        <v>40950</v>
      </c>
    </row>
    <row r="8" spans="1:10" s="64" customFormat="1" ht="38.25">
      <c r="A8" s="58" t="s">
        <v>114</v>
      </c>
      <c r="B8" s="58" t="s">
        <v>115</v>
      </c>
      <c r="C8" s="59" t="s">
        <v>111</v>
      </c>
      <c r="D8" s="73">
        <v>30000</v>
      </c>
      <c r="E8" s="58">
        <v>1</v>
      </c>
      <c r="F8" s="73">
        <v>30000</v>
      </c>
      <c r="G8" s="59">
        <v>0.08</v>
      </c>
      <c r="H8" s="73">
        <f t="shared" si="0"/>
        <v>2400</v>
      </c>
      <c r="I8" s="74">
        <v>15</v>
      </c>
      <c r="J8" s="75">
        <f>SUM(H8*I8)</f>
        <v>36000</v>
      </c>
    </row>
    <row r="9" spans="1:10" s="64" customFormat="1" ht="25.5">
      <c r="A9" s="58" t="s">
        <v>116</v>
      </c>
      <c r="B9" s="58" t="s">
        <v>117</v>
      </c>
      <c r="C9" s="59" t="s">
        <v>111</v>
      </c>
      <c r="D9" s="73">
        <v>400</v>
      </c>
      <c r="E9" s="58">
        <v>1</v>
      </c>
      <c r="F9" s="73">
        <v>400</v>
      </c>
      <c r="G9" s="59">
        <v>0.25</v>
      </c>
      <c r="H9" s="73">
        <f t="shared" si="0"/>
        <v>100</v>
      </c>
      <c r="I9" s="74">
        <v>14</v>
      </c>
      <c r="J9" s="75">
        <f aca="true" t="shared" si="1" ref="J9:J16">SUM(H9*I9)</f>
        <v>1400</v>
      </c>
    </row>
    <row r="10" spans="1:10" s="64" customFormat="1" ht="25.5">
      <c r="A10" s="59" t="s">
        <v>118</v>
      </c>
      <c r="B10" s="58" t="s">
        <v>119</v>
      </c>
      <c r="C10" s="59" t="s">
        <v>111</v>
      </c>
      <c r="D10" s="73">
        <v>20</v>
      </c>
      <c r="E10" s="58">
        <v>1</v>
      </c>
      <c r="F10" s="73">
        <v>20</v>
      </c>
      <c r="G10" s="59">
        <v>0.08</v>
      </c>
      <c r="H10" s="59">
        <v>2</v>
      </c>
      <c r="I10" s="74">
        <v>14</v>
      </c>
      <c r="J10" s="85">
        <f t="shared" si="1"/>
        <v>28</v>
      </c>
    </row>
    <row r="11" spans="1:10" s="64" customFormat="1" ht="25.5">
      <c r="A11" s="59" t="s">
        <v>120</v>
      </c>
      <c r="B11" s="58" t="s">
        <v>121</v>
      </c>
      <c r="C11" s="59" t="s">
        <v>101</v>
      </c>
      <c r="D11" s="73">
        <v>20</v>
      </c>
      <c r="E11" s="58">
        <v>1</v>
      </c>
      <c r="F11" s="59">
        <v>20</v>
      </c>
      <c r="G11" s="59">
        <v>0.5</v>
      </c>
      <c r="H11" s="59">
        <f t="shared" si="0"/>
        <v>10</v>
      </c>
      <c r="I11" s="74">
        <v>14</v>
      </c>
      <c r="J11" s="75">
        <f t="shared" si="1"/>
        <v>140</v>
      </c>
    </row>
    <row r="12" spans="1:10" s="64" customFormat="1" ht="12.75">
      <c r="A12" s="59" t="s">
        <v>122</v>
      </c>
      <c r="B12" s="58" t="s">
        <v>123</v>
      </c>
      <c r="C12" s="59" t="s">
        <v>101</v>
      </c>
      <c r="D12" s="73">
        <v>151</v>
      </c>
      <c r="E12" s="58">
        <v>1</v>
      </c>
      <c r="F12" s="73">
        <v>151</v>
      </c>
      <c r="G12" s="59">
        <v>0.25</v>
      </c>
      <c r="H12" s="59">
        <f t="shared" si="0"/>
        <v>37.75</v>
      </c>
      <c r="I12" s="74">
        <v>14</v>
      </c>
      <c r="J12" s="75">
        <f t="shared" si="1"/>
        <v>528.5</v>
      </c>
    </row>
    <row r="13" spans="1:10" s="64" customFormat="1" ht="12.75">
      <c r="A13" s="59" t="s">
        <v>124</v>
      </c>
      <c r="B13" s="58" t="s">
        <v>125</v>
      </c>
      <c r="C13" s="59" t="s">
        <v>101</v>
      </c>
      <c r="D13" s="73">
        <v>25</v>
      </c>
      <c r="E13" s="58">
        <v>1</v>
      </c>
      <c r="F13" s="73">
        <v>25</v>
      </c>
      <c r="G13" s="59">
        <v>0.25</v>
      </c>
      <c r="H13" s="70">
        <f t="shared" si="0"/>
        <v>6.25</v>
      </c>
      <c r="I13" s="74">
        <v>14</v>
      </c>
      <c r="J13" s="75">
        <f t="shared" si="1"/>
        <v>87.5</v>
      </c>
    </row>
    <row r="14" spans="1:10" s="64" customFormat="1" ht="12.75">
      <c r="A14" s="59" t="s">
        <v>126</v>
      </c>
      <c r="B14" s="58" t="s">
        <v>127</v>
      </c>
      <c r="C14" s="59" t="s">
        <v>101</v>
      </c>
      <c r="D14" s="73">
        <v>50</v>
      </c>
      <c r="E14" s="58">
        <v>1</v>
      </c>
      <c r="F14" s="73">
        <v>50</v>
      </c>
      <c r="G14" s="59">
        <v>0.25</v>
      </c>
      <c r="H14" s="70">
        <f t="shared" si="0"/>
        <v>12.5</v>
      </c>
      <c r="I14" s="74">
        <v>14</v>
      </c>
      <c r="J14" s="75">
        <f t="shared" si="1"/>
        <v>175</v>
      </c>
    </row>
    <row r="15" spans="1:10" s="64" customFormat="1" ht="24" customHeight="1">
      <c r="A15" s="78" t="s">
        <v>128</v>
      </c>
      <c r="B15" s="58" t="s">
        <v>129</v>
      </c>
      <c r="C15" s="59" t="s">
        <v>101</v>
      </c>
      <c r="D15" s="73">
        <v>3500</v>
      </c>
      <c r="E15" s="58">
        <v>1</v>
      </c>
      <c r="F15" s="73">
        <v>3500</v>
      </c>
      <c r="G15" s="59">
        <v>0.75</v>
      </c>
      <c r="H15" s="73">
        <f aca="true" t="shared" si="2" ref="H15:H20">SUM(F15*G15)</f>
        <v>2625</v>
      </c>
      <c r="I15" s="74">
        <v>14</v>
      </c>
      <c r="J15" s="75">
        <f t="shared" si="1"/>
        <v>36750</v>
      </c>
    </row>
    <row r="16" spans="1:10" s="64" customFormat="1" ht="25.5">
      <c r="A16" s="59" t="s">
        <v>130</v>
      </c>
      <c r="B16" s="58" t="s">
        <v>322</v>
      </c>
      <c r="C16" s="59" t="s">
        <v>101</v>
      </c>
      <c r="D16" s="73">
        <v>100</v>
      </c>
      <c r="E16" s="58">
        <v>1</v>
      </c>
      <c r="F16" s="73">
        <v>100</v>
      </c>
      <c r="G16" s="59">
        <v>0.5</v>
      </c>
      <c r="H16" s="65">
        <f t="shared" si="2"/>
        <v>50</v>
      </c>
      <c r="I16" s="74">
        <v>14</v>
      </c>
      <c r="J16" s="75">
        <f t="shared" si="1"/>
        <v>700</v>
      </c>
    </row>
    <row r="17" spans="1:10" s="64" customFormat="1" ht="25.5">
      <c r="A17" s="59" t="s">
        <v>130</v>
      </c>
      <c r="B17" s="58" t="s">
        <v>131</v>
      </c>
      <c r="C17" s="59" t="s">
        <v>101</v>
      </c>
      <c r="D17" s="73">
        <v>25</v>
      </c>
      <c r="E17" s="58">
        <v>1</v>
      </c>
      <c r="F17" s="73">
        <v>25</v>
      </c>
      <c r="G17" s="59">
        <v>1</v>
      </c>
      <c r="H17" s="73">
        <f t="shared" si="2"/>
        <v>25</v>
      </c>
      <c r="I17" s="74">
        <v>14</v>
      </c>
      <c r="J17" s="75">
        <f>SUM(H17*I17)</f>
        <v>350</v>
      </c>
    </row>
    <row r="18" spans="1:10" s="64" customFormat="1" ht="25.5">
      <c r="A18" s="59" t="s">
        <v>132</v>
      </c>
      <c r="B18" s="58" t="s">
        <v>133</v>
      </c>
      <c r="C18" s="59" t="s">
        <v>101</v>
      </c>
      <c r="D18" s="73">
        <v>1892</v>
      </c>
      <c r="E18" s="58">
        <v>1</v>
      </c>
      <c r="F18" s="73">
        <v>1892</v>
      </c>
      <c r="G18" s="59">
        <v>0.5</v>
      </c>
      <c r="H18" s="73">
        <f t="shared" si="2"/>
        <v>946</v>
      </c>
      <c r="I18" s="74">
        <v>14</v>
      </c>
      <c r="J18" s="75">
        <f>SUM(H18*I18)</f>
        <v>13244</v>
      </c>
    </row>
    <row r="19" spans="1:10" s="64" customFormat="1" ht="12.75">
      <c r="A19" s="59" t="s">
        <v>134</v>
      </c>
      <c r="B19" s="58" t="s">
        <v>135</v>
      </c>
      <c r="C19" s="59" t="s">
        <v>101</v>
      </c>
      <c r="D19" s="73">
        <v>14028</v>
      </c>
      <c r="E19" s="58">
        <v>1</v>
      </c>
      <c r="F19" s="73">
        <v>14028</v>
      </c>
      <c r="G19" s="59">
        <v>0.5</v>
      </c>
      <c r="H19" s="73">
        <f t="shared" si="2"/>
        <v>7014</v>
      </c>
      <c r="I19" s="74">
        <v>14</v>
      </c>
      <c r="J19" s="75">
        <f>SUM(H19*I19)</f>
        <v>98196</v>
      </c>
    </row>
    <row r="20" spans="1:10" s="64" customFormat="1" ht="12.75">
      <c r="A20" s="59" t="s">
        <v>323</v>
      </c>
      <c r="B20" s="58" t="s">
        <v>324</v>
      </c>
      <c r="C20" s="59" t="s">
        <v>101</v>
      </c>
      <c r="D20" s="60">
        <v>48745</v>
      </c>
      <c r="E20" s="58">
        <v>1</v>
      </c>
      <c r="F20" s="60">
        <v>48745</v>
      </c>
      <c r="G20" s="59">
        <v>0.08</v>
      </c>
      <c r="H20" s="60">
        <f t="shared" si="2"/>
        <v>3899.6</v>
      </c>
      <c r="I20" s="62">
        <v>8</v>
      </c>
      <c r="J20" s="63">
        <f>SUM(H20*I20)</f>
        <v>31196.8</v>
      </c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 t="s">
        <v>45</v>
      </c>
      <c r="B22" s="7"/>
      <c r="C22" s="7"/>
      <c r="D22" s="8"/>
      <c r="E22" s="7"/>
      <c r="F22" s="12">
        <f>SUM(F6:F20)</f>
        <v>149431</v>
      </c>
      <c r="G22" s="7"/>
      <c r="H22" s="12">
        <f>SUM(H6:H20,1)</f>
        <v>24647.85</v>
      </c>
      <c r="I22" s="7"/>
      <c r="J22" s="29">
        <f>SUM(J6:J20)</f>
        <v>278945.8</v>
      </c>
    </row>
    <row r="23" spans="1:10" ht="12.75">
      <c r="A23" s="7"/>
      <c r="B23" s="7"/>
      <c r="C23" s="7"/>
      <c r="D23" s="8"/>
      <c r="E23" s="7"/>
      <c r="F23" s="8"/>
      <c r="G23" s="7"/>
      <c r="H23" s="8"/>
      <c r="I23" s="7"/>
      <c r="J23" s="10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&amp;C7 CFR PART 3550, DIRECT SINGLE FAMILY HOUSING 
LOAN AND GRANT PROGRAMS,
HB-1-3550 and HB-2-3550</oddHeader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6.57421875" style="0" customWidth="1"/>
    <col min="2" max="2" width="27.57421875" style="0" customWidth="1"/>
    <col min="3" max="3" width="11.7109375" style="0" customWidth="1"/>
    <col min="4" max="4" width="13.00390625" style="0" customWidth="1"/>
    <col min="5" max="5" width="12.00390625" style="0" customWidth="1"/>
    <col min="6" max="6" width="15.421875" style="0" customWidth="1"/>
    <col min="7" max="7" width="14.8515625" style="0" customWidth="1"/>
    <col min="9" max="9" width="13.28125" style="0" customWidth="1"/>
    <col min="10" max="10" width="15.57421875" style="0" customWidth="1"/>
  </cols>
  <sheetData>
    <row r="1" spans="1:10" ht="15">
      <c r="A1" s="16" t="s">
        <v>108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4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20" t="s">
        <v>18</v>
      </c>
      <c r="I4" s="6" t="s">
        <v>19</v>
      </c>
      <c r="J4" s="6" t="s">
        <v>20</v>
      </c>
    </row>
    <row r="5" spans="1:10" ht="12.75">
      <c r="A5" s="19"/>
      <c r="B5" s="19"/>
      <c r="C5" s="6"/>
      <c r="D5" s="6"/>
      <c r="E5" s="6"/>
      <c r="F5" s="6"/>
      <c r="G5" s="6"/>
      <c r="H5" s="20"/>
      <c r="I5" s="6"/>
      <c r="J5" s="6"/>
    </row>
    <row r="6" spans="1:10" s="64" customFormat="1" ht="38.25">
      <c r="A6" s="58" t="s">
        <v>136</v>
      </c>
      <c r="B6" s="58" t="s">
        <v>137</v>
      </c>
      <c r="C6" s="59" t="s">
        <v>138</v>
      </c>
      <c r="D6" s="73">
        <v>1200</v>
      </c>
      <c r="E6" s="58">
        <v>1</v>
      </c>
      <c r="F6" s="73">
        <v>1200</v>
      </c>
      <c r="G6" s="59">
        <v>1</v>
      </c>
      <c r="H6" s="73">
        <f aca="true" t="shared" si="0" ref="H6:H12">SUM(F6*G6)</f>
        <v>1200</v>
      </c>
      <c r="I6" s="74">
        <v>14</v>
      </c>
      <c r="J6" s="75">
        <f>SUM(H6*I6)</f>
        <v>16800</v>
      </c>
    </row>
    <row r="7" spans="1:10" s="64" customFormat="1" ht="25.5">
      <c r="A7" s="58" t="s">
        <v>139</v>
      </c>
      <c r="B7" s="58" t="s">
        <v>140</v>
      </c>
      <c r="C7" s="58" t="s">
        <v>141</v>
      </c>
      <c r="D7" s="73">
        <v>725</v>
      </c>
      <c r="E7" s="58">
        <v>1</v>
      </c>
      <c r="F7" s="73">
        <v>725</v>
      </c>
      <c r="G7" s="59">
        <v>0.25</v>
      </c>
      <c r="H7" s="86">
        <f t="shared" si="0"/>
        <v>181.25</v>
      </c>
      <c r="I7" s="74">
        <v>14</v>
      </c>
      <c r="J7" s="75">
        <f aca="true" t="shared" si="1" ref="J7:J12">SUM(H7*I7)</f>
        <v>2537.5</v>
      </c>
    </row>
    <row r="8" spans="1:10" s="64" customFormat="1" ht="12.75">
      <c r="A8" s="58" t="s">
        <v>142</v>
      </c>
      <c r="B8" s="58" t="s">
        <v>143</v>
      </c>
      <c r="C8" s="58" t="s">
        <v>144</v>
      </c>
      <c r="D8" s="73">
        <v>45</v>
      </c>
      <c r="E8" s="58">
        <v>1</v>
      </c>
      <c r="F8" s="73">
        <v>45</v>
      </c>
      <c r="G8" s="59">
        <v>0.08</v>
      </c>
      <c r="H8" s="86">
        <f t="shared" si="0"/>
        <v>3.6</v>
      </c>
      <c r="I8" s="74">
        <v>14</v>
      </c>
      <c r="J8" s="75">
        <f t="shared" si="1"/>
        <v>50.4</v>
      </c>
    </row>
    <row r="9" spans="1:10" s="64" customFormat="1" ht="38.25">
      <c r="A9" s="58" t="s">
        <v>145</v>
      </c>
      <c r="B9" s="58" t="s">
        <v>146</v>
      </c>
      <c r="C9" s="59" t="s">
        <v>144</v>
      </c>
      <c r="D9" s="59">
        <v>2300</v>
      </c>
      <c r="E9" s="58">
        <v>1</v>
      </c>
      <c r="F9" s="73">
        <v>2300</v>
      </c>
      <c r="G9" s="59">
        <v>0.5</v>
      </c>
      <c r="H9" s="86">
        <f>SUM(F9*G9)</f>
        <v>1150</v>
      </c>
      <c r="I9" s="74">
        <v>14</v>
      </c>
      <c r="J9" s="75">
        <f t="shared" si="1"/>
        <v>16100</v>
      </c>
    </row>
    <row r="10" spans="1:10" s="64" customFormat="1" ht="25.5">
      <c r="A10" s="58" t="s">
        <v>147</v>
      </c>
      <c r="B10" s="58" t="s">
        <v>325</v>
      </c>
      <c r="C10" s="59" t="s">
        <v>148</v>
      </c>
      <c r="D10" s="59">
        <v>500</v>
      </c>
      <c r="E10" s="58">
        <v>1</v>
      </c>
      <c r="F10" s="73">
        <v>500</v>
      </c>
      <c r="G10" s="59">
        <v>0.25</v>
      </c>
      <c r="H10" s="86">
        <f t="shared" si="0"/>
        <v>125</v>
      </c>
      <c r="I10" s="74">
        <v>14</v>
      </c>
      <c r="J10" s="75">
        <f t="shared" si="1"/>
        <v>1750</v>
      </c>
    </row>
    <row r="11" spans="1:10" s="64" customFormat="1" ht="38.25">
      <c r="A11" s="58" t="s">
        <v>149</v>
      </c>
      <c r="B11" s="58" t="s">
        <v>217</v>
      </c>
      <c r="C11" s="59" t="s">
        <v>144</v>
      </c>
      <c r="D11" s="59">
        <v>20</v>
      </c>
      <c r="E11" s="58">
        <v>1</v>
      </c>
      <c r="F11" s="73">
        <v>20</v>
      </c>
      <c r="G11" s="59">
        <v>0.5</v>
      </c>
      <c r="H11" s="86">
        <f t="shared" si="0"/>
        <v>10</v>
      </c>
      <c r="I11" s="74">
        <v>14</v>
      </c>
      <c r="J11" s="85">
        <f t="shared" si="1"/>
        <v>140</v>
      </c>
    </row>
    <row r="12" spans="1:10" s="64" customFormat="1" ht="25.5">
      <c r="A12" s="58" t="s">
        <v>150</v>
      </c>
      <c r="B12" s="58" t="s">
        <v>298</v>
      </c>
      <c r="C12" s="59" t="s">
        <v>144</v>
      </c>
      <c r="D12" s="73">
        <v>10</v>
      </c>
      <c r="E12" s="58">
        <v>1</v>
      </c>
      <c r="F12" s="73">
        <v>10</v>
      </c>
      <c r="G12" s="59">
        <v>1</v>
      </c>
      <c r="H12" s="86">
        <f t="shared" si="0"/>
        <v>10</v>
      </c>
      <c r="I12" s="74">
        <v>15</v>
      </c>
      <c r="J12" s="75">
        <f t="shared" si="1"/>
        <v>150</v>
      </c>
    </row>
    <row r="13" spans="1:10" s="64" customFormat="1" ht="25.5">
      <c r="A13" s="58" t="s">
        <v>222</v>
      </c>
      <c r="B13" s="58" t="s">
        <v>326</v>
      </c>
      <c r="C13" s="59" t="s">
        <v>184</v>
      </c>
      <c r="D13" s="72">
        <v>1800</v>
      </c>
      <c r="E13" s="58">
        <v>1</v>
      </c>
      <c r="F13" s="73">
        <v>1800</v>
      </c>
      <c r="G13" s="59">
        <v>0.25</v>
      </c>
      <c r="H13" s="86">
        <f>SUM(F13*G13)</f>
        <v>450</v>
      </c>
      <c r="I13" s="74">
        <v>20</v>
      </c>
      <c r="J13" s="87">
        <f>SUM(H13*I13)</f>
        <v>9000</v>
      </c>
    </row>
    <row r="14" spans="1:10" s="64" customFormat="1" ht="12.75">
      <c r="A14" s="88" t="s">
        <v>151</v>
      </c>
      <c r="B14" s="88" t="s">
        <v>152</v>
      </c>
      <c r="C14" s="89" t="s">
        <v>101</v>
      </c>
      <c r="D14" s="90">
        <v>1200</v>
      </c>
      <c r="E14" s="88">
        <v>1</v>
      </c>
      <c r="F14" s="91">
        <v>1200</v>
      </c>
      <c r="G14" s="89">
        <v>0.08</v>
      </c>
      <c r="H14" s="89">
        <f>SUM(F14*G14)</f>
        <v>96</v>
      </c>
      <c r="I14" s="92">
        <v>14</v>
      </c>
      <c r="J14" s="93">
        <f>SUM(H14*I14)</f>
        <v>1344</v>
      </c>
    </row>
    <row r="15" spans="1:10" ht="12.75">
      <c r="A15" s="11"/>
      <c r="B15" s="11"/>
      <c r="C15" s="7"/>
      <c r="D15" s="7"/>
      <c r="E15" s="11"/>
      <c r="F15" s="23"/>
      <c r="G15" s="7"/>
      <c r="H15" s="21"/>
      <c r="I15" s="7"/>
      <c r="J15" s="12"/>
    </row>
    <row r="16" spans="1:10" ht="12.75">
      <c r="A16" s="11"/>
      <c r="B16" s="11"/>
      <c r="C16" s="7"/>
      <c r="D16" s="7"/>
      <c r="E16" s="11"/>
      <c r="F16" s="8"/>
      <c r="G16" s="7"/>
      <c r="H16" s="21"/>
      <c r="I16" s="7"/>
      <c r="J16" s="10"/>
    </row>
    <row r="17" spans="1:10" ht="12.75">
      <c r="A17" s="11" t="s">
        <v>45</v>
      </c>
      <c r="B17" s="11"/>
      <c r="C17" s="7"/>
      <c r="D17" s="7"/>
      <c r="E17" s="11"/>
      <c r="F17" s="37">
        <f>SUM(F6:F14)</f>
        <v>7800</v>
      </c>
      <c r="G17" s="7"/>
      <c r="H17" s="21">
        <f>SUM(H6:H14,1)</f>
        <v>3226.85</v>
      </c>
      <c r="I17" s="7"/>
      <c r="J17" s="29">
        <f>SUM(J6:J14)</f>
        <v>47871.9</v>
      </c>
    </row>
    <row r="18" spans="1:10" ht="12.75">
      <c r="A18" s="7"/>
      <c r="B18" s="11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11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11"/>
      <c r="C20" s="7"/>
      <c r="D20" s="7"/>
      <c r="E20" s="7"/>
      <c r="F20" s="7"/>
      <c r="G20" s="7"/>
      <c r="H20" s="7"/>
      <c r="I20" s="7"/>
      <c r="J20" s="7"/>
    </row>
    <row r="21" ht="12.75">
      <c r="B21" s="18"/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&amp;C7 CFR PART 3550, DIRECT SINGLE FAMILY HOUSING
LOAN AND GRANT PROGRAMS,
HB-1-3550 and HB-2-3550</oddHeader>
    <oddFooter>&amp;CPage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zoomScalePageLayoutView="0" workbookViewId="0" topLeftCell="A1">
      <selection activeCell="A1" sqref="A1:J24"/>
    </sheetView>
  </sheetViews>
  <sheetFormatPr defaultColWidth="9.140625" defaultRowHeight="12.75"/>
  <cols>
    <col min="1" max="1" width="18.28125" style="0" customWidth="1"/>
    <col min="2" max="2" width="26.8515625" style="0" customWidth="1"/>
    <col min="4" max="4" width="15.00390625" style="0" customWidth="1"/>
    <col min="6" max="6" width="14.00390625" style="0" customWidth="1"/>
    <col min="7" max="7" width="16.00390625" style="0" customWidth="1"/>
    <col min="8" max="9" width="12.140625" style="0" customWidth="1"/>
    <col min="10" max="10" width="18.421875" style="0" customWidth="1"/>
  </cols>
  <sheetData>
    <row r="1" spans="1:10" ht="15">
      <c r="A1" s="16" t="s">
        <v>108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4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20" t="s">
        <v>18</v>
      </c>
      <c r="I4" s="6" t="s">
        <v>19</v>
      </c>
      <c r="J4" s="6" t="s">
        <v>20</v>
      </c>
    </row>
    <row r="5" spans="1:10" ht="12.75">
      <c r="A5" s="19"/>
      <c r="B5" s="19"/>
      <c r="C5" s="6"/>
      <c r="D5" s="6"/>
      <c r="E5" s="6"/>
      <c r="F5" s="6"/>
      <c r="G5" s="6"/>
      <c r="H5" s="20"/>
      <c r="I5" s="6"/>
      <c r="J5" s="6"/>
    </row>
    <row r="6" spans="1:10" s="64" customFormat="1" ht="12.75">
      <c r="A6" s="58" t="s">
        <v>155</v>
      </c>
      <c r="B6" s="58" t="s">
        <v>156</v>
      </c>
      <c r="C6" s="59" t="s">
        <v>153</v>
      </c>
      <c r="D6" s="73">
        <v>600</v>
      </c>
      <c r="E6" s="58">
        <v>1</v>
      </c>
      <c r="F6" s="73">
        <v>600</v>
      </c>
      <c r="G6" s="59">
        <v>0.25</v>
      </c>
      <c r="H6" s="73">
        <f aca="true" t="shared" si="0" ref="H6:H16">SUM(F6*G6)</f>
        <v>150</v>
      </c>
      <c r="I6" s="74">
        <v>14</v>
      </c>
      <c r="J6" s="75">
        <f>SUM(H6*I6)</f>
        <v>2100</v>
      </c>
    </row>
    <row r="7" spans="1:10" s="64" customFormat="1" ht="25.5">
      <c r="A7" s="58" t="s">
        <v>157</v>
      </c>
      <c r="B7" s="58" t="s">
        <v>158</v>
      </c>
      <c r="C7" s="59" t="s">
        <v>153</v>
      </c>
      <c r="D7" s="73">
        <v>80</v>
      </c>
      <c r="E7" s="58">
        <v>1</v>
      </c>
      <c r="F7" s="73">
        <v>80</v>
      </c>
      <c r="G7" s="59">
        <v>0.25</v>
      </c>
      <c r="H7" s="73">
        <f t="shared" si="0"/>
        <v>20</v>
      </c>
      <c r="I7" s="74">
        <v>14</v>
      </c>
      <c r="J7" s="75">
        <f>SUM(H7*I7)</f>
        <v>280</v>
      </c>
    </row>
    <row r="8" spans="1:10" s="64" customFormat="1" ht="12.75">
      <c r="A8" s="58" t="s">
        <v>159</v>
      </c>
      <c r="B8" s="58" t="s">
        <v>160</v>
      </c>
      <c r="C8" s="59" t="s">
        <v>101</v>
      </c>
      <c r="D8" s="96">
        <v>16108</v>
      </c>
      <c r="E8" s="58">
        <v>1</v>
      </c>
      <c r="F8" s="96">
        <v>16108</v>
      </c>
      <c r="G8" s="59">
        <v>0.08</v>
      </c>
      <c r="H8" s="99">
        <f t="shared" si="0"/>
        <v>1288.64</v>
      </c>
      <c r="I8" s="97">
        <v>8</v>
      </c>
      <c r="J8" s="98">
        <f>SUM(H8*I8)</f>
        <v>10309.12</v>
      </c>
    </row>
    <row r="9" spans="1:10" s="64" customFormat="1" ht="38.25">
      <c r="A9" s="58" t="s">
        <v>161</v>
      </c>
      <c r="B9" s="58" t="s">
        <v>327</v>
      </c>
      <c r="C9" s="59" t="s">
        <v>101</v>
      </c>
      <c r="D9" s="73">
        <v>225000</v>
      </c>
      <c r="E9" s="58">
        <v>1</v>
      </c>
      <c r="F9" s="73">
        <v>225000</v>
      </c>
      <c r="G9" s="59">
        <v>0.25</v>
      </c>
      <c r="H9" s="86">
        <f t="shared" si="0"/>
        <v>56250</v>
      </c>
      <c r="I9" s="74">
        <v>8</v>
      </c>
      <c r="J9" s="75">
        <f>SUM(H9*I9)</f>
        <v>450000</v>
      </c>
    </row>
    <row r="10" spans="1:10" s="64" customFormat="1" ht="38.25">
      <c r="A10" s="58" t="s">
        <v>162</v>
      </c>
      <c r="B10" s="58" t="s">
        <v>163</v>
      </c>
      <c r="C10" s="59" t="s">
        <v>101</v>
      </c>
      <c r="D10" s="60">
        <v>68587</v>
      </c>
      <c r="E10" s="58">
        <v>1</v>
      </c>
      <c r="F10" s="60">
        <v>68587</v>
      </c>
      <c r="G10" s="59">
        <v>0.25</v>
      </c>
      <c r="H10" s="66">
        <f t="shared" si="0"/>
        <v>17146.75</v>
      </c>
      <c r="I10" s="62">
        <v>8</v>
      </c>
      <c r="J10" s="63">
        <f>SUM(H10*I8)</f>
        <v>137174</v>
      </c>
    </row>
    <row r="11" spans="1:10" s="64" customFormat="1" ht="38.25">
      <c r="A11" s="58" t="s">
        <v>164</v>
      </c>
      <c r="B11" s="58" t="s">
        <v>218</v>
      </c>
      <c r="C11" s="58" t="s">
        <v>101</v>
      </c>
      <c r="D11" s="60">
        <v>68587</v>
      </c>
      <c r="E11" s="58">
        <v>1</v>
      </c>
      <c r="F11" s="67">
        <v>68587</v>
      </c>
      <c r="G11" s="59">
        <v>0.08</v>
      </c>
      <c r="H11" s="66">
        <f t="shared" si="0"/>
        <v>5486.96</v>
      </c>
      <c r="I11" s="62">
        <v>8</v>
      </c>
      <c r="J11" s="63">
        <f aca="true" t="shared" si="1" ref="J11:J16">SUM(H11*I11)</f>
        <v>43895.68</v>
      </c>
    </row>
    <row r="12" spans="1:10" s="64" customFormat="1" ht="12.75">
      <c r="A12" s="58" t="s">
        <v>165</v>
      </c>
      <c r="B12" s="58" t="s">
        <v>328</v>
      </c>
      <c r="C12" s="59" t="s">
        <v>101</v>
      </c>
      <c r="D12" s="73">
        <v>9790</v>
      </c>
      <c r="E12" s="58">
        <v>1</v>
      </c>
      <c r="F12" s="73">
        <v>9790</v>
      </c>
      <c r="G12" s="59">
        <v>0.25</v>
      </c>
      <c r="H12" s="86">
        <f t="shared" si="0"/>
        <v>2447.5</v>
      </c>
      <c r="I12" s="74">
        <v>11</v>
      </c>
      <c r="J12" s="75">
        <f t="shared" si="1"/>
        <v>26922.5</v>
      </c>
    </row>
    <row r="13" spans="1:10" s="64" customFormat="1" ht="25.5">
      <c r="A13" s="58" t="s">
        <v>166</v>
      </c>
      <c r="B13" s="58" t="s">
        <v>167</v>
      </c>
      <c r="C13" s="59" t="s">
        <v>101</v>
      </c>
      <c r="D13" s="73">
        <v>375</v>
      </c>
      <c r="E13" s="58">
        <v>1</v>
      </c>
      <c r="F13" s="73">
        <v>375</v>
      </c>
      <c r="G13" s="59">
        <v>0.25</v>
      </c>
      <c r="H13" s="94">
        <f t="shared" si="0"/>
        <v>93.75</v>
      </c>
      <c r="I13" s="74">
        <v>15</v>
      </c>
      <c r="J13" s="75">
        <f t="shared" si="1"/>
        <v>1406.25</v>
      </c>
    </row>
    <row r="14" spans="1:10" s="64" customFormat="1" ht="25.5">
      <c r="A14" s="58" t="s">
        <v>168</v>
      </c>
      <c r="B14" s="58" t="s">
        <v>169</v>
      </c>
      <c r="C14" s="59" t="s">
        <v>101</v>
      </c>
      <c r="D14" s="60">
        <v>14921</v>
      </c>
      <c r="E14" s="58">
        <v>1</v>
      </c>
      <c r="F14" s="60">
        <v>14921</v>
      </c>
      <c r="G14" s="59">
        <v>0.5</v>
      </c>
      <c r="H14" s="66">
        <f t="shared" si="0"/>
        <v>7460.5</v>
      </c>
      <c r="I14" s="62">
        <v>15</v>
      </c>
      <c r="J14" s="63">
        <f t="shared" si="1"/>
        <v>111907.5</v>
      </c>
    </row>
    <row r="15" spans="1:10" s="64" customFormat="1" ht="12.75">
      <c r="A15" s="58" t="s">
        <v>170</v>
      </c>
      <c r="B15" s="58" t="s">
        <v>171</v>
      </c>
      <c r="C15" s="59" t="s">
        <v>101</v>
      </c>
      <c r="D15" s="73">
        <v>400</v>
      </c>
      <c r="E15" s="58">
        <v>1</v>
      </c>
      <c r="F15" s="73">
        <v>400</v>
      </c>
      <c r="G15" s="59">
        <v>0.08</v>
      </c>
      <c r="H15" s="86">
        <f t="shared" si="0"/>
        <v>32</v>
      </c>
      <c r="I15" s="74">
        <v>8</v>
      </c>
      <c r="J15" s="75">
        <f t="shared" si="1"/>
        <v>256</v>
      </c>
    </row>
    <row r="16" spans="1:10" s="64" customFormat="1" ht="38.25">
      <c r="A16" s="58" t="s">
        <v>172</v>
      </c>
      <c r="B16" s="58" t="s">
        <v>173</v>
      </c>
      <c r="C16" s="59" t="s">
        <v>101</v>
      </c>
      <c r="D16" s="73">
        <v>40</v>
      </c>
      <c r="E16" s="58">
        <v>1</v>
      </c>
      <c r="F16" s="73">
        <v>40</v>
      </c>
      <c r="G16" s="59">
        <v>0.08</v>
      </c>
      <c r="H16" s="86">
        <f t="shared" si="0"/>
        <v>3.2</v>
      </c>
      <c r="I16" s="74">
        <v>28</v>
      </c>
      <c r="J16" s="75">
        <f t="shared" si="1"/>
        <v>89.60000000000001</v>
      </c>
    </row>
    <row r="17" spans="1:10" ht="12.75">
      <c r="A17" s="11"/>
      <c r="B17" s="11"/>
      <c r="C17" s="7"/>
      <c r="D17" s="8"/>
      <c r="E17" s="11"/>
      <c r="F17" s="8"/>
      <c r="G17" s="7"/>
      <c r="H17" s="22"/>
      <c r="I17" s="9"/>
      <c r="J17" s="10"/>
    </row>
    <row r="18" spans="1:10" ht="12.75">
      <c r="A18" s="11" t="s">
        <v>45</v>
      </c>
      <c r="B18" s="11"/>
      <c r="C18" s="7"/>
      <c r="D18" s="7"/>
      <c r="E18" s="11"/>
      <c r="F18" s="8">
        <f>SUM(F6:F16)</f>
        <v>404488</v>
      </c>
      <c r="G18" s="7"/>
      <c r="H18" s="21">
        <f>SUM(H6:H16,1)</f>
        <v>90380.3</v>
      </c>
      <c r="I18" s="9"/>
      <c r="J18" s="10">
        <f>SUM(J6:J16)</f>
        <v>784340.65</v>
      </c>
    </row>
    <row r="19" spans="1:10" ht="12.75">
      <c r="A19" s="11"/>
      <c r="B19" s="11"/>
      <c r="C19" s="7"/>
      <c r="D19" s="7"/>
      <c r="E19" s="11"/>
      <c r="F19" s="23"/>
      <c r="G19" s="7"/>
      <c r="H19" s="22"/>
      <c r="I19" s="7"/>
      <c r="J19" s="7"/>
    </row>
    <row r="20" spans="1:10" ht="12.75">
      <c r="A20" s="11"/>
      <c r="B20" s="11"/>
      <c r="C20" s="7"/>
      <c r="D20" s="7"/>
      <c r="E20" s="11"/>
      <c r="F20" s="23"/>
      <c r="G20" s="7"/>
      <c r="H20" s="22"/>
      <c r="I20" s="7"/>
      <c r="J20" s="7"/>
    </row>
    <row r="21" spans="1:10" ht="12.75">
      <c r="A21" s="11"/>
      <c r="B21" s="11"/>
      <c r="C21" s="7"/>
      <c r="D21" s="7"/>
      <c r="E21" s="11"/>
      <c r="F21" s="23"/>
      <c r="G21" s="7"/>
      <c r="H21" s="22"/>
      <c r="I21" s="7"/>
      <c r="J21" s="7"/>
    </row>
    <row r="22" spans="1:10" ht="12.75">
      <c r="A22" s="7"/>
      <c r="B22" s="11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11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11"/>
      <c r="C24" s="7"/>
      <c r="D24" s="7"/>
      <c r="E24" s="7"/>
      <c r="F24" s="7"/>
      <c r="G24" s="7"/>
      <c r="H24" s="7"/>
      <c r="I24" s="7"/>
      <c r="J24" s="7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1" r:id="rId1"/>
  <headerFooter alignWithMargins="0">
    <oddHeader>&amp;C7 CFR PART 3550, DIRECT SINGLE FAMILY HOUSING
LOAN AND GRANT PROGRAMS, 
HB-1-3550 and HB-2-3550</oddHeader>
    <oddFooter>&amp;CPage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18.8515625" style="0" customWidth="1"/>
    <col min="2" max="2" width="24.57421875" style="0" customWidth="1"/>
    <col min="4" max="4" width="15.421875" style="0" customWidth="1"/>
    <col min="5" max="5" width="10.8515625" style="0" customWidth="1"/>
    <col min="6" max="6" width="15.8515625" style="0" customWidth="1"/>
    <col min="7" max="7" width="13.7109375" style="0" customWidth="1"/>
    <col min="8" max="8" width="10.421875" style="0" customWidth="1"/>
    <col min="9" max="9" width="10.00390625" style="0" customWidth="1"/>
    <col min="10" max="10" width="17.7109375" style="0" customWidth="1"/>
  </cols>
  <sheetData>
    <row r="1" spans="1:10" ht="15">
      <c r="A1" s="16" t="s">
        <v>174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4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20" t="s">
        <v>18</v>
      </c>
      <c r="I4" s="6" t="s">
        <v>19</v>
      </c>
      <c r="J4" s="6" t="s">
        <v>20</v>
      </c>
    </row>
    <row r="5" spans="1:10" ht="12.75">
      <c r="A5" s="19"/>
      <c r="B5" s="19"/>
      <c r="C5" s="6"/>
      <c r="D5" s="6"/>
      <c r="E5" s="6"/>
      <c r="F5" s="6"/>
      <c r="G5" s="6"/>
      <c r="H5" s="20"/>
      <c r="I5" s="6"/>
      <c r="J5" s="6"/>
    </row>
    <row r="6" spans="1:10" s="64" customFormat="1" ht="25.5">
      <c r="A6" s="58" t="s">
        <v>175</v>
      </c>
      <c r="B6" s="58" t="s">
        <v>176</v>
      </c>
      <c r="C6" s="59" t="s">
        <v>101</v>
      </c>
      <c r="D6" s="73">
        <v>10</v>
      </c>
      <c r="E6" s="58">
        <v>1</v>
      </c>
      <c r="F6" s="73">
        <v>10</v>
      </c>
      <c r="G6" s="59">
        <v>0.5</v>
      </c>
      <c r="H6" s="73">
        <f aca="true" t="shared" si="0" ref="H6:H14">SUM(F6*G6)</f>
        <v>5</v>
      </c>
      <c r="I6" s="74">
        <v>20</v>
      </c>
      <c r="J6" s="75">
        <f aca="true" t="shared" si="1" ref="J6:J14">SUM(H6*I6)</f>
        <v>100</v>
      </c>
    </row>
    <row r="7" spans="1:10" s="64" customFormat="1" ht="25.5">
      <c r="A7" s="58" t="s">
        <v>154</v>
      </c>
      <c r="B7" s="58" t="s">
        <v>177</v>
      </c>
      <c r="C7" s="59" t="s">
        <v>101</v>
      </c>
      <c r="D7" s="96">
        <v>1217</v>
      </c>
      <c r="E7" s="58">
        <v>1</v>
      </c>
      <c r="F7" s="96">
        <v>1217</v>
      </c>
      <c r="G7" s="59">
        <v>0.25</v>
      </c>
      <c r="H7" s="99">
        <f t="shared" si="0"/>
        <v>304.25</v>
      </c>
      <c r="I7" s="97">
        <v>20</v>
      </c>
      <c r="J7" s="98">
        <f t="shared" si="1"/>
        <v>6085</v>
      </c>
    </row>
    <row r="8" spans="1:10" s="64" customFormat="1" ht="38.25">
      <c r="A8" s="58" t="s">
        <v>154</v>
      </c>
      <c r="B8" s="58" t="s">
        <v>219</v>
      </c>
      <c r="C8" s="59" t="s">
        <v>101</v>
      </c>
      <c r="D8" s="96">
        <v>1217</v>
      </c>
      <c r="E8" s="58">
        <v>1</v>
      </c>
      <c r="F8" s="96">
        <v>1217</v>
      </c>
      <c r="G8" s="59">
        <v>0.25</v>
      </c>
      <c r="H8" s="99">
        <f t="shared" si="0"/>
        <v>304.25</v>
      </c>
      <c r="I8" s="97">
        <v>20</v>
      </c>
      <c r="J8" s="98">
        <f t="shared" si="1"/>
        <v>6085</v>
      </c>
    </row>
    <row r="9" spans="1:10" s="64" customFormat="1" ht="25.5">
      <c r="A9" s="58" t="s">
        <v>178</v>
      </c>
      <c r="B9" s="58" t="s">
        <v>329</v>
      </c>
      <c r="C9" s="59" t="s">
        <v>101</v>
      </c>
      <c r="D9" s="73">
        <v>550</v>
      </c>
      <c r="E9" s="58">
        <v>1</v>
      </c>
      <c r="F9" s="73">
        <v>550</v>
      </c>
      <c r="G9" s="59">
        <v>0.08</v>
      </c>
      <c r="H9" s="86">
        <f t="shared" si="0"/>
        <v>44</v>
      </c>
      <c r="I9" s="74">
        <v>14</v>
      </c>
      <c r="J9" s="75">
        <f t="shared" si="1"/>
        <v>616</v>
      </c>
    </row>
    <row r="10" spans="1:10" s="64" customFormat="1" ht="38.25">
      <c r="A10" s="58" t="s">
        <v>126</v>
      </c>
      <c r="B10" s="58" t="s">
        <v>220</v>
      </c>
      <c r="C10" s="59" t="s">
        <v>101</v>
      </c>
      <c r="D10" s="73">
        <v>425</v>
      </c>
      <c r="E10" s="58">
        <v>1</v>
      </c>
      <c r="F10" s="73">
        <v>425</v>
      </c>
      <c r="G10" s="59">
        <v>0.08</v>
      </c>
      <c r="H10" s="86">
        <f t="shared" si="0"/>
        <v>34</v>
      </c>
      <c r="I10" s="74">
        <v>14</v>
      </c>
      <c r="J10" s="75">
        <f t="shared" si="1"/>
        <v>476</v>
      </c>
    </row>
    <row r="11" spans="1:10" s="64" customFormat="1" ht="12.75">
      <c r="A11" s="58" t="s">
        <v>179</v>
      </c>
      <c r="B11" s="58" t="s">
        <v>180</v>
      </c>
      <c r="C11" s="58" t="s">
        <v>101</v>
      </c>
      <c r="D11" s="73">
        <v>2712</v>
      </c>
      <c r="E11" s="58">
        <v>1</v>
      </c>
      <c r="F11" s="73">
        <v>2712</v>
      </c>
      <c r="G11" s="59">
        <v>0.08</v>
      </c>
      <c r="H11" s="86">
        <f t="shared" si="0"/>
        <v>216.96</v>
      </c>
      <c r="I11" s="74">
        <v>14</v>
      </c>
      <c r="J11" s="75">
        <f t="shared" si="1"/>
        <v>3037.44</v>
      </c>
    </row>
    <row r="12" spans="1:10" s="64" customFormat="1" ht="38.25">
      <c r="A12" s="58" t="s">
        <v>181</v>
      </c>
      <c r="B12" s="58" t="s">
        <v>221</v>
      </c>
      <c r="C12" s="58"/>
      <c r="D12" s="73">
        <v>2712</v>
      </c>
      <c r="E12" s="58">
        <v>1</v>
      </c>
      <c r="F12" s="73">
        <v>2712</v>
      </c>
      <c r="G12" s="59">
        <v>0.5</v>
      </c>
      <c r="H12" s="86">
        <f t="shared" si="0"/>
        <v>1356</v>
      </c>
      <c r="I12" s="74">
        <v>14</v>
      </c>
      <c r="J12" s="75">
        <f t="shared" si="1"/>
        <v>18984</v>
      </c>
    </row>
    <row r="13" spans="1:10" s="64" customFormat="1" ht="12.75">
      <c r="A13" s="58" t="s">
        <v>182</v>
      </c>
      <c r="B13" s="58" t="s">
        <v>183</v>
      </c>
      <c r="C13" s="59" t="s">
        <v>101</v>
      </c>
      <c r="D13" s="73">
        <v>7536</v>
      </c>
      <c r="E13" s="58">
        <v>1</v>
      </c>
      <c r="F13" s="73">
        <v>7536</v>
      </c>
      <c r="G13" s="59">
        <v>0.08</v>
      </c>
      <c r="H13" s="86">
        <f t="shared" si="0"/>
        <v>602.88</v>
      </c>
      <c r="I13" s="74">
        <v>14</v>
      </c>
      <c r="J13" s="75">
        <f t="shared" si="1"/>
        <v>8440.32</v>
      </c>
    </row>
    <row r="14" spans="1:10" s="64" customFormat="1" ht="25.5">
      <c r="A14" s="58" t="s">
        <v>185</v>
      </c>
      <c r="B14" s="58" t="s">
        <v>186</v>
      </c>
      <c r="C14" s="59" t="s">
        <v>101</v>
      </c>
      <c r="D14" s="73">
        <v>13560</v>
      </c>
      <c r="E14" s="58">
        <v>1</v>
      </c>
      <c r="F14" s="73">
        <v>13560</v>
      </c>
      <c r="G14" s="59">
        <v>0.08</v>
      </c>
      <c r="H14" s="86">
        <f t="shared" si="0"/>
        <v>1084.8</v>
      </c>
      <c r="I14" s="74">
        <v>14</v>
      </c>
      <c r="J14" s="75">
        <f t="shared" si="1"/>
        <v>15187.199999999999</v>
      </c>
    </row>
    <row r="15" spans="1:10" ht="12.75">
      <c r="A15" s="11"/>
      <c r="B15" s="11"/>
      <c r="C15" s="7"/>
      <c r="D15" s="8"/>
      <c r="E15" s="11"/>
      <c r="F15" s="8"/>
      <c r="G15" s="7"/>
      <c r="H15" s="21"/>
      <c r="I15" s="9"/>
      <c r="J15" s="10"/>
    </row>
    <row r="16" spans="1:10" ht="12.75">
      <c r="A16" s="11" t="s">
        <v>45</v>
      </c>
      <c r="B16" s="11"/>
      <c r="C16" s="7"/>
      <c r="D16" s="8"/>
      <c r="E16" s="11"/>
      <c r="F16" s="8">
        <f>SUM(F6:F14)</f>
        <v>29939</v>
      </c>
      <c r="G16" s="7"/>
      <c r="H16" s="21">
        <f>SUM(H6:H14)</f>
        <v>3952.1400000000003</v>
      </c>
      <c r="I16" s="9"/>
      <c r="J16" s="10">
        <f>SUM(J6:J14)</f>
        <v>59010.96</v>
      </c>
    </row>
    <row r="17" spans="1:10" ht="12.75">
      <c r="A17" s="11"/>
      <c r="B17" s="11"/>
      <c r="C17" s="7"/>
      <c r="D17" s="8"/>
      <c r="E17" s="11"/>
      <c r="F17" s="8"/>
      <c r="G17" s="7"/>
      <c r="H17" s="21"/>
      <c r="I17" s="9"/>
      <c r="J17" s="10"/>
    </row>
    <row r="18" spans="1:10" ht="12.75">
      <c r="A18" s="11"/>
      <c r="B18" s="11"/>
      <c r="C18" s="7"/>
      <c r="D18" s="7"/>
      <c r="E18" s="11"/>
      <c r="F18" s="23"/>
      <c r="G18" s="7"/>
      <c r="H18" s="22"/>
      <c r="I18" s="7"/>
      <c r="J18" s="7"/>
    </row>
    <row r="19" spans="1:10" ht="12.75">
      <c r="A19" s="11"/>
      <c r="B19" s="11"/>
      <c r="C19" s="7"/>
      <c r="D19" s="7"/>
      <c r="E19" s="11"/>
      <c r="F19" s="23"/>
      <c r="G19" s="7"/>
      <c r="H19" s="22"/>
      <c r="I19" s="7"/>
      <c r="J19" s="7"/>
    </row>
    <row r="20" spans="1:10" ht="12.75">
      <c r="A20" s="11"/>
      <c r="B20" s="11"/>
      <c r="C20" s="7"/>
      <c r="D20" s="7"/>
      <c r="E20" s="11"/>
      <c r="F20" s="23"/>
      <c r="G20" s="7"/>
      <c r="H20" s="22"/>
      <c r="I20" s="7"/>
      <c r="J20" s="7"/>
    </row>
    <row r="21" spans="1:10" ht="12.75">
      <c r="A21" s="7"/>
      <c r="B21" s="11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11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11"/>
      <c r="C23" s="7"/>
      <c r="D23" s="7"/>
      <c r="E23" s="7"/>
      <c r="F23" s="7"/>
      <c r="G23" s="7"/>
      <c r="H23" s="7"/>
      <c r="I23" s="7"/>
      <c r="J23" s="7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&amp;C7 CFR PART 3550, DIRECT SINGLE FAMILY HOUSING
LOAN AND GRANT PROGRAMS,
HB-1-3550 and HB-2-3550</oddHeader>
    <oddFooter>&amp;CPage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3.421875" style="0" customWidth="1"/>
    <col min="2" max="2" width="28.140625" style="0" customWidth="1"/>
    <col min="3" max="3" width="14.28125" style="0" customWidth="1"/>
    <col min="4" max="4" width="14.421875" style="0" customWidth="1"/>
    <col min="5" max="5" width="12.421875" style="0" customWidth="1"/>
    <col min="6" max="6" width="13.00390625" style="0" customWidth="1"/>
    <col min="7" max="7" width="16.8515625" style="0" customWidth="1"/>
    <col min="8" max="8" width="15.421875" style="0" customWidth="1"/>
    <col min="9" max="9" width="12.57421875" style="0" customWidth="1"/>
    <col min="10" max="10" width="14.00390625" style="0" bestFit="1" customWidth="1"/>
  </cols>
  <sheetData>
    <row r="1" spans="1:10" ht="15">
      <c r="A1" s="16" t="s">
        <v>187</v>
      </c>
      <c r="B1" s="17"/>
      <c r="C1" s="3"/>
      <c r="D1" s="3"/>
      <c r="E1" s="3"/>
      <c r="F1" s="3"/>
      <c r="G1" s="3"/>
      <c r="H1" s="3"/>
      <c r="I1" s="3"/>
      <c r="J1" s="3"/>
    </row>
    <row r="2" ht="12.75">
      <c r="B2" s="18"/>
    </row>
    <row r="3" spans="1:10" ht="33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12.75">
      <c r="A4" s="19" t="s">
        <v>11</v>
      </c>
      <c r="B4" s="19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20" t="s">
        <v>18</v>
      </c>
      <c r="I4" s="6" t="s">
        <v>19</v>
      </c>
      <c r="J4" s="6" t="s">
        <v>20</v>
      </c>
    </row>
    <row r="5" spans="1:10" ht="12.75">
      <c r="A5" s="19"/>
      <c r="B5" s="19"/>
      <c r="C5" s="6"/>
      <c r="D5" s="6"/>
      <c r="E5" s="6"/>
      <c r="F5" s="6"/>
      <c r="G5" s="6"/>
      <c r="H5" s="20"/>
      <c r="I5" s="6"/>
      <c r="J5" s="6"/>
    </row>
    <row r="6" spans="1:10" s="64" customFormat="1" ht="51">
      <c r="A6" s="58" t="s">
        <v>188</v>
      </c>
      <c r="B6" s="58" t="s">
        <v>189</v>
      </c>
      <c r="C6" s="59" t="s">
        <v>101</v>
      </c>
      <c r="D6" s="73">
        <v>9790</v>
      </c>
      <c r="E6" s="58">
        <v>1</v>
      </c>
      <c r="F6" s="73">
        <v>9790</v>
      </c>
      <c r="G6" s="59">
        <v>0.25</v>
      </c>
      <c r="H6" s="73">
        <f aca="true" t="shared" si="0" ref="H6:H13">SUM(F6*G6)</f>
        <v>2447.5</v>
      </c>
      <c r="I6" s="74">
        <v>14</v>
      </c>
      <c r="J6" s="75">
        <f aca="true" t="shared" si="1" ref="J6:J13">SUM(H6*I6)</f>
        <v>34265</v>
      </c>
    </row>
    <row r="7" spans="1:10" s="64" customFormat="1" ht="38.25">
      <c r="A7" s="58" t="s">
        <v>190</v>
      </c>
      <c r="B7" s="58" t="s">
        <v>191</v>
      </c>
      <c r="C7" s="59" t="s">
        <v>101</v>
      </c>
      <c r="D7" s="73">
        <v>6046</v>
      </c>
      <c r="E7" s="58">
        <v>1</v>
      </c>
      <c r="F7" s="73">
        <v>6046</v>
      </c>
      <c r="G7" s="59">
        <v>0.25</v>
      </c>
      <c r="H7" s="86">
        <f t="shared" si="0"/>
        <v>1511.5</v>
      </c>
      <c r="I7" s="74">
        <v>20</v>
      </c>
      <c r="J7" s="75">
        <f t="shared" si="1"/>
        <v>30230</v>
      </c>
    </row>
    <row r="8" spans="1:10" s="64" customFormat="1" ht="25.5">
      <c r="A8" s="58" t="s">
        <v>192</v>
      </c>
      <c r="B8" s="58" t="s">
        <v>330</v>
      </c>
      <c r="C8" s="59" t="s">
        <v>101</v>
      </c>
      <c r="D8" s="60">
        <v>7918</v>
      </c>
      <c r="E8" s="58">
        <v>1</v>
      </c>
      <c r="F8" s="60">
        <v>7918</v>
      </c>
      <c r="G8" s="59">
        <v>0.08</v>
      </c>
      <c r="H8" s="66">
        <f t="shared" si="0"/>
        <v>633.44</v>
      </c>
      <c r="I8" s="62">
        <v>8</v>
      </c>
      <c r="J8" s="63">
        <f t="shared" si="1"/>
        <v>5067.52</v>
      </c>
    </row>
    <row r="9" spans="1:10" s="64" customFormat="1" ht="38.25">
      <c r="A9" s="58" t="s">
        <v>193</v>
      </c>
      <c r="B9" s="58" t="s">
        <v>331</v>
      </c>
      <c r="C9" s="59" t="s">
        <v>101</v>
      </c>
      <c r="D9" s="73">
        <v>100</v>
      </c>
      <c r="E9" s="58">
        <v>1</v>
      </c>
      <c r="F9" s="73">
        <v>100</v>
      </c>
      <c r="G9" s="59">
        <v>0.25</v>
      </c>
      <c r="H9" s="86">
        <f t="shared" si="0"/>
        <v>25</v>
      </c>
      <c r="I9" s="74">
        <v>28</v>
      </c>
      <c r="J9" s="75">
        <f t="shared" si="1"/>
        <v>700</v>
      </c>
    </row>
    <row r="10" spans="1:10" s="64" customFormat="1" ht="14.25" customHeight="1">
      <c r="A10" s="58" t="s">
        <v>194</v>
      </c>
      <c r="B10" s="58" t="s">
        <v>195</v>
      </c>
      <c r="C10" s="58" t="s">
        <v>138</v>
      </c>
      <c r="D10" s="95">
        <v>50</v>
      </c>
      <c r="E10" s="58">
        <v>1</v>
      </c>
      <c r="F10" s="73">
        <v>50</v>
      </c>
      <c r="G10" s="59">
        <v>0.25</v>
      </c>
      <c r="H10" s="86">
        <v>12.5</v>
      </c>
      <c r="I10" s="74">
        <v>14</v>
      </c>
      <c r="J10" s="75">
        <f t="shared" si="1"/>
        <v>175</v>
      </c>
    </row>
    <row r="11" spans="1:10" s="64" customFormat="1" ht="12.75">
      <c r="A11" s="58" t="s">
        <v>196</v>
      </c>
      <c r="B11" s="58" t="s">
        <v>197</v>
      </c>
      <c r="C11" s="58" t="s">
        <v>138</v>
      </c>
      <c r="D11" s="73">
        <v>60</v>
      </c>
      <c r="E11" s="58">
        <v>1</v>
      </c>
      <c r="F11" s="73">
        <v>60</v>
      </c>
      <c r="G11" s="59">
        <v>0.5</v>
      </c>
      <c r="H11" s="86">
        <f t="shared" si="0"/>
        <v>30</v>
      </c>
      <c r="I11" s="74">
        <v>14</v>
      </c>
      <c r="J11" s="75">
        <f t="shared" si="1"/>
        <v>420</v>
      </c>
    </row>
    <row r="12" spans="1:10" s="64" customFormat="1" ht="25.5">
      <c r="A12" s="58" t="s">
        <v>196</v>
      </c>
      <c r="B12" s="58" t="s">
        <v>198</v>
      </c>
      <c r="C12" s="59" t="s">
        <v>138</v>
      </c>
      <c r="D12" s="73">
        <v>10</v>
      </c>
      <c r="E12" s="58">
        <v>1</v>
      </c>
      <c r="F12" s="73">
        <v>10</v>
      </c>
      <c r="G12" s="59">
        <v>0.5</v>
      </c>
      <c r="H12" s="86">
        <f t="shared" si="0"/>
        <v>5</v>
      </c>
      <c r="I12" s="74">
        <v>14</v>
      </c>
      <c r="J12" s="75">
        <f t="shared" si="1"/>
        <v>70</v>
      </c>
    </row>
    <row r="13" spans="1:10" s="64" customFormat="1" ht="38.25">
      <c r="A13" s="58" t="s">
        <v>196</v>
      </c>
      <c r="B13" s="58" t="s">
        <v>199</v>
      </c>
      <c r="C13" s="59" t="s">
        <v>138</v>
      </c>
      <c r="D13" s="73">
        <v>10</v>
      </c>
      <c r="E13" s="58">
        <v>1</v>
      </c>
      <c r="F13" s="73">
        <v>10</v>
      </c>
      <c r="G13" s="59">
        <v>0.5</v>
      </c>
      <c r="H13" s="86">
        <f t="shared" si="0"/>
        <v>5</v>
      </c>
      <c r="I13" s="74">
        <v>14</v>
      </c>
      <c r="J13" s="75">
        <f t="shared" si="1"/>
        <v>70</v>
      </c>
    </row>
    <row r="14" s="7" customFormat="1" ht="12.75"/>
    <row r="15" spans="1:10" ht="12.75">
      <c r="A15" s="43" t="s">
        <v>45</v>
      </c>
      <c r="B15" s="43"/>
      <c r="C15" s="25"/>
      <c r="D15" s="25"/>
      <c r="E15" s="43"/>
      <c r="F15" s="44">
        <f>SUM(F6:F14)</f>
        <v>23984</v>
      </c>
      <c r="G15" s="25"/>
      <c r="H15" s="45">
        <f>SUM(H6:H14,2)</f>
        <v>4671.9400000000005</v>
      </c>
      <c r="I15" s="46"/>
      <c r="J15" s="47">
        <f>SUM(J6:J14)</f>
        <v>70997.52</v>
      </c>
    </row>
    <row r="18" ht="12.75">
      <c r="B18" s="18"/>
    </row>
    <row r="19" ht="12.75">
      <c r="B19" s="18"/>
    </row>
    <row r="20" ht="12.75">
      <c r="B20" s="18"/>
    </row>
    <row r="21" spans="2:6" ht="12.75">
      <c r="B21" s="18"/>
      <c r="F21" s="100">
        <f>F15+Page8!F16+Page7!F18+Page6!F17+Page5!F22+Page4!F15+Page3!F23+Page2!F16+Page1!F19</f>
        <v>1318807</v>
      </c>
    </row>
    <row r="22" ht="12.75">
      <c r="B22" s="18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5" r:id="rId1"/>
  <headerFooter alignWithMargins="0">
    <oddHeader>&amp;C7 CFR PART 3550, DIRECT SINGLE FAMILY HOUSING
LOAN AND GRANT PROGRAMS, 
HB-1-3550 and HB-2-3550
November 2005</oddHeader>
    <oddFooter>&amp;CPage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Carter</dc:creator>
  <cp:keywords/>
  <dc:description/>
  <cp:lastModifiedBy>jeanne.jacobs</cp:lastModifiedBy>
  <cp:lastPrinted>2013-08-19T14:02:18Z</cp:lastPrinted>
  <dcterms:created xsi:type="dcterms:W3CDTF">1990-01-01T07:41:37Z</dcterms:created>
  <dcterms:modified xsi:type="dcterms:W3CDTF">2013-11-07T21:02:42Z</dcterms:modified>
  <cp:category/>
  <cp:version/>
  <cp:contentType/>
  <cp:contentStatus/>
</cp:coreProperties>
</file>