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0" windowWidth="2295" windowHeight="13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256" i="1" l="1"/>
  <c r="E220" i="1"/>
  <c r="E219" i="1"/>
  <c r="B245" i="1"/>
  <c r="B91" i="1" l="1"/>
  <c r="B105" i="1"/>
  <c r="B30" i="1"/>
  <c r="D253" i="1"/>
  <c r="D165" i="1"/>
  <c r="F165" i="1" s="1"/>
  <c r="G165" i="1" s="1"/>
  <c r="D164" i="1"/>
  <c r="F164" i="1" s="1"/>
  <c r="G164" i="1" s="1"/>
  <c r="D211" i="1"/>
  <c r="I211" i="1" s="1"/>
  <c r="H16" i="2"/>
  <c r="C20" i="2"/>
  <c r="D20" i="2"/>
  <c r="E20" i="2"/>
  <c r="B20" i="2"/>
  <c r="H27" i="2"/>
  <c r="D82" i="1"/>
  <c r="F82" i="1" s="1"/>
  <c r="G82" i="1" s="1"/>
  <c r="D83" i="1"/>
  <c r="F83" i="1" s="1"/>
  <c r="G83" i="1" s="1"/>
  <c r="D8" i="1"/>
  <c r="D10" i="1" s="1"/>
  <c r="B10" i="1"/>
  <c r="D17" i="1"/>
  <c r="F17" i="1" s="1"/>
  <c r="D18" i="1"/>
  <c r="F18" i="1" s="1"/>
  <c r="G18" i="1" s="1"/>
  <c r="D19" i="1"/>
  <c r="F19" i="1"/>
  <c r="G19" i="1" s="1"/>
  <c r="D20" i="1"/>
  <c r="F20" i="1" s="1"/>
  <c r="G20" i="1" s="1"/>
  <c r="D21" i="1"/>
  <c r="F21" i="1" s="1"/>
  <c r="G21" i="1" s="1"/>
  <c r="D22" i="1"/>
  <c r="F22" i="1" s="1"/>
  <c r="G22" i="1" s="1"/>
  <c r="D23" i="1"/>
  <c r="F23" i="1" s="1"/>
  <c r="G23" i="1" s="1"/>
  <c r="D25" i="1"/>
  <c r="F25" i="1" s="1"/>
  <c r="G25" i="1" s="1"/>
  <c r="D26" i="1"/>
  <c r="F26" i="1" s="1"/>
  <c r="G26" i="1" s="1"/>
  <c r="D28" i="1"/>
  <c r="F28" i="1" s="1"/>
  <c r="G28" i="1" s="1"/>
  <c r="D41" i="1"/>
  <c r="F41" i="1" s="1"/>
  <c r="D43" i="1"/>
  <c r="F43" i="1" s="1"/>
  <c r="G43" i="1" s="1"/>
  <c r="D44" i="1"/>
  <c r="F44" i="1" s="1"/>
  <c r="G44" i="1" s="1"/>
  <c r="D49" i="1"/>
  <c r="F49" i="1" s="1"/>
  <c r="G49" i="1" s="1"/>
  <c r="D64" i="1"/>
  <c r="F64" i="1" s="1"/>
  <c r="G64" i="1" s="1"/>
  <c r="D66" i="1"/>
  <c r="D67" i="1"/>
  <c r="F67" i="1" s="1"/>
  <c r="G67" i="1" s="1"/>
  <c r="D68" i="1"/>
  <c r="F68" i="1" s="1"/>
  <c r="G68" i="1" s="1"/>
  <c r="D69" i="1"/>
  <c r="F69" i="1" s="1"/>
  <c r="D70" i="1"/>
  <c r="F70" i="1" s="1"/>
  <c r="G70" i="1" s="1"/>
  <c r="D71" i="1"/>
  <c r="F71" i="1" s="1"/>
  <c r="G71" i="1" s="1"/>
  <c r="F72" i="1"/>
  <c r="G72" i="1" s="1"/>
  <c r="D73" i="1"/>
  <c r="F73" i="1" s="1"/>
  <c r="G73" i="1" s="1"/>
  <c r="D79" i="1"/>
  <c r="F79" i="1" s="1"/>
  <c r="G79" i="1" s="1"/>
  <c r="D81" i="1"/>
  <c r="F81" i="1" s="1"/>
  <c r="G81" i="1" s="1"/>
  <c r="D85" i="1"/>
  <c r="F85" i="1" s="1"/>
  <c r="G85" i="1" s="1"/>
  <c r="D86" i="1"/>
  <c r="F86" i="1" s="1"/>
  <c r="G86" i="1" s="1"/>
  <c r="D87" i="1"/>
  <c r="F87" i="1" s="1"/>
  <c r="G87" i="1" s="1"/>
  <c r="D88" i="1"/>
  <c r="F88" i="1" s="1"/>
  <c r="G88" i="1" s="1"/>
  <c r="D89" i="1"/>
  <c r="F89" i="1" s="1"/>
  <c r="G89" i="1" s="1"/>
  <c r="D90" i="1"/>
  <c r="F90" i="1" s="1"/>
  <c r="G90" i="1" s="1"/>
  <c r="D102" i="1"/>
  <c r="F102" i="1" s="1"/>
  <c r="D104" i="1"/>
  <c r="F104" i="1" s="1"/>
  <c r="G104" i="1" s="1"/>
  <c r="D114" i="1"/>
  <c r="F114" i="1" s="1"/>
  <c r="G114" i="1" s="1"/>
  <c r="D116" i="1"/>
  <c r="F116" i="1" s="1"/>
  <c r="D117" i="1"/>
  <c r="F117" i="1" s="1"/>
  <c r="G117" i="1" s="1"/>
  <c r="D120" i="1"/>
  <c r="F120" i="1" s="1"/>
  <c r="G120" i="1" s="1"/>
  <c r="D132" i="1"/>
  <c r="F132" i="1" s="1"/>
  <c r="G132" i="1" s="1"/>
  <c r="D133" i="1"/>
  <c r="F133" i="1" s="1"/>
  <c r="G133" i="1" s="1"/>
  <c r="D144" i="1"/>
  <c r="F144" i="1" s="1"/>
  <c r="G144" i="1" s="1"/>
  <c r="D145" i="1"/>
  <c r="F145" i="1" s="1"/>
  <c r="G145" i="1" s="1"/>
  <c r="D154" i="1"/>
  <c r="F154" i="1" s="1"/>
  <c r="G154" i="1" s="1"/>
  <c r="D155" i="1"/>
  <c r="F155" i="1" s="1"/>
  <c r="G155" i="1" s="1"/>
  <c r="D180" i="1"/>
  <c r="F180" i="1" s="1"/>
  <c r="D181" i="1"/>
  <c r="F181" i="1" s="1"/>
  <c r="G181" i="1" s="1"/>
  <c r="D208" i="1"/>
  <c r="D209" i="1"/>
  <c r="I209" i="1" s="1"/>
  <c r="D210" i="1"/>
  <c r="I210" i="1" s="1"/>
  <c r="D216" i="1"/>
  <c r="E216" i="1" s="1"/>
  <c r="D228" i="1"/>
  <c r="E228" i="1" s="1"/>
  <c r="D235" i="1"/>
  <c r="E235" i="1" s="1"/>
  <c r="D241" i="1"/>
  <c r="E241" i="1" s="1"/>
  <c r="D80" i="1"/>
  <c r="F80" i="1" s="1"/>
  <c r="G80" i="1" s="1"/>
  <c r="F66" i="1"/>
  <c r="G66" i="1" s="1"/>
  <c r="E211" i="1"/>
  <c r="F8" i="1"/>
  <c r="G8" i="1" s="1"/>
  <c r="G10" i="1" s="1"/>
  <c r="D91" i="1"/>
  <c r="D30" i="1"/>
  <c r="D121" i="1"/>
  <c r="D105" i="1"/>
  <c r="E208" i="1" l="1"/>
  <c r="D245" i="1"/>
  <c r="F10" i="1"/>
  <c r="G168" i="1"/>
  <c r="E210" i="1"/>
  <c r="E209" i="1"/>
  <c r="B255" i="1"/>
  <c r="D255" i="1" s="1"/>
  <c r="D168" i="1"/>
  <c r="G116" i="1"/>
  <c r="G121" i="1" s="1"/>
  <c r="F121" i="1"/>
  <c r="G17" i="1"/>
  <c r="G30" i="1" s="1"/>
  <c r="F30" i="1"/>
  <c r="F32" i="1" s="1"/>
  <c r="E246" i="1"/>
  <c r="G180" i="1"/>
  <c r="G183" i="1" s="1"/>
  <c r="F183" i="1"/>
  <c r="G102" i="1"/>
  <c r="G105" i="1" s="1"/>
  <c r="F105" i="1"/>
  <c r="F168" i="1"/>
  <c r="I208" i="1"/>
  <c r="F51" i="1"/>
  <c r="F53" i="1" s="1"/>
  <c r="G41" i="1"/>
  <c r="G51" i="1" s="1"/>
  <c r="D51" i="1"/>
  <c r="D185" i="1" s="1"/>
  <c r="B185" i="1"/>
  <c r="D251" i="1" s="1"/>
  <c r="G69" i="1"/>
  <c r="G91" i="1" s="1"/>
  <c r="F91" i="1"/>
  <c r="E245" i="1" l="1"/>
  <c r="B252" i="1"/>
  <c r="D252" i="1" s="1"/>
  <c r="G185" i="1"/>
  <c r="F185" i="1"/>
  <c r="F93" i="1"/>
  <c r="B257" i="1" l="1"/>
  <c r="D257" i="1" s="1"/>
  <c r="F187" i="1"/>
  <c r="B254" i="1"/>
  <c r="D254" i="1" l="1"/>
  <c r="D256" i="1"/>
</calcChain>
</file>

<file path=xl/comments1.xml><?xml version="1.0" encoding="utf-8"?>
<comments xmlns="http://schemas.openxmlformats.org/spreadsheetml/2006/main">
  <authors>
    <author>JLD4</author>
  </authors>
  <commentList>
    <comment ref="B17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applies to ESP applicants (anticipate none)-assume application for Blue Castle comes in before CY14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applies to ESP applicants (anticipate none)-assume application for Blue Castle comes in before CY14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made this # upbased on relative burden to 52.17(b)(1)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only applies to  applications for renewals of DCs. ABWR applications already submitted</t>
        </r>
      </text>
    </comment>
    <comment ref="B79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4 plants with an update once every 6 months on ITAAC status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4 plants closing out ~150 ITAAC per year</t>
        </r>
      </text>
    </comment>
    <comment ref="B85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Vogtle Unit 3 ~ Q3 CY2016</t>
        </r>
      </text>
    </comment>
    <comment ref="B102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this is for SDAs. Checked RIS responses to FY2012 RIS on SMRs and saw no intention for submission of SDA by any vendors</t>
        </r>
      </text>
    </comment>
    <comment ref="B104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this is for SDAs. Checked RIS responses to FY2012 RIS on SMRs and saw no intention for submission of SDA by any vendors</t>
        </r>
      </text>
    </comment>
    <comment ref="A131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where is this covered in 52.99?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where is this covered in 52.99?</t>
        </r>
      </text>
    </comment>
    <comment ref="A153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where is this covered in 52.99?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where is this covered in 52.99?</t>
        </r>
      </text>
    </comment>
  </commentList>
</comments>
</file>

<file path=xl/comments2.xml><?xml version="1.0" encoding="utf-8"?>
<comments xmlns="http://schemas.openxmlformats.org/spreadsheetml/2006/main">
  <authors>
    <author>JLD4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STP(1) + Turkey Point (0.5) + Harris (0.5) + Calvert (1) + Bell Bend (1) + Fermi (1) + North Anna (1) + Comanche Peak (1)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STP(0.5) + Calvert (0.5) + Bell Bend (0.5) + Comanche Peak (1)</t>
        </r>
      </text>
    </comment>
    <comment ref="B4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Blue Castle (1) + PSEG (1)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Blue Castle (1)
</t>
        </r>
      </text>
    </comment>
    <comment ref="B5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West SMR (1) + mPower (0.5) + APR (1) + APWR(1) + EPR (1)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EPR (0.5) + USAPWR (1) + APR (1) + mPower (1) + NuScale (0.5) + West SMR (1)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JLD4:</t>
        </r>
        <r>
          <rPr>
            <sz val="8"/>
            <color indexed="81"/>
            <rFont val="Tahoma"/>
            <family val="2"/>
          </rPr>
          <t xml:space="preserve">
APR(1) + mPower(1) + NuScale (1) + West SMR (1) + APWR (0.5)</t>
        </r>
      </text>
    </comment>
  </commentList>
</comments>
</file>

<file path=xl/sharedStrings.xml><?xml version="1.0" encoding="utf-8"?>
<sst xmlns="http://schemas.openxmlformats.org/spreadsheetml/2006/main" count="621" uniqueCount="231">
  <si>
    <t>TABLE 1</t>
  </si>
  <si>
    <t>ANNUAL REPORTING BURDEN</t>
  </si>
  <si>
    <t>10 CFR PART 52</t>
  </si>
  <si>
    <t>Section</t>
  </si>
  <si>
    <t>Number of Respondents Annually</t>
  </si>
  <si>
    <t>Responses per Respondent Annually</t>
  </si>
  <si>
    <t>Total Responses Annually</t>
  </si>
  <si>
    <t>Burden per Response</t>
  </si>
  <si>
    <t>Total Annual Burden Hours</t>
  </si>
  <si>
    <r>
      <t xml:space="preserve">52.7 </t>
    </r>
    <r>
      <rPr>
        <sz val="11"/>
        <rFont val="Arial"/>
        <family val="2"/>
      </rPr>
      <t>(Respondent is same as in Subpart C below.  Only one exemption is expected to be requested annually)</t>
    </r>
  </si>
  <si>
    <t>Subtotal: General Provisions</t>
  </si>
  <si>
    <r>
      <t>52.15(b)</t>
    </r>
    <r>
      <rPr>
        <sz val="11"/>
        <rFont val="Arial"/>
        <family val="2"/>
      </rPr>
      <t xml:space="preserve"> – Burden covered under 10 CFR 50.30(a), (b), and (f), approved by OMB under Clearance No. 3150-0011.</t>
    </r>
  </si>
  <si>
    <r>
      <t xml:space="preserve">52.16 </t>
    </r>
    <r>
      <rPr>
        <sz val="11"/>
        <rFont val="Arial"/>
        <family val="2"/>
      </rPr>
      <t xml:space="preserve">– Burden covered under 10 CFR 50.33(a) – (d) and 50.33(j), approved by OMB under Clearance No. 3150-0011 </t>
    </r>
  </si>
  <si>
    <t>52.17(a)(1)</t>
  </si>
  <si>
    <r>
      <t xml:space="preserve">52.17(a)(2) </t>
    </r>
    <r>
      <rPr>
        <sz val="11"/>
        <rFont val="Arial"/>
        <family val="2"/>
      </rPr>
      <t>– Burden covered under 10 CFR 51.50, approved by OMB under Clearance No. 3150-0021</t>
    </r>
  </si>
  <si>
    <t>52.17(b)(1)</t>
  </si>
  <si>
    <t>52.17(b)(2)(ii) and 52.17(b)(3)</t>
  </si>
  <si>
    <t>52.17(b)(4)</t>
  </si>
  <si>
    <t>52.29(a)</t>
  </si>
  <si>
    <r>
      <t xml:space="preserve">52.39(b) </t>
    </r>
    <r>
      <rPr>
        <sz val="11"/>
        <rFont val="Arial"/>
        <family val="2"/>
      </rPr>
      <t>– Burden covered under 10 CFR 52.79(b)</t>
    </r>
  </si>
  <si>
    <t>52.39(d)</t>
  </si>
  <si>
    <r>
      <t>52.39(e)</t>
    </r>
    <r>
      <rPr>
        <sz val="11"/>
        <rFont val="Arial"/>
        <family val="2"/>
      </rPr>
      <t xml:space="preserve"> – Burden covered under 10 CFR 50.90, approved by OMB Clearance No. 3150-0011</t>
    </r>
  </si>
  <si>
    <t>Subtotal: Subpart A</t>
  </si>
  <si>
    <r>
      <t>52.45</t>
    </r>
    <r>
      <rPr>
        <sz val="11"/>
        <rFont val="Arial"/>
        <family val="2"/>
      </rPr>
      <t xml:space="preserve"> – Burden covered under 10 CFR 52.46 and 52.47</t>
    </r>
  </si>
  <si>
    <r>
      <t xml:space="preserve">52.46 </t>
    </r>
    <r>
      <rPr>
        <sz val="11"/>
        <rFont val="Arial"/>
        <family val="2"/>
      </rPr>
      <t>– Burden covered under 10 CFR 50.33 (a) – (c) and 50.33 (j), approved by OMB under Clearance No. 3150-0011</t>
    </r>
  </si>
  <si>
    <t>52.47 (a), except (a)(6) &amp; (a)(27)</t>
  </si>
  <si>
    <r>
      <t>52.47(a)(6)</t>
    </r>
    <r>
      <rPr>
        <sz val="11"/>
        <rFont val="Arial"/>
        <family val="2"/>
      </rPr>
      <t xml:space="preserve"> – Burden covered under 10 CFR 20.1406, approved by OMB under Clearance No. 3150-0014</t>
    </r>
  </si>
  <si>
    <t>52.47(a)(27)</t>
  </si>
  <si>
    <t>52.47(b)(1)</t>
  </si>
  <si>
    <r>
      <t xml:space="preserve">52.47(b)(2) </t>
    </r>
    <r>
      <rPr>
        <sz val="11"/>
        <rFont val="Arial"/>
        <family val="2"/>
      </rPr>
      <t>– Burden covered under 10 CFR 51.55, approved by OMB under Clearance No. 3150-0021</t>
    </r>
  </si>
  <si>
    <r>
      <t xml:space="preserve">52.47(c)(1) </t>
    </r>
    <r>
      <rPr>
        <sz val="11"/>
        <rFont val="Arial"/>
        <family val="2"/>
      </rPr>
      <t>– Burden covered under 10 CFR 52.47(a) and 52.47(b)</t>
    </r>
  </si>
  <si>
    <r>
      <t xml:space="preserve">52.47(c)(2) </t>
    </r>
    <r>
      <rPr>
        <sz val="11"/>
        <rFont val="Arial"/>
        <family val="2"/>
      </rPr>
      <t>– Burden covered under 10 CFR 52.47(a) and 52.47(b)</t>
    </r>
  </si>
  <si>
    <r>
      <t xml:space="preserve">52.51 </t>
    </r>
    <r>
      <rPr>
        <sz val="11"/>
        <rFont val="Arial"/>
        <family val="2"/>
      </rPr>
      <t>– Burden covered under 10 CFR 52.47(a)</t>
    </r>
  </si>
  <si>
    <t>52.57(a)</t>
  </si>
  <si>
    <r>
      <t>52.63(b)(1)</t>
    </r>
    <r>
      <rPr>
        <sz val="11"/>
        <rFont val="Arial"/>
        <family val="2"/>
      </rPr>
      <t xml:space="preserve"> – Burden covered under 10 CFR 52.7</t>
    </r>
  </si>
  <si>
    <t>Subtotal: Subpart B</t>
  </si>
  <si>
    <r>
      <t xml:space="preserve">52.75 </t>
    </r>
    <r>
      <rPr>
        <sz val="11"/>
        <rFont val="Arial"/>
        <family val="2"/>
      </rPr>
      <t>– Burden covered under 10 CFR 50.30, approved by OMB under Clearance No. 3150-0011</t>
    </r>
  </si>
  <si>
    <r>
      <t xml:space="preserve">52.77 </t>
    </r>
    <r>
      <rPr>
        <sz val="11"/>
        <rFont val="Arial"/>
        <family val="2"/>
      </rPr>
      <t>– Burden covered under 10 CFR 50.33, approved by OMB under Clearance No. 3150-0011</t>
    </r>
  </si>
  <si>
    <r>
      <t xml:space="preserve">52.79(a), except (a)(45) &amp; (a)(46) </t>
    </r>
    <r>
      <rPr>
        <sz val="11"/>
        <rFont val="Arial"/>
        <family val="2"/>
      </rPr>
      <t>– COL that doesn’t reference any other Part 52 product</t>
    </r>
  </si>
  <si>
    <r>
      <t xml:space="preserve">52.79(a)(45) </t>
    </r>
    <r>
      <rPr>
        <sz val="11"/>
        <rFont val="Arial"/>
        <family val="2"/>
      </rPr>
      <t>– Burden covered under 10 CFR 20.1406, approved by OMB under Clearance No. 3150-0014</t>
    </r>
  </si>
  <si>
    <t>52.79(a)(46)</t>
  </si>
  <si>
    <r>
      <t xml:space="preserve">52.79(b) </t>
    </r>
    <r>
      <rPr>
        <sz val="11"/>
        <rFont val="Arial"/>
        <family val="2"/>
      </rPr>
      <t>– COL that references an ESP</t>
    </r>
  </si>
  <si>
    <r>
      <t xml:space="preserve">52.79(c) </t>
    </r>
    <r>
      <rPr>
        <sz val="11"/>
        <rFont val="Arial"/>
        <family val="2"/>
      </rPr>
      <t>– COL that references a design approval</t>
    </r>
  </si>
  <si>
    <r>
      <t xml:space="preserve">52.79(e) </t>
    </r>
    <r>
      <rPr>
        <sz val="11"/>
        <rFont val="Arial"/>
        <family val="2"/>
      </rPr>
      <t>– COL that references a manufactured reactor</t>
    </r>
  </si>
  <si>
    <t>10,000 hours for applications that do not reference a certified design</t>
  </si>
  <si>
    <r>
      <t xml:space="preserve">52.80(b) </t>
    </r>
    <r>
      <rPr>
        <sz val="11"/>
        <rFont val="Arial"/>
        <family val="2"/>
      </rPr>
      <t>– Burden covered under 10 CFR 51.50, approved by OMB under Clearance No. 3150-0021</t>
    </r>
  </si>
  <si>
    <r>
      <t xml:space="preserve">52.93(a) </t>
    </r>
    <r>
      <rPr>
        <sz val="11"/>
        <rFont val="Arial"/>
        <family val="2"/>
      </rPr>
      <t>– Burden covered under 10 CFR 52.7</t>
    </r>
  </si>
  <si>
    <r>
      <t xml:space="preserve">52.93(b) </t>
    </r>
    <r>
      <rPr>
        <sz val="11"/>
        <rFont val="Arial"/>
        <family val="2"/>
      </rPr>
      <t>– Burden covered under 10 CFR 52.39</t>
    </r>
  </si>
  <si>
    <r>
      <t xml:space="preserve">52.93(c) </t>
    </r>
    <r>
      <rPr>
        <sz val="11"/>
        <rFont val="Arial"/>
        <family val="2"/>
      </rPr>
      <t>– Burden covered under 10 CFR 52.171</t>
    </r>
  </si>
  <si>
    <r>
      <t xml:space="preserve">52.99(d)(1) &amp; 52.99(d)(2) </t>
    </r>
    <r>
      <rPr>
        <sz val="11"/>
        <rFont val="Arial"/>
        <family val="2"/>
      </rPr>
      <t xml:space="preserve">– Burden covered under 10 CFR 52.39 (variances) and 52.7 (exemptions) </t>
    </r>
  </si>
  <si>
    <t>52.103(a)</t>
  </si>
  <si>
    <t>52.110(a)</t>
  </si>
  <si>
    <t>52.110(d)</t>
  </si>
  <si>
    <t>52.110(g)</t>
  </si>
  <si>
    <t>52.110(h)(3)</t>
  </si>
  <si>
    <t>52.110(h)(4)</t>
  </si>
  <si>
    <t>Subtotal: Subpart C</t>
  </si>
  <si>
    <t>NRC expects 0 design approval applications over the next 3 years.</t>
  </si>
  <si>
    <r>
      <t xml:space="preserve">52.135 </t>
    </r>
    <r>
      <rPr>
        <sz val="11"/>
        <rFont val="Arial"/>
        <family val="2"/>
      </rPr>
      <t>– Burden covered under 10 CFR 50.30, approved by OMB under Clearance No. 3150-0011</t>
    </r>
  </si>
  <si>
    <r>
      <t xml:space="preserve">52.136 </t>
    </r>
    <r>
      <rPr>
        <sz val="11"/>
        <rFont val="Arial"/>
        <family val="2"/>
      </rPr>
      <t>– Burden covered under 10 CFR 50.33(a) – (d) and 50.33 (j), approved by OMB under Clearance No. 3150-0011</t>
    </r>
  </si>
  <si>
    <t>52.137(a), except (a)(6) &amp; (a)(25)</t>
  </si>
  <si>
    <r>
      <t xml:space="preserve">52.137(a)(6) </t>
    </r>
    <r>
      <rPr>
        <sz val="11"/>
        <rFont val="Arial"/>
        <family val="2"/>
      </rPr>
      <t>– Burden covered under 10 CFR 20.1406, approved by OMB under Clearance No. 3150-0014</t>
    </r>
  </si>
  <si>
    <t>52.137(a)(25)</t>
  </si>
  <si>
    <t>Subtotal: Subpart E</t>
  </si>
  <si>
    <t>NRC expects 0 manufacturing license applications over the next 3 years.</t>
  </si>
  <si>
    <r>
      <t xml:space="preserve">52.155 </t>
    </r>
    <r>
      <rPr>
        <sz val="11"/>
        <rFont val="Arial"/>
        <family val="2"/>
      </rPr>
      <t>– Burden covered under 10 CFR 50.30, approved by OMB under Clearance No. 3150-0011</t>
    </r>
  </si>
  <si>
    <r>
      <t xml:space="preserve">52.156 </t>
    </r>
    <r>
      <rPr>
        <sz val="11"/>
        <rFont val="Arial"/>
        <family val="2"/>
      </rPr>
      <t>– Burden covered under 10 CFR 50.33(a) – (d) and 50.33(j), approved by OMB under Clearance No. 3150-0011</t>
    </r>
  </si>
  <si>
    <t>52.157, except 52.157(f)(9) &amp; (f)(31)</t>
  </si>
  <si>
    <r>
      <t xml:space="preserve">52.157(f)(9) </t>
    </r>
    <r>
      <rPr>
        <sz val="11"/>
        <rFont val="Arial"/>
        <family val="2"/>
      </rPr>
      <t>– Burden covered under 10 CFR 20.1406, approved by OMB under Clearance No. 3150-0014</t>
    </r>
  </si>
  <si>
    <t>52.157(f)(31)</t>
  </si>
  <si>
    <t>52.158(a)</t>
  </si>
  <si>
    <r>
      <t>52.158(b)</t>
    </r>
    <r>
      <rPr>
        <sz val="11"/>
        <rFont val="Arial"/>
        <family val="2"/>
      </rPr>
      <t xml:space="preserve"> – Burden covered under 10 CFR 51.54, approved by OMB under Clearance No. 3150-0021</t>
    </r>
  </si>
  <si>
    <r>
      <t xml:space="preserve">52.171(b) </t>
    </r>
    <r>
      <rPr>
        <sz val="11"/>
        <rFont val="Arial"/>
        <family val="2"/>
      </rPr>
      <t>– Burden covered under 10 CFR 50.90 &amp; 50.91, approved by OMB under Clearance No 3150-0011</t>
    </r>
  </si>
  <si>
    <t>Subtotal: Subpart F</t>
  </si>
  <si>
    <t>NRC expects 0 applicants to reference the ABWR Design Certification Rule over the next 3 years.</t>
  </si>
  <si>
    <r>
      <t xml:space="preserve">IX.A.2 </t>
    </r>
    <r>
      <rPr>
        <sz val="11"/>
        <rFont val="Arial"/>
        <family val="2"/>
      </rPr>
      <t>– Burden covered under 10 CFR 52.99</t>
    </r>
  </si>
  <si>
    <t>X.B.1</t>
  </si>
  <si>
    <t>X.B.2</t>
  </si>
  <si>
    <r>
      <t xml:space="preserve">X.B.3.c </t>
    </r>
    <r>
      <rPr>
        <sz val="11"/>
        <rFont val="Arial"/>
        <family val="2"/>
      </rPr>
      <t>– Burden covered under X.B.1 and X.B.2</t>
    </r>
  </si>
  <si>
    <t>NRC expects 0 applicants to reference the System 80+ Design Certification Rule over the next 3 years.</t>
  </si>
  <si>
    <t>NRC expects 0 applicants to reference the AP600 Design Certification Rule over the next 3 years.</t>
  </si>
  <si>
    <t>NRC expects 0 applicants to reference the AP1000 Design Certification Rule over the next 3 years.</t>
  </si>
  <si>
    <t>NRC expects 0 combined license applicants to use Appendix N over the next 3 years.</t>
  </si>
  <si>
    <t>Paragraph 2</t>
  </si>
  <si>
    <t>Paragraph 3</t>
  </si>
  <si>
    <t>Subtotal: Appendix N</t>
  </si>
  <si>
    <t>Total Part 52 Reporting Burden</t>
  </si>
  <si>
    <t>TABLE 2</t>
  </si>
  <si>
    <t>ANNUAL RECORDKEEPING BURDEN</t>
  </si>
  <si>
    <t>52.63(b)(2)</t>
  </si>
  <si>
    <t>52.63(c) &amp; 52.73(b)</t>
  </si>
  <si>
    <t>NRC expects 1 applicant to maintain records for the ABWR Design Certification Rule over the next 3 years.</t>
  </si>
  <si>
    <t>X.A.1</t>
  </si>
  <si>
    <t>NRC expects 1 applicant to maintain records for the System 80+ Design Certification Rule over the next 3 years.</t>
  </si>
  <si>
    <t>NRC expects 1 applicant to maintain records for the AP600 Design Certification Rule over the next 3 years.</t>
  </si>
  <si>
    <t>NRC expects 1 applicant to maintain records for the AP1000 Design Certification Rule over the next 3 years.</t>
  </si>
  <si>
    <t>Total Part 52 Recordkeeping Burden</t>
  </si>
  <si>
    <t>10 CFR Part 52 Burden</t>
  </si>
  <si>
    <t>Total Burden Hours:</t>
  </si>
  <si>
    <t>GENERAL PROVISIONS</t>
  </si>
  <si>
    <t>SUBPART E: STANDARD DESIGN APPROVALS</t>
  </si>
  <si>
    <t>SUBPART F: MANUFACTURING LICENSES</t>
  </si>
  <si>
    <t>APPENDIX A: ABWR DESIGN CERTIFICATION RULE</t>
  </si>
  <si>
    <t>APPENDIX B: SYSTEM 80+ DESIGN CERTIFICATION RULE</t>
  </si>
  <si>
    <t xml:space="preserve">APPENDIX C: AP600 DESIGN CERTIFICATION RULE </t>
  </si>
  <si>
    <t>APPENDIX D: AP1000 DESIGN CERTIFICATION RULE</t>
  </si>
  <si>
    <t xml:space="preserve">APPENDIX N: STANDARDIZATION OF NUCLEAR POWER PLANT DESIGNS: </t>
  </si>
  <si>
    <t>COMBINED LICENSES TO CONSTRUCT AND OPERATE NUCLEAR POWER REACTORS OF IDENTICAL DESIGN AT MULTIPLE SITES</t>
  </si>
  <si>
    <t xml:space="preserve">APPENDIX B: SYSTEM 80+ DESIGN CERTIFICATION RULE </t>
  </si>
  <si>
    <t xml:space="preserve">APPENDIX D: AP1000 DESIGN CERTIFICATION RULE </t>
  </si>
  <si>
    <t>Number of Record keepers</t>
  </si>
  <si>
    <t>Burden Hrs. per Record keeper</t>
  </si>
  <si>
    <t>SUBPART A: EARLY SITE PERMITS (ESPs)</t>
  </si>
  <si>
    <t>52.17(b)(2)(i) and 52.17(b)(3) without ITAAC</t>
  </si>
  <si>
    <t>52.17(b)(2)(i) and 52.17(b)(3) with ITAAC</t>
  </si>
  <si>
    <t>SUBPART B: STANDARD DESIGN CERTIFICATIONS (DCs)</t>
  </si>
  <si>
    <t>SUBPART C: COMBINED LICENSES (COLs)</t>
  </si>
  <si>
    <r>
      <t xml:space="preserve">52.79(d) </t>
    </r>
    <r>
      <rPr>
        <sz val="11"/>
        <rFont val="Arial"/>
        <family val="2"/>
      </rPr>
      <t>– COL that references a DC</t>
    </r>
  </si>
  <si>
    <r>
      <t xml:space="preserve">52.79(b) &amp; (d) </t>
    </r>
    <r>
      <rPr>
        <sz val="11"/>
        <rFont val="Arial"/>
        <family val="2"/>
      </rPr>
      <t xml:space="preserve">– COL that references both an ESP and a DC </t>
    </r>
  </si>
  <si>
    <r>
      <t xml:space="preserve">52.80(a) </t>
    </r>
    <r>
      <rPr>
        <sz val="11"/>
        <rFont val="Arial"/>
        <family val="2"/>
      </rPr>
      <t xml:space="preserve">– 40,000 hours for applications which do not reference a DC </t>
    </r>
  </si>
  <si>
    <t>TABLE 3</t>
  </si>
  <si>
    <t>ANNUAL REPORTING BURDEN UNDER 10 CFR 52.99(a)</t>
  </si>
  <si>
    <t>Licensee</t>
  </si>
  <si>
    <t>Model</t>
  </si>
  <si>
    <t>Year A</t>
  </si>
  <si>
    <t>Year A+1</t>
  </si>
  <si>
    <t>Year A+2</t>
  </si>
  <si>
    <t>Year Z-1</t>
  </si>
  <si>
    <t>Year Z</t>
  </si>
  <si>
    <t>Year Z+1</t>
  </si>
  <si>
    <t>Note:  N = license not yet issued, A = license issued, Z = initial fuel load</t>
  </si>
  <si>
    <t>N</t>
  </si>
  <si>
    <t>Note: Assumes that each unit will submit a separate report</t>
  </si>
  <si>
    <t>Number of submittals per year per unit</t>
  </si>
  <si>
    <t>Total Submittals</t>
  </si>
  <si>
    <t>South Texas (2 units)</t>
  </si>
  <si>
    <t>Vogtle (2 units)</t>
  </si>
  <si>
    <t>Lee (2 units)</t>
  </si>
  <si>
    <t>Harris (2 units)</t>
  </si>
  <si>
    <t>Summer (2 units)</t>
  </si>
  <si>
    <t>Levy County (2 units)</t>
  </si>
  <si>
    <t>Turkey Point (2 units)</t>
  </si>
  <si>
    <t>Calvert Cliffs (1 unit)</t>
  </si>
  <si>
    <t>Bell Bend (1 unit)</t>
  </si>
  <si>
    <t>North Anna (1 unit)</t>
  </si>
  <si>
    <t>Fermi (1 unit)</t>
  </si>
  <si>
    <t>Comanche Peak (2 units)</t>
  </si>
  <si>
    <r>
      <t>52.17(c)</t>
    </r>
    <r>
      <rPr>
        <sz val="11"/>
        <rFont val="Arial"/>
        <family val="2"/>
      </rPr>
      <t xml:space="preserve"> – Burden covered under 10 CFR 50.10(d)(3), approved by OMB under Clearance No. 3150-0011</t>
    </r>
  </si>
  <si>
    <r>
      <t>52.80(c)</t>
    </r>
    <r>
      <rPr>
        <sz val="11"/>
        <rFont val="Arial"/>
        <family val="2"/>
      </rPr>
      <t xml:space="preserve"> – Burden covered under 10 CFR 50.10(d)(3), approved by OMB under Clearance No. 3150-0011</t>
    </r>
  </si>
  <si>
    <t>Total Number of Respondents:</t>
  </si>
  <si>
    <t>Total Number of Responses:</t>
  </si>
  <si>
    <t>Total Number of Recordkeepers:</t>
  </si>
  <si>
    <t>Total Cost:</t>
  </si>
  <si>
    <t>Total Reporting Burden Hours:</t>
  </si>
  <si>
    <t>Total Recordkeeping Burden Hours:</t>
  </si>
  <si>
    <r>
      <t xml:space="preserve">10 </t>
    </r>
    <r>
      <rPr>
        <b/>
        <i/>
        <sz val="11"/>
        <rFont val="Arial"/>
        <family val="2"/>
      </rPr>
      <t>CFR</t>
    </r>
    <r>
      <rPr>
        <b/>
        <sz val="11"/>
        <rFont val="Arial"/>
        <family val="2"/>
      </rPr>
      <t xml:space="preserve"> PART 52 </t>
    </r>
  </si>
  <si>
    <t>Estimate Annual Cost @ $274/hr</t>
  </si>
  <si>
    <t>CY</t>
  </si>
  <si>
    <t>ESP</t>
  </si>
  <si>
    <t>DCR</t>
  </si>
  <si>
    <t>DCA</t>
  </si>
  <si>
    <t>COLA</t>
  </si>
  <si>
    <t>n/a</t>
  </si>
  <si>
    <t>COLs under construction</t>
  </si>
  <si>
    <t>Vogtle</t>
  </si>
  <si>
    <t>Summer</t>
  </si>
  <si>
    <t>Start Date</t>
  </si>
  <si>
    <t>assumed 4 year construction end</t>
  </si>
  <si>
    <t>A</t>
  </si>
  <si>
    <t>Z</t>
  </si>
  <si>
    <t>NOTE: BELLEFONTE, CALLAWAY, NINE MILE, GRAND GULF, RIVER BEND reviews suspended and removed</t>
  </si>
  <si>
    <t>Total Storage Cost</t>
  </si>
  <si>
    <t>Current</t>
  </si>
  <si>
    <t>Delta</t>
  </si>
  <si>
    <t>delta</t>
  </si>
  <si>
    <t>52.99[c][2]</t>
  </si>
  <si>
    <t>V1</t>
  </si>
  <si>
    <t>V2</t>
  </si>
  <si>
    <t>S3</t>
  </si>
  <si>
    <t>S4</t>
  </si>
  <si>
    <t>reports/yr</t>
  </si>
  <si>
    <t>Reviews</t>
  </si>
  <si>
    <t>52.99[c][1]</t>
  </si>
  <si>
    <t>AP1000</t>
  </si>
  <si>
    <t>~900 ITAAC</t>
  </si>
  <si>
    <t>Total</t>
  </si>
  <si>
    <t>fuel load</t>
  </si>
  <si>
    <t>NRC ESTIMATES SIX REPORTS PER LICENSEE PER YEAR OF CONSTRUCTION</t>
  </si>
  <si>
    <t>4 respondents</t>
  </si>
  <si>
    <t>6 per year</t>
  </si>
  <si>
    <t>250 per year</t>
  </si>
  <si>
    <t>52.99 [c][3]</t>
  </si>
  <si>
    <t>Vogtle 3 only potential schedule lag to miss fuel load</t>
  </si>
  <si>
    <t>52.99 [c][4]</t>
  </si>
  <si>
    <t>Vogtle 3 only plant scheduled for 103(g)</t>
  </si>
  <si>
    <t>1/3=0.333</t>
  </si>
  <si>
    <t>52.57(a)-renewals</t>
  </si>
  <si>
    <t xml:space="preserve">NRC expects 0 COL applications over the next 3 years </t>
  </si>
  <si>
    <t>NRC expects 0 ESP applications over the next 3 years.</t>
  </si>
  <si>
    <t>NRC expects 0 COLs referencing Appendix A under construction over the next 3 years</t>
  </si>
  <si>
    <t>NRC expects 0 COLs referencing Appendix B under construction over the next 3 years</t>
  </si>
  <si>
    <t>NRC expects 0 COLs referencing Appendix C under construction over the next 3 years</t>
  </si>
  <si>
    <t>NRC expects 4 COLs referencing Appendix D under construction over the next 3 years</t>
  </si>
  <si>
    <t>Note:  Continue ITAAC complete notifications 12 per year until notification of all ITAAC met</t>
  </si>
  <si>
    <r>
      <t xml:space="preserve">52.99(a) - </t>
    </r>
    <r>
      <rPr>
        <sz val="11"/>
        <rFont val="Arial"/>
        <family val="2"/>
      </rPr>
      <t>See Table 3</t>
    </r>
  </si>
  <si>
    <r>
      <t xml:space="preserve">52.99(c)(1)- </t>
    </r>
    <r>
      <rPr>
        <sz val="11"/>
        <rFont val="Arial"/>
        <family val="2"/>
      </rPr>
      <t>ITAAC Closure Notification</t>
    </r>
  </si>
  <si>
    <r>
      <t xml:space="preserve">52.99(c)(2)- </t>
    </r>
    <r>
      <rPr>
        <sz val="11"/>
        <rFont val="Arial"/>
        <family val="2"/>
      </rPr>
      <t>ITAAC Post-closure Notifications</t>
    </r>
  </si>
  <si>
    <r>
      <t xml:space="preserve">X.B.1 - </t>
    </r>
    <r>
      <rPr>
        <sz val="11"/>
        <rFont val="Arial"/>
        <family val="2"/>
      </rPr>
      <t>COL departures from DC</t>
    </r>
  </si>
  <si>
    <r>
      <t xml:space="preserve">X.B.2 - </t>
    </r>
    <r>
      <rPr>
        <sz val="11"/>
        <rFont val="Arial"/>
        <family val="2"/>
      </rPr>
      <t>COL DCD updates</t>
    </r>
  </si>
  <si>
    <r>
      <t xml:space="preserve">Paragraph 4 </t>
    </r>
    <r>
      <rPr>
        <sz val="11"/>
        <rFont val="Arial"/>
        <family val="2"/>
      </rPr>
      <t>– Burden covered under 10 CFR 52.80(c)</t>
    </r>
  </si>
  <si>
    <r>
      <t xml:space="preserve">X.A.2 </t>
    </r>
    <r>
      <rPr>
        <sz val="11"/>
        <rFont val="Arial"/>
        <family val="2"/>
      </rPr>
      <t>– Burden covered under 10 CFR 50.71(e)</t>
    </r>
  </si>
  <si>
    <r>
      <t xml:space="preserve">X.A.3 </t>
    </r>
    <r>
      <rPr>
        <sz val="11"/>
        <rFont val="Arial"/>
        <family val="2"/>
      </rPr>
      <t>– Burden covered under 10 CFR 50.59(d)</t>
    </r>
  </si>
  <si>
    <r>
      <t>X.A.2</t>
    </r>
    <r>
      <rPr>
        <sz val="11"/>
        <rFont val="Arial"/>
        <family val="2"/>
      </rPr>
      <t xml:space="preserve"> – Burden covered under 10 CFR 50.71(e)</t>
    </r>
  </si>
  <si>
    <t>4 COLs under construction; 0 COLs in operation (refer to table 3, list of applicants)</t>
  </si>
  <si>
    <t>NRC expects to promulgate 3 DCRs over the next 3 years- US-APWR, EPR, ESBWR</t>
  </si>
  <si>
    <t>(4/3=1.333)</t>
  </si>
  <si>
    <t>7/3=2.333</t>
  </si>
  <si>
    <t>2010 annual burden</t>
  </si>
  <si>
    <r>
      <t xml:space="preserve">52.99(c)(3)- </t>
    </r>
    <r>
      <rPr>
        <sz val="11"/>
        <rFont val="Arial"/>
        <family val="2"/>
      </rPr>
      <t>Uncompleted ITAAC Notifications</t>
    </r>
  </si>
  <si>
    <r>
      <t xml:space="preserve">52.99(c)(4)- </t>
    </r>
    <r>
      <rPr>
        <sz val="11"/>
        <rFont val="Arial"/>
        <family val="2"/>
      </rPr>
      <t>All ITAAC Complete Notifications</t>
    </r>
  </si>
  <si>
    <t>Subtotal: Appendices</t>
  </si>
  <si>
    <t>NRC expects one uncompleted ITAAC notification and one all ITAAC complete notification over the next 3 years (1/3=0.3333)</t>
  </si>
  <si>
    <t>recordkeepers under 52.63(b)(2) and 52.63(b) are noted as the same record keeper and are only counted once</t>
  </si>
  <si>
    <t xml:space="preserve"> 1 COLs referencing DC applications (0.333 responses/year) and 0 referencing ESP applications (0 responses per year)</t>
  </si>
  <si>
    <t>NRC expects 4 DC applications over the next 3 years. (mPower, NuScale, Westinghouse SMR, APR1400 (4/3=1.3333)</t>
  </si>
  <si>
    <t>[1] Due to rounding, the total burden cost may not equal the sum of the costs of the individual requirements.</t>
  </si>
  <si>
    <r>
      <t>[1]</t>
    </r>
    <r>
      <rPr>
        <sz val="11"/>
        <rFont val="Calibri"/>
        <family val="2"/>
      </rPr>
      <t xml:space="preserve"> Due to rounding, the total burden cost may not equal the sum of the costs of the individual requirements.</t>
    </r>
  </si>
  <si>
    <t>0/3=0</t>
  </si>
  <si>
    <r>
      <t xml:space="preserve">X.A.4.b - </t>
    </r>
    <r>
      <rPr>
        <sz val="11"/>
        <rFont val="Arial"/>
        <family val="2"/>
      </rPr>
      <t xml:space="preserve">Burden approved under 3150-0210 </t>
    </r>
    <r>
      <rPr>
        <b/>
        <sz val="11"/>
        <rFont val="Arial"/>
        <family val="2"/>
      </rPr>
      <t>*</t>
    </r>
  </si>
  <si>
    <r>
      <t xml:space="preserve">X.A.4.a - </t>
    </r>
    <r>
      <rPr>
        <sz val="11"/>
        <rFont val="Arial"/>
        <family val="2"/>
      </rPr>
      <t xml:space="preserve">Burden approved under 3150-0210 </t>
    </r>
    <r>
      <rPr>
        <b/>
        <sz val="11"/>
        <rFont val="Arial"/>
        <family val="2"/>
      </rPr>
      <t>*</t>
    </r>
  </si>
  <si>
    <r>
      <t xml:space="preserve">* </t>
    </r>
    <r>
      <rPr>
        <sz val="11"/>
        <rFont val="Arial"/>
        <family val="2"/>
      </rPr>
      <t>Burden covered under, U.S Advanced Boiling Water Reactor Aircraft Impact Design Certification Amendment (3150-0210).  Following the approval of this renewal, this clearance 3150-0210 will be discontinued.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</si>
</sst>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6" fontId="2" fillId="0" borderId="4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0" xfId="0" applyFont="1"/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6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7" xfId="0" applyFont="1" applyBorder="1" applyAlignment="1"/>
    <xf numFmtId="0" fontId="9" fillId="0" borderId="0" xfId="0" applyFont="1"/>
    <xf numFmtId="0" fontId="3" fillId="0" borderId="0" xfId="0" applyFont="1" applyAlignment="1"/>
    <xf numFmtId="0" fontId="10" fillId="0" borderId="8" xfId="0" applyFont="1" applyBorder="1"/>
    <xf numFmtId="0" fontId="0" fillId="0" borderId="9" xfId="0" applyBorder="1"/>
    <xf numFmtId="0" fontId="9" fillId="0" borderId="6" xfId="0" applyFont="1" applyBorder="1" applyAlignment="1">
      <alignment wrapText="1"/>
    </xf>
    <xf numFmtId="0" fontId="0" fillId="0" borderId="10" xfId="0" applyBorder="1"/>
    <xf numFmtId="0" fontId="9" fillId="0" borderId="0" xfId="0" applyFont="1" applyBorder="1"/>
    <xf numFmtId="0" fontId="0" fillId="0" borderId="11" xfId="0" applyBorder="1"/>
    <xf numFmtId="0" fontId="9" fillId="0" borderId="10" xfId="0" applyFont="1" applyBorder="1"/>
    <xf numFmtId="14" fontId="0" fillId="0" borderId="0" xfId="0" applyNumberFormat="1" applyBorder="1"/>
    <xf numFmtId="14" fontId="0" fillId="0" borderId="11" xfId="0" applyNumberFormat="1" applyBorder="1"/>
    <xf numFmtId="0" fontId="9" fillId="0" borderId="12" xfId="0" applyFont="1" applyBorder="1"/>
    <xf numFmtId="14" fontId="0" fillId="0" borderId="7" xfId="0" applyNumberFormat="1" applyBorder="1"/>
    <xf numFmtId="14" fontId="0" fillId="0" borderId="4" xfId="0" applyNumberFormat="1" applyBorder="1"/>
    <xf numFmtId="0" fontId="0" fillId="0" borderId="6" xfId="0" applyBorder="1"/>
    <xf numFmtId="0" fontId="0" fillId="0" borderId="0" xfId="0" applyBorder="1"/>
    <xf numFmtId="0" fontId="0" fillId="0" borderId="12" xfId="0" applyBorder="1"/>
    <xf numFmtId="0" fontId="0" fillId="0" borderId="7" xfId="0" applyBorder="1"/>
    <xf numFmtId="0" fontId="0" fillId="0" borderId="4" xfId="0" applyBorder="1"/>
    <xf numFmtId="0" fontId="9" fillId="0" borderId="8" xfId="0" applyFont="1" applyBorder="1"/>
    <xf numFmtId="0" fontId="10" fillId="0" borderId="0" xfId="0" applyFont="1" applyBorder="1"/>
    <xf numFmtId="0" fontId="0" fillId="0" borderId="8" xfId="0" applyBorder="1"/>
    <xf numFmtId="0" fontId="10" fillId="0" borderId="11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4" xfId="0" applyFont="1" applyBorder="1"/>
    <xf numFmtId="0" fontId="0" fillId="0" borderId="14" xfId="0" applyBorder="1"/>
    <xf numFmtId="0" fontId="0" fillId="0" borderId="2" xfId="0" applyBorder="1"/>
    <xf numFmtId="0" fontId="2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6" fontId="3" fillId="0" borderId="4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6" fontId="3" fillId="0" borderId="4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6" fontId="3" fillId="0" borderId="1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6" fontId="2" fillId="0" borderId="14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wrapText="1"/>
    </xf>
    <xf numFmtId="6" fontId="2" fillId="0" borderId="2" xfId="0" applyNumberFormat="1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6" fontId="3" fillId="0" borderId="2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6" fontId="3" fillId="0" borderId="9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6" fontId="2" fillId="0" borderId="1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top" wrapText="1"/>
    </xf>
    <xf numFmtId="44" fontId="2" fillId="0" borderId="2" xfId="1" applyFont="1" applyBorder="1"/>
    <xf numFmtId="44" fontId="2" fillId="0" borderId="0" xfId="1" applyFont="1" applyBorder="1"/>
    <xf numFmtId="0" fontId="5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3" fontId="3" fillId="0" borderId="0" xfId="0" applyNumberFormat="1" applyFont="1" applyAlignment="1"/>
    <xf numFmtId="38" fontId="3" fillId="0" borderId="0" xfId="0" applyNumberFormat="1" applyFont="1" applyAlignment="1"/>
    <xf numFmtId="6" fontId="3" fillId="0" borderId="0" xfId="0" applyNumberFormat="1" applyFont="1" applyAlignment="1"/>
    <xf numFmtId="38" fontId="3" fillId="0" borderId="0" xfId="0" applyNumberFormat="1" applyFont="1"/>
    <xf numFmtId="6" fontId="3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top" wrapText="1"/>
    </xf>
    <xf numFmtId="3" fontId="2" fillId="0" borderId="11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center"/>
    </xf>
    <xf numFmtId="3" fontId="3" fillId="0" borderId="16" xfId="0" applyNumberFormat="1" applyFont="1" applyBorder="1"/>
    <xf numFmtId="0" fontId="2" fillId="0" borderId="16" xfId="0" applyFont="1" applyBorder="1" applyAlignment="1">
      <alignment horizontal="right" vertical="top" wrapText="1"/>
    </xf>
    <xf numFmtId="3" fontId="2" fillId="0" borderId="16" xfId="0" applyNumberFormat="1" applyFont="1" applyBorder="1" applyAlignment="1">
      <alignment horizontal="right" vertical="top" wrapText="1"/>
    </xf>
    <xf numFmtId="3" fontId="2" fillId="0" borderId="16" xfId="0" applyNumberFormat="1" applyFont="1" applyBorder="1"/>
    <xf numFmtId="0" fontId="3" fillId="0" borderId="16" xfId="0" applyFont="1" applyBorder="1"/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3" fontId="3" fillId="0" borderId="0" xfId="0" applyNumberFormat="1" applyFont="1" applyFill="1"/>
    <xf numFmtId="6" fontId="2" fillId="0" borderId="1" xfId="1" applyNumberFormat="1" applyFont="1" applyBorder="1" applyAlignment="1">
      <alignment horizontal="right" vertical="top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2" fillId="0" borderId="16" xfId="1" applyNumberFormat="1" applyFont="1" applyBorder="1" applyAlignment="1">
      <alignment horizontal="right" vertical="top" wrapText="1"/>
    </xf>
    <xf numFmtId="0" fontId="12" fillId="0" borderId="0" xfId="0" applyFont="1" applyAlignment="1">
      <alignment horizontal="left" vertical="center" indent="4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3" fontId="13" fillId="0" borderId="16" xfId="0" applyNumberFormat="1" applyFon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/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6" fontId="3" fillId="0" borderId="15" xfId="0" applyNumberFormat="1" applyFont="1" applyBorder="1" applyAlignment="1">
      <alignment horizontal="right" vertical="top" wrapText="1"/>
    </xf>
    <xf numFmtId="6" fontId="3" fillId="0" borderId="3" xfId="0" applyNumberFormat="1" applyFont="1" applyBorder="1" applyAlignment="1">
      <alignment horizontal="right" vertical="top" wrapText="1"/>
    </xf>
    <xf numFmtId="0" fontId="2" fillId="0" borderId="1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87"/>
  <sheetViews>
    <sheetView tabSelected="1" topLeftCell="A241" zoomScale="60" zoomScaleNormal="60" workbookViewId="0">
      <selection activeCell="G257" sqref="G257"/>
    </sheetView>
  </sheetViews>
  <sheetFormatPr defaultColWidth="9.140625" defaultRowHeight="14.25" x14ac:dyDescent="0.2"/>
  <cols>
    <col min="1" max="1" width="97" style="11" customWidth="1"/>
    <col min="2" max="2" width="20.85546875" style="11" customWidth="1"/>
    <col min="3" max="3" width="17.140625" style="11" customWidth="1"/>
    <col min="4" max="4" width="19.28515625" style="11" customWidth="1"/>
    <col min="5" max="5" width="17" style="11" customWidth="1"/>
    <col min="6" max="6" width="16.85546875" style="11" customWidth="1"/>
    <col min="7" max="7" width="17.7109375" style="11" customWidth="1"/>
    <col min="8" max="8" width="20.42578125" style="11" customWidth="1"/>
    <col min="9" max="16384" width="9.140625" style="11"/>
  </cols>
  <sheetData>
    <row r="1" spans="1:7" ht="15" x14ac:dyDescent="0.25">
      <c r="A1" s="124" t="s">
        <v>0</v>
      </c>
      <c r="B1" s="135"/>
      <c r="C1" s="135"/>
      <c r="D1" s="135"/>
      <c r="E1" s="135"/>
      <c r="F1" s="135"/>
      <c r="G1" s="135"/>
    </row>
    <row r="2" spans="1:7" ht="15" x14ac:dyDescent="0.25">
      <c r="A2" s="124" t="s">
        <v>1</v>
      </c>
      <c r="B2" s="135"/>
      <c r="C2" s="135"/>
      <c r="D2" s="135"/>
      <c r="E2" s="135"/>
      <c r="F2" s="135"/>
      <c r="G2" s="135"/>
    </row>
    <row r="3" spans="1:7" ht="15" x14ac:dyDescent="0.25">
      <c r="A3" s="124" t="s">
        <v>155</v>
      </c>
      <c r="B3" s="137"/>
      <c r="C3" s="137"/>
      <c r="D3" s="137"/>
      <c r="E3" s="137"/>
      <c r="F3" s="137"/>
      <c r="G3" s="137"/>
    </row>
    <row r="4" spans="1:7" ht="15" x14ac:dyDescent="0.25">
      <c r="A4" s="13"/>
      <c r="B4" s="22"/>
      <c r="C4" s="22"/>
      <c r="D4" s="22"/>
      <c r="E4" s="22"/>
      <c r="F4" s="22"/>
      <c r="G4" s="22"/>
    </row>
    <row r="5" spans="1:7" s="27" customFormat="1" ht="20.25" customHeight="1" x14ac:dyDescent="0.25">
      <c r="A5" s="125" t="s">
        <v>99</v>
      </c>
      <c r="B5" s="127"/>
      <c r="C5" s="127"/>
      <c r="D5" s="127"/>
      <c r="E5" s="127"/>
      <c r="F5" s="127"/>
      <c r="G5" s="127"/>
    </row>
    <row r="6" spans="1:7" s="27" customFormat="1" ht="10.5" customHeight="1" thickBot="1" x14ac:dyDescent="0.3">
      <c r="A6" s="19"/>
      <c r="B6" s="21"/>
      <c r="C6" s="21"/>
      <c r="D6" s="21"/>
      <c r="E6" s="21"/>
      <c r="F6" s="21"/>
      <c r="G6" s="21"/>
    </row>
    <row r="7" spans="1:7" ht="45.75" thickBot="1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156</v>
      </c>
    </row>
    <row r="8" spans="1:7" x14ac:dyDescent="0.2">
      <c r="A8" s="142" t="s">
        <v>9</v>
      </c>
      <c r="B8" s="138">
        <v>1</v>
      </c>
      <c r="C8" s="138">
        <v>1</v>
      </c>
      <c r="D8" s="138">
        <f>B8*C8</f>
        <v>1</v>
      </c>
      <c r="E8" s="138">
        <v>360</v>
      </c>
      <c r="F8" s="138">
        <f>D8*E8</f>
        <v>360</v>
      </c>
      <c r="G8" s="140">
        <f>F8*274</f>
        <v>98640</v>
      </c>
    </row>
    <row r="9" spans="1:7" ht="19.5" customHeight="1" thickBot="1" x14ac:dyDescent="0.25">
      <c r="A9" s="143"/>
      <c r="B9" s="139"/>
      <c r="C9" s="139"/>
      <c r="D9" s="139"/>
      <c r="E9" s="139"/>
      <c r="F9" s="139"/>
      <c r="G9" s="141"/>
    </row>
    <row r="10" spans="1:7" ht="15.75" thickBot="1" x14ac:dyDescent="0.25">
      <c r="A10" s="3" t="s">
        <v>10</v>
      </c>
      <c r="B10" s="4">
        <f>B8</f>
        <v>1</v>
      </c>
      <c r="C10" s="4"/>
      <c r="D10" s="4">
        <f>D8</f>
        <v>1</v>
      </c>
      <c r="E10" s="4"/>
      <c r="F10" s="4">
        <f>F8</f>
        <v>360</v>
      </c>
      <c r="G10" s="5">
        <f>G8</f>
        <v>98640</v>
      </c>
    </row>
    <row r="11" spans="1:7" ht="15" x14ac:dyDescent="0.2">
      <c r="A11" s="14"/>
      <c r="B11" s="15"/>
      <c r="C11" s="15"/>
      <c r="D11" s="15"/>
      <c r="E11" s="15"/>
      <c r="F11" s="15"/>
      <c r="G11" s="16"/>
    </row>
    <row r="12" spans="1:7" ht="15" x14ac:dyDescent="0.25">
      <c r="A12" s="125" t="s">
        <v>112</v>
      </c>
      <c r="B12" s="126"/>
      <c r="C12" s="126"/>
      <c r="D12" s="126"/>
      <c r="E12" s="126"/>
      <c r="F12" s="126"/>
      <c r="G12" s="126"/>
    </row>
    <row r="13" spans="1:7" s="27" customFormat="1" x14ac:dyDescent="0.2">
      <c r="A13" s="127" t="s">
        <v>198</v>
      </c>
      <c r="B13" s="126"/>
      <c r="C13" s="126"/>
      <c r="D13" s="126"/>
      <c r="E13" s="126"/>
      <c r="F13" s="126"/>
      <c r="G13" s="126"/>
    </row>
    <row r="14" spans="1:7" ht="15" thickBot="1" x14ac:dyDescent="0.25">
      <c r="A14" s="20"/>
      <c r="B14" s="29"/>
      <c r="C14" s="29"/>
      <c r="D14" s="29"/>
      <c r="E14" s="29"/>
      <c r="F14" s="29"/>
      <c r="G14" s="29"/>
    </row>
    <row r="15" spans="1:7" ht="30" thickBot="1" x14ac:dyDescent="0.25">
      <c r="A15" s="6" t="s">
        <v>11</v>
      </c>
      <c r="B15" s="63" t="s">
        <v>162</v>
      </c>
      <c r="C15" s="63" t="s">
        <v>162</v>
      </c>
      <c r="D15" s="63" t="s">
        <v>162</v>
      </c>
      <c r="E15" s="63" t="s">
        <v>162</v>
      </c>
      <c r="F15" s="63" t="s">
        <v>162</v>
      </c>
      <c r="G15" s="63" t="s">
        <v>162</v>
      </c>
    </row>
    <row r="16" spans="1:7" ht="30" thickBot="1" x14ac:dyDescent="0.25">
      <c r="A16" s="3" t="s">
        <v>12</v>
      </c>
      <c r="B16" s="63" t="s">
        <v>162</v>
      </c>
      <c r="C16" s="63" t="s">
        <v>162</v>
      </c>
      <c r="D16" s="63" t="s">
        <v>162</v>
      </c>
      <c r="E16" s="63" t="s">
        <v>162</v>
      </c>
      <c r="F16" s="63" t="s">
        <v>162</v>
      </c>
      <c r="G16" s="63" t="s">
        <v>162</v>
      </c>
    </row>
    <row r="17" spans="1:7" ht="15.75" thickBot="1" x14ac:dyDescent="0.25">
      <c r="A17" s="3" t="s">
        <v>13</v>
      </c>
      <c r="B17" s="64">
        <v>0</v>
      </c>
      <c r="C17" s="64">
        <v>1</v>
      </c>
      <c r="D17" s="64">
        <f>B17*C17</f>
        <v>0</v>
      </c>
      <c r="E17" s="65">
        <v>6000</v>
      </c>
      <c r="F17" s="65">
        <f>D17*E17</f>
        <v>0</v>
      </c>
      <c r="G17" s="66">
        <f t="shared" ref="G17:G23" si="0">F17*274</f>
        <v>0</v>
      </c>
    </row>
    <row r="18" spans="1:7" ht="30" thickBot="1" x14ac:dyDescent="0.25">
      <c r="A18" s="3" t="s">
        <v>14</v>
      </c>
      <c r="B18" s="64">
        <v>0</v>
      </c>
      <c r="C18" s="64">
        <v>1</v>
      </c>
      <c r="D18" s="64">
        <f>B18*C18</f>
        <v>0</v>
      </c>
      <c r="E18" s="65">
        <v>60</v>
      </c>
      <c r="F18" s="65">
        <f>D18*E18</f>
        <v>0</v>
      </c>
      <c r="G18" s="66">
        <f t="shared" si="0"/>
        <v>0</v>
      </c>
    </row>
    <row r="19" spans="1:7" ht="15.75" thickBot="1" x14ac:dyDescent="0.25">
      <c r="A19" s="3" t="s">
        <v>15</v>
      </c>
      <c r="B19" s="64">
        <v>0</v>
      </c>
      <c r="C19" s="64">
        <v>1</v>
      </c>
      <c r="D19" s="64">
        <f>B19*C19</f>
        <v>0</v>
      </c>
      <c r="E19" s="64">
        <v>20</v>
      </c>
      <c r="F19" s="64">
        <f>D19*E19</f>
        <v>0</v>
      </c>
      <c r="G19" s="66">
        <f t="shared" si="0"/>
        <v>0</v>
      </c>
    </row>
    <row r="20" spans="1:7" ht="15.75" thickBot="1" x14ac:dyDescent="0.25">
      <c r="A20" s="6" t="s">
        <v>113</v>
      </c>
      <c r="B20" s="63">
        <v>0</v>
      </c>
      <c r="C20" s="63">
        <v>0</v>
      </c>
      <c r="D20" s="64">
        <f t="shared" ref="D20:D26" si="1">B20*C20</f>
        <v>0</v>
      </c>
      <c r="E20" s="67">
        <v>1000</v>
      </c>
      <c r="F20" s="64">
        <f t="shared" ref="F20:F26" si="2">D20*E20</f>
        <v>0</v>
      </c>
      <c r="G20" s="66">
        <f t="shared" si="0"/>
        <v>0</v>
      </c>
    </row>
    <row r="21" spans="1:7" ht="15.75" thickBot="1" x14ac:dyDescent="0.25">
      <c r="A21" s="3" t="s">
        <v>114</v>
      </c>
      <c r="B21" s="64">
        <v>0</v>
      </c>
      <c r="C21" s="64">
        <v>0</v>
      </c>
      <c r="D21" s="64">
        <f t="shared" si="1"/>
        <v>0</v>
      </c>
      <c r="E21" s="65">
        <v>2667</v>
      </c>
      <c r="F21" s="64">
        <f t="shared" si="2"/>
        <v>0</v>
      </c>
      <c r="G21" s="66">
        <f t="shared" si="0"/>
        <v>0</v>
      </c>
    </row>
    <row r="22" spans="1:7" ht="15.75" thickBot="1" x14ac:dyDescent="0.25">
      <c r="A22" s="6" t="s">
        <v>16</v>
      </c>
      <c r="B22" s="63">
        <v>0</v>
      </c>
      <c r="C22" s="63">
        <v>1</v>
      </c>
      <c r="D22" s="64">
        <f t="shared" si="1"/>
        <v>0</v>
      </c>
      <c r="E22" s="67">
        <v>2000</v>
      </c>
      <c r="F22" s="64">
        <f t="shared" si="2"/>
        <v>0</v>
      </c>
      <c r="G22" s="66">
        <f t="shared" si="0"/>
        <v>0</v>
      </c>
    </row>
    <row r="23" spans="1:7" ht="15.75" thickBot="1" x14ac:dyDescent="0.25">
      <c r="A23" s="3" t="s">
        <v>17</v>
      </c>
      <c r="B23" s="64">
        <v>0</v>
      </c>
      <c r="C23" s="64">
        <v>1</v>
      </c>
      <c r="D23" s="64">
        <f t="shared" si="1"/>
        <v>0</v>
      </c>
      <c r="E23" s="64">
        <v>40</v>
      </c>
      <c r="F23" s="64">
        <f t="shared" si="2"/>
        <v>0</v>
      </c>
      <c r="G23" s="66">
        <f t="shared" si="0"/>
        <v>0</v>
      </c>
    </row>
    <row r="24" spans="1:7" ht="30" thickBot="1" x14ac:dyDescent="0.25">
      <c r="A24" s="3" t="s">
        <v>147</v>
      </c>
      <c r="B24" s="63" t="s">
        <v>162</v>
      </c>
      <c r="C24" s="63" t="s">
        <v>162</v>
      </c>
      <c r="D24" s="63" t="s">
        <v>162</v>
      </c>
      <c r="E24" s="63" t="s">
        <v>162</v>
      </c>
      <c r="F24" s="63" t="s">
        <v>162</v>
      </c>
      <c r="G24" s="63" t="s">
        <v>162</v>
      </c>
    </row>
    <row r="25" spans="1:7" ht="15.75" thickBot="1" x14ac:dyDescent="0.25">
      <c r="A25" s="3" t="s">
        <v>18</v>
      </c>
      <c r="B25" s="64">
        <v>0</v>
      </c>
      <c r="C25" s="64">
        <v>0</v>
      </c>
      <c r="D25" s="64">
        <f t="shared" si="1"/>
        <v>0</v>
      </c>
      <c r="E25" s="65">
        <v>6000</v>
      </c>
      <c r="F25" s="64">
        <f t="shared" si="2"/>
        <v>0</v>
      </c>
      <c r="G25" s="66">
        <f>F25*274</f>
        <v>0</v>
      </c>
    </row>
    <row r="26" spans="1:7" ht="15.75" thickBot="1" x14ac:dyDescent="0.25">
      <c r="A26" s="12">
        <v>52.35</v>
      </c>
      <c r="B26" s="64">
        <v>0</v>
      </c>
      <c r="C26" s="64">
        <v>0</v>
      </c>
      <c r="D26" s="64">
        <f t="shared" si="1"/>
        <v>0</v>
      </c>
      <c r="E26" s="64">
        <v>40</v>
      </c>
      <c r="F26" s="64">
        <f t="shared" si="2"/>
        <v>0</v>
      </c>
      <c r="G26" s="66">
        <f>F26*274</f>
        <v>0</v>
      </c>
    </row>
    <row r="27" spans="1:7" ht="21" customHeight="1" thickBot="1" x14ac:dyDescent="0.25">
      <c r="A27" s="3" t="s">
        <v>19</v>
      </c>
      <c r="B27" s="63" t="s">
        <v>162</v>
      </c>
      <c r="C27" s="63" t="s">
        <v>162</v>
      </c>
      <c r="D27" s="63" t="s">
        <v>162</v>
      </c>
      <c r="E27" s="63" t="s">
        <v>162</v>
      </c>
      <c r="F27" s="63" t="s">
        <v>162</v>
      </c>
      <c r="G27" s="63" t="s">
        <v>162</v>
      </c>
    </row>
    <row r="28" spans="1:7" ht="15.75" thickBot="1" x14ac:dyDescent="0.25">
      <c r="A28" s="3" t="s">
        <v>20</v>
      </c>
      <c r="B28" s="64">
        <v>0</v>
      </c>
      <c r="C28" s="64">
        <v>1</v>
      </c>
      <c r="D28" s="64">
        <f>B28*C28</f>
        <v>0</v>
      </c>
      <c r="E28" s="64">
        <v>120</v>
      </c>
      <c r="F28" s="64">
        <f>D28*E28</f>
        <v>0</v>
      </c>
      <c r="G28" s="66">
        <f>F28*274</f>
        <v>0</v>
      </c>
    </row>
    <row r="29" spans="1:7" ht="35.25" customHeight="1" thickBot="1" x14ac:dyDescent="0.25">
      <c r="A29" s="3" t="s">
        <v>21</v>
      </c>
      <c r="B29" s="63" t="s">
        <v>162</v>
      </c>
      <c r="C29" s="63" t="s">
        <v>162</v>
      </c>
      <c r="D29" s="63" t="s">
        <v>162</v>
      </c>
      <c r="E29" s="63" t="s">
        <v>162</v>
      </c>
      <c r="F29" s="63" t="s">
        <v>162</v>
      </c>
      <c r="G29" s="63" t="s">
        <v>162</v>
      </c>
    </row>
    <row r="30" spans="1:7" ht="15.75" thickBot="1" x14ac:dyDescent="0.25">
      <c r="A30" s="3" t="s">
        <v>22</v>
      </c>
      <c r="B30" s="4">
        <f>SUM(B15:B29)</f>
        <v>0</v>
      </c>
      <c r="C30" s="4"/>
      <c r="D30" s="4">
        <f>SUM(D15:D29)</f>
        <v>0</v>
      </c>
      <c r="E30" s="103"/>
      <c r="F30" s="104">
        <f>SUM(F15:F29)</f>
        <v>0</v>
      </c>
      <c r="G30" s="5">
        <f>SUM(G15:G29)</f>
        <v>0</v>
      </c>
    </row>
    <row r="31" spans="1:7" ht="15" x14ac:dyDescent="0.2">
      <c r="A31" s="14"/>
      <c r="B31" s="15"/>
      <c r="C31" s="15"/>
      <c r="D31" s="15"/>
      <c r="E31" s="105">
        <v>2010</v>
      </c>
      <c r="F31" s="117">
        <v>8180</v>
      </c>
      <c r="G31" s="16"/>
    </row>
    <row r="32" spans="1:7" ht="15" x14ac:dyDescent="0.2">
      <c r="A32" s="14"/>
      <c r="B32" s="15"/>
      <c r="C32" s="15"/>
      <c r="D32" s="15"/>
      <c r="E32" s="105" t="s">
        <v>173</v>
      </c>
      <c r="F32" s="106">
        <f>F30-F31</f>
        <v>-8180</v>
      </c>
      <c r="G32" s="16"/>
    </row>
    <row r="33" spans="1:7" ht="15" x14ac:dyDescent="0.2">
      <c r="A33" s="14"/>
      <c r="B33" s="15"/>
      <c r="C33" s="15"/>
      <c r="D33" s="15"/>
      <c r="E33" s="119"/>
      <c r="F33" s="120"/>
      <c r="G33" s="16"/>
    </row>
    <row r="34" spans="1:7" ht="15" x14ac:dyDescent="0.2">
      <c r="A34" s="14"/>
      <c r="B34" s="15"/>
      <c r="C34" s="15"/>
      <c r="D34" s="15"/>
      <c r="E34" s="119"/>
      <c r="F34" s="120"/>
      <c r="G34" s="16"/>
    </row>
    <row r="35" spans="1:7" ht="15" x14ac:dyDescent="0.25">
      <c r="A35" s="125" t="s">
        <v>115</v>
      </c>
      <c r="B35" s="126"/>
      <c r="C35" s="126"/>
      <c r="D35" s="126"/>
      <c r="E35" s="126"/>
      <c r="F35" s="126"/>
      <c r="G35" s="126"/>
    </row>
    <row r="36" spans="1:7" s="27" customFormat="1" x14ac:dyDescent="0.2">
      <c r="A36" s="127" t="s">
        <v>224</v>
      </c>
      <c r="B36" s="126"/>
      <c r="C36" s="126"/>
      <c r="D36" s="126"/>
      <c r="E36" s="126"/>
      <c r="F36" s="126"/>
      <c r="G36" s="126"/>
    </row>
    <row r="37" spans="1:7" ht="15" thickBot="1" x14ac:dyDescent="0.25">
      <c r="A37" s="20"/>
      <c r="B37" s="29"/>
      <c r="C37" s="29"/>
      <c r="D37" s="29"/>
      <c r="E37" s="29"/>
      <c r="F37" s="29"/>
      <c r="G37" s="29"/>
    </row>
    <row r="38" spans="1:7" ht="45.75" thickBot="1" x14ac:dyDescent="0.25">
      <c r="A38" s="1" t="s">
        <v>3</v>
      </c>
      <c r="B38" s="1" t="s">
        <v>4</v>
      </c>
      <c r="C38" s="1" t="s">
        <v>5</v>
      </c>
      <c r="D38" s="1" t="s">
        <v>6</v>
      </c>
      <c r="E38" s="1" t="s">
        <v>7</v>
      </c>
      <c r="F38" s="1" t="s">
        <v>8</v>
      </c>
      <c r="G38" s="2" t="s">
        <v>156</v>
      </c>
    </row>
    <row r="39" spans="1:7" ht="18.75" customHeight="1" thickBot="1" x14ac:dyDescent="0.25">
      <c r="A39" s="6" t="s">
        <v>23</v>
      </c>
      <c r="B39" s="63" t="s">
        <v>162</v>
      </c>
      <c r="C39" s="63" t="s">
        <v>162</v>
      </c>
      <c r="D39" s="63" t="s">
        <v>162</v>
      </c>
      <c r="E39" s="63" t="s">
        <v>162</v>
      </c>
      <c r="F39" s="63" t="s">
        <v>162</v>
      </c>
      <c r="G39" s="63" t="s">
        <v>162</v>
      </c>
    </row>
    <row r="40" spans="1:7" ht="37.5" customHeight="1" thickBot="1" x14ac:dyDescent="0.25">
      <c r="A40" s="3" t="s">
        <v>24</v>
      </c>
      <c r="B40" s="63" t="s">
        <v>162</v>
      </c>
      <c r="C40" s="63" t="s">
        <v>162</v>
      </c>
      <c r="D40" s="63" t="s">
        <v>162</v>
      </c>
      <c r="E40" s="63" t="s">
        <v>162</v>
      </c>
      <c r="F40" s="63" t="s">
        <v>162</v>
      </c>
      <c r="G40" s="63" t="s">
        <v>162</v>
      </c>
    </row>
    <row r="41" spans="1:7" ht="18.75" customHeight="1" thickBot="1" x14ac:dyDescent="0.25">
      <c r="A41" s="3" t="s">
        <v>25</v>
      </c>
      <c r="B41" s="64">
        <v>1.333</v>
      </c>
      <c r="C41" s="64">
        <v>1</v>
      </c>
      <c r="D41" s="64">
        <f>B41*C41</f>
        <v>1.333</v>
      </c>
      <c r="E41" s="65">
        <v>35300</v>
      </c>
      <c r="F41" s="65">
        <f>D41*E41</f>
        <v>47054.9</v>
      </c>
      <c r="G41" s="66">
        <f>F41*274</f>
        <v>12893042.6</v>
      </c>
    </row>
    <row r="42" spans="1:7" ht="30" thickBot="1" x14ac:dyDescent="0.25">
      <c r="A42" s="3" t="s">
        <v>26</v>
      </c>
      <c r="B42" s="63" t="s">
        <v>162</v>
      </c>
      <c r="C42" s="63" t="s">
        <v>162</v>
      </c>
      <c r="D42" s="63" t="s">
        <v>162</v>
      </c>
      <c r="E42" s="63" t="s">
        <v>162</v>
      </c>
      <c r="F42" s="63" t="s">
        <v>162</v>
      </c>
      <c r="G42" s="63" t="s">
        <v>162</v>
      </c>
    </row>
    <row r="43" spans="1:7" ht="18" customHeight="1" thickBot="1" x14ac:dyDescent="0.25">
      <c r="A43" s="3" t="s">
        <v>27</v>
      </c>
      <c r="B43" s="64">
        <v>1.333</v>
      </c>
      <c r="C43" s="64">
        <v>1</v>
      </c>
      <c r="D43" s="64">
        <f>B43*C43</f>
        <v>1.333</v>
      </c>
      <c r="E43" s="65">
        <v>45400</v>
      </c>
      <c r="F43" s="65">
        <f>D43*E43</f>
        <v>60518.2</v>
      </c>
      <c r="G43" s="66">
        <f>F43*274</f>
        <v>16581986.799999999</v>
      </c>
    </row>
    <row r="44" spans="1:7" ht="18" customHeight="1" thickBot="1" x14ac:dyDescent="0.25">
      <c r="A44" s="3" t="s">
        <v>28</v>
      </c>
      <c r="B44" s="64">
        <v>1.333</v>
      </c>
      <c r="C44" s="64">
        <v>1</v>
      </c>
      <c r="D44" s="64">
        <f>B44*C44</f>
        <v>1.333</v>
      </c>
      <c r="E44" s="65">
        <v>25300</v>
      </c>
      <c r="F44" s="65">
        <f>D44*E44</f>
        <v>33724.9</v>
      </c>
      <c r="G44" s="66">
        <f>F44*274</f>
        <v>9240622.5999999996</v>
      </c>
    </row>
    <row r="45" spans="1:7" ht="30" thickBot="1" x14ac:dyDescent="0.25">
      <c r="A45" s="6" t="s">
        <v>29</v>
      </c>
      <c r="B45" s="63" t="s">
        <v>162</v>
      </c>
      <c r="C45" s="63" t="s">
        <v>162</v>
      </c>
      <c r="D45" s="63" t="s">
        <v>162</v>
      </c>
      <c r="E45" s="63" t="s">
        <v>162</v>
      </c>
      <c r="F45" s="63" t="s">
        <v>162</v>
      </c>
      <c r="G45" s="63" t="s">
        <v>162</v>
      </c>
    </row>
    <row r="46" spans="1:7" ht="15.75" thickBot="1" x14ac:dyDescent="0.25">
      <c r="A46" s="3" t="s">
        <v>30</v>
      </c>
      <c r="B46" s="63" t="s">
        <v>162</v>
      </c>
      <c r="C46" s="63" t="s">
        <v>162</v>
      </c>
      <c r="D46" s="63" t="s">
        <v>162</v>
      </c>
      <c r="E46" s="63" t="s">
        <v>162</v>
      </c>
      <c r="F46" s="63" t="s">
        <v>162</v>
      </c>
      <c r="G46" s="63" t="s">
        <v>162</v>
      </c>
    </row>
    <row r="47" spans="1:7" ht="15.75" thickBot="1" x14ac:dyDescent="0.25">
      <c r="A47" s="8" t="s">
        <v>31</v>
      </c>
      <c r="B47" s="63" t="s">
        <v>162</v>
      </c>
      <c r="C47" s="63" t="s">
        <v>162</v>
      </c>
      <c r="D47" s="63" t="s">
        <v>162</v>
      </c>
      <c r="E47" s="63" t="s">
        <v>162</v>
      </c>
      <c r="F47" s="63" t="s">
        <v>162</v>
      </c>
      <c r="G47" s="63" t="s">
        <v>162</v>
      </c>
    </row>
    <row r="48" spans="1:7" ht="15.75" thickBot="1" x14ac:dyDescent="0.25">
      <c r="A48" s="3" t="s">
        <v>32</v>
      </c>
      <c r="B48" s="63" t="s">
        <v>162</v>
      </c>
      <c r="C48" s="63" t="s">
        <v>162</v>
      </c>
      <c r="D48" s="63" t="s">
        <v>162</v>
      </c>
      <c r="E48" s="63" t="s">
        <v>162</v>
      </c>
      <c r="F48" s="63" t="s">
        <v>162</v>
      </c>
      <c r="G48" s="63" t="s">
        <v>162</v>
      </c>
    </row>
    <row r="49" spans="1:7" ht="18.75" customHeight="1" thickBot="1" x14ac:dyDescent="0.25">
      <c r="A49" s="3" t="s">
        <v>33</v>
      </c>
      <c r="B49" s="64">
        <v>0</v>
      </c>
      <c r="C49" s="64">
        <v>0</v>
      </c>
      <c r="D49" s="64">
        <f>B49*C49</f>
        <v>0</v>
      </c>
      <c r="E49" s="65">
        <v>10000</v>
      </c>
      <c r="F49" s="65">
        <f>D49*E49</f>
        <v>0</v>
      </c>
      <c r="G49" s="66">
        <f>F49*274</f>
        <v>0</v>
      </c>
    </row>
    <row r="50" spans="1:7" ht="19.5" customHeight="1" thickBot="1" x14ac:dyDescent="0.25">
      <c r="A50" s="3" t="s">
        <v>34</v>
      </c>
      <c r="B50" s="63" t="s">
        <v>162</v>
      </c>
      <c r="C50" s="63" t="s">
        <v>162</v>
      </c>
      <c r="D50" s="63" t="s">
        <v>162</v>
      </c>
      <c r="E50" s="63" t="s">
        <v>162</v>
      </c>
      <c r="F50" s="63" t="s">
        <v>162</v>
      </c>
      <c r="G50" s="63" t="s">
        <v>162</v>
      </c>
    </row>
    <row r="51" spans="1:7" ht="19.5" customHeight="1" thickBot="1" x14ac:dyDescent="0.25">
      <c r="A51" s="3" t="s">
        <v>35</v>
      </c>
      <c r="B51" s="4">
        <v>1.3332999999999999</v>
      </c>
      <c r="C51" s="4"/>
      <c r="D51" s="4">
        <f>SUM(D39:D50)</f>
        <v>3.9989999999999997</v>
      </c>
      <c r="E51" s="103"/>
      <c r="F51" s="104">
        <f>SUM(F39:F50)</f>
        <v>141298</v>
      </c>
      <c r="G51" s="5">
        <f>SUM(G39:G50)</f>
        <v>38715652</v>
      </c>
    </row>
    <row r="52" spans="1:7" ht="19.5" customHeight="1" x14ac:dyDescent="0.2">
      <c r="A52" s="14"/>
      <c r="B52" s="15"/>
      <c r="C52" s="15"/>
      <c r="D52" s="15"/>
      <c r="E52" s="107">
        <v>2010</v>
      </c>
      <c r="F52" s="108">
        <v>141298</v>
      </c>
      <c r="G52" s="16"/>
    </row>
    <row r="53" spans="1:7" ht="19.5" customHeight="1" x14ac:dyDescent="0.25">
      <c r="A53" s="118" t="s">
        <v>226</v>
      </c>
      <c r="B53" s="15"/>
      <c r="C53" s="15"/>
      <c r="D53" s="15"/>
      <c r="E53" s="107" t="s">
        <v>174</v>
      </c>
      <c r="F53" s="109">
        <f>F51-F52</f>
        <v>0</v>
      </c>
      <c r="G53" s="16"/>
    </row>
    <row r="54" spans="1:7" ht="19.5" customHeight="1" x14ac:dyDescent="0.25">
      <c r="A54" s="14"/>
      <c r="B54" s="15"/>
      <c r="C54" s="15"/>
      <c r="D54" s="15"/>
      <c r="E54" s="15"/>
      <c r="F54" s="121"/>
      <c r="G54" s="16"/>
    </row>
    <row r="55" spans="1:7" ht="19.5" customHeight="1" x14ac:dyDescent="0.25">
      <c r="A55" s="14"/>
      <c r="B55" s="15"/>
      <c r="C55" s="15"/>
      <c r="D55" s="15"/>
      <c r="E55" s="15"/>
      <c r="F55" s="121"/>
      <c r="G55" s="16"/>
    </row>
    <row r="56" spans="1:7" ht="15" x14ac:dyDescent="0.25">
      <c r="A56" s="125" t="s">
        <v>116</v>
      </c>
      <c r="B56" s="126"/>
      <c r="C56" s="126"/>
      <c r="D56" s="126"/>
      <c r="E56" s="126"/>
      <c r="F56" s="126"/>
      <c r="G56" s="126"/>
    </row>
    <row r="57" spans="1:7" x14ac:dyDescent="0.2">
      <c r="A57" s="127" t="s">
        <v>197</v>
      </c>
      <c r="B57" s="135"/>
      <c r="C57" s="135"/>
      <c r="D57" s="135"/>
      <c r="E57" s="135"/>
      <c r="F57" s="135"/>
      <c r="G57" s="135"/>
    </row>
    <row r="58" spans="1:7" x14ac:dyDescent="0.2">
      <c r="A58" s="127" t="s">
        <v>223</v>
      </c>
      <c r="B58" s="126"/>
      <c r="C58" s="126"/>
      <c r="D58" s="126"/>
      <c r="E58" s="126"/>
      <c r="F58" s="126"/>
      <c r="G58" s="126"/>
    </row>
    <row r="59" spans="1:7" x14ac:dyDescent="0.2">
      <c r="A59" s="127" t="s">
        <v>213</v>
      </c>
      <c r="B59" s="126"/>
      <c r="C59" s="126"/>
      <c r="D59" s="126"/>
      <c r="E59" s="126"/>
      <c r="F59" s="126"/>
      <c r="G59" s="126"/>
    </row>
    <row r="60" spans="1:7" ht="15" thickBot="1" x14ac:dyDescent="0.25">
      <c r="A60" s="127" t="s">
        <v>221</v>
      </c>
      <c r="B60" s="126"/>
      <c r="C60" s="126"/>
      <c r="D60" s="126"/>
      <c r="E60" s="126"/>
      <c r="F60" s="126"/>
      <c r="G60" s="126"/>
    </row>
    <row r="61" spans="1:7" ht="45.75" thickBot="1" x14ac:dyDescent="0.25">
      <c r="A61" s="1" t="s">
        <v>3</v>
      </c>
      <c r="B61" s="1" t="s">
        <v>4</v>
      </c>
      <c r="C61" s="1" t="s">
        <v>5</v>
      </c>
      <c r="D61" s="1" t="s">
        <v>6</v>
      </c>
      <c r="E61" s="1" t="s">
        <v>7</v>
      </c>
      <c r="F61" s="1" t="s">
        <v>8</v>
      </c>
      <c r="G61" s="1" t="s">
        <v>156</v>
      </c>
    </row>
    <row r="62" spans="1:7" ht="15.75" thickBot="1" x14ac:dyDescent="0.25">
      <c r="A62" s="6" t="s">
        <v>36</v>
      </c>
      <c r="B62" s="63" t="s">
        <v>162</v>
      </c>
      <c r="C62" s="63" t="s">
        <v>162</v>
      </c>
      <c r="D62" s="63" t="s">
        <v>162</v>
      </c>
      <c r="E62" s="63" t="s">
        <v>162</v>
      </c>
      <c r="F62" s="63" t="s">
        <v>162</v>
      </c>
      <c r="G62" s="63" t="s">
        <v>162</v>
      </c>
    </row>
    <row r="63" spans="1:7" ht="15.75" thickBot="1" x14ac:dyDescent="0.25">
      <c r="A63" s="3" t="s">
        <v>37</v>
      </c>
      <c r="B63" s="63" t="s">
        <v>162</v>
      </c>
      <c r="C63" s="63" t="s">
        <v>162</v>
      </c>
      <c r="D63" s="63" t="s">
        <v>162</v>
      </c>
      <c r="E63" s="63" t="s">
        <v>162</v>
      </c>
      <c r="F63" s="63" t="s">
        <v>162</v>
      </c>
      <c r="G63" s="63" t="s">
        <v>162</v>
      </c>
    </row>
    <row r="64" spans="1:7" ht="15.75" thickBot="1" x14ac:dyDescent="0.25">
      <c r="A64" s="3" t="s">
        <v>38</v>
      </c>
      <c r="B64" s="64">
        <v>0</v>
      </c>
      <c r="C64" s="64">
        <v>0</v>
      </c>
      <c r="D64" s="64">
        <f>B64*C64</f>
        <v>0</v>
      </c>
      <c r="E64" s="65">
        <v>58420</v>
      </c>
      <c r="F64" s="65">
        <f>D64*E64</f>
        <v>0</v>
      </c>
      <c r="G64" s="66">
        <f>F64*274</f>
        <v>0</v>
      </c>
    </row>
    <row r="65" spans="1:7" ht="30" thickBot="1" x14ac:dyDescent="0.25">
      <c r="A65" s="6" t="s">
        <v>39</v>
      </c>
      <c r="B65" s="63" t="s">
        <v>162</v>
      </c>
      <c r="C65" s="63" t="s">
        <v>162</v>
      </c>
      <c r="D65" s="63" t="s">
        <v>162</v>
      </c>
      <c r="E65" s="63" t="s">
        <v>162</v>
      </c>
      <c r="F65" s="63" t="s">
        <v>162</v>
      </c>
      <c r="G65" s="63" t="s">
        <v>162</v>
      </c>
    </row>
    <row r="66" spans="1:7" ht="15.75" thickBot="1" x14ac:dyDescent="0.25">
      <c r="A66" s="3" t="s">
        <v>40</v>
      </c>
      <c r="B66" s="64">
        <v>0</v>
      </c>
      <c r="C66" s="64">
        <v>0</v>
      </c>
      <c r="D66" s="64">
        <f t="shared" ref="D66:D71" si="3">B66*C66</f>
        <v>0</v>
      </c>
      <c r="E66" s="65">
        <v>54000</v>
      </c>
      <c r="F66" s="65">
        <f t="shared" ref="F66:F73" si="4">D66*E66</f>
        <v>0</v>
      </c>
      <c r="G66" s="66">
        <f t="shared" ref="G66:G73" si="5">F66*274</f>
        <v>0</v>
      </c>
    </row>
    <row r="67" spans="1:7" ht="15.75" thickBot="1" x14ac:dyDescent="0.25">
      <c r="A67" s="3" t="s">
        <v>41</v>
      </c>
      <c r="B67" s="64">
        <v>0</v>
      </c>
      <c r="C67" s="64">
        <v>0</v>
      </c>
      <c r="D67" s="64">
        <f t="shared" si="3"/>
        <v>0</v>
      </c>
      <c r="E67" s="65">
        <v>102368</v>
      </c>
      <c r="F67" s="65">
        <f t="shared" si="4"/>
        <v>0</v>
      </c>
      <c r="G67" s="66">
        <f t="shared" si="5"/>
        <v>0</v>
      </c>
    </row>
    <row r="68" spans="1:7" ht="15.75" thickBot="1" x14ac:dyDescent="0.25">
      <c r="A68" s="3" t="s">
        <v>42</v>
      </c>
      <c r="B68" s="64">
        <v>0</v>
      </c>
      <c r="C68" s="64">
        <v>0</v>
      </c>
      <c r="D68" s="64">
        <f t="shared" si="3"/>
        <v>0</v>
      </c>
      <c r="E68" s="65">
        <v>46460</v>
      </c>
      <c r="F68" s="65">
        <f t="shared" si="4"/>
        <v>0</v>
      </c>
      <c r="G68" s="66">
        <f t="shared" si="5"/>
        <v>0</v>
      </c>
    </row>
    <row r="69" spans="1:7" ht="20.25" customHeight="1" thickBot="1" x14ac:dyDescent="0.25">
      <c r="A69" s="3" t="s">
        <v>117</v>
      </c>
      <c r="B69" s="64">
        <v>0.33329999999999999</v>
      </c>
      <c r="C69" s="64">
        <v>1</v>
      </c>
      <c r="D69" s="64">
        <f t="shared" si="3"/>
        <v>0.33329999999999999</v>
      </c>
      <c r="E69" s="65">
        <v>31460</v>
      </c>
      <c r="F69" s="65">
        <f t="shared" si="4"/>
        <v>10485.618</v>
      </c>
      <c r="G69" s="66">
        <f t="shared" si="5"/>
        <v>2873059.3319999999</v>
      </c>
    </row>
    <row r="70" spans="1:7" ht="15.75" thickBot="1" x14ac:dyDescent="0.25">
      <c r="A70" s="3" t="s">
        <v>43</v>
      </c>
      <c r="B70" s="64">
        <v>0</v>
      </c>
      <c r="C70" s="64">
        <v>0</v>
      </c>
      <c r="D70" s="64">
        <f t="shared" si="3"/>
        <v>0</v>
      </c>
      <c r="E70" s="65">
        <v>36460</v>
      </c>
      <c r="F70" s="65">
        <f t="shared" si="4"/>
        <v>0</v>
      </c>
      <c r="G70" s="66">
        <f t="shared" si="5"/>
        <v>0</v>
      </c>
    </row>
    <row r="71" spans="1:7" ht="15.75" thickBot="1" x14ac:dyDescent="0.25">
      <c r="A71" s="3" t="s">
        <v>118</v>
      </c>
      <c r="B71" s="64">
        <v>0</v>
      </c>
      <c r="C71" s="64">
        <v>1</v>
      </c>
      <c r="D71" s="64">
        <f t="shared" si="3"/>
        <v>0</v>
      </c>
      <c r="E71" s="65">
        <v>26560</v>
      </c>
      <c r="F71" s="65">
        <f t="shared" si="4"/>
        <v>0</v>
      </c>
      <c r="G71" s="66">
        <f t="shared" si="5"/>
        <v>0</v>
      </c>
    </row>
    <row r="72" spans="1:7" ht="15.75" thickBot="1" x14ac:dyDescent="0.25">
      <c r="A72" s="8" t="s">
        <v>119</v>
      </c>
      <c r="B72" s="62">
        <v>0</v>
      </c>
      <c r="C72" s="62">
        <v>0</v>
      </c>
      <c r="D72" s="62">
        <v>0</v>
      </c>
      <c r="E72" s="68">
        <v>40000</v>
      </c>
      <c r="F72" s="65">
        <f t="shared" si="4"/>
        <v>0</v>
      </c>
      <c r="G72" s="66">
        <f t="shared" si="5"/>
        <v>0</v>
      </c>
    </row>
    <row r="73" spans="1:7" ht="15" thickBot="1" x14ac:dyDescent="0.25">
      <c r="A73" s="9" t="s">
        <v>44</v>
      </c>
      <c r="B73" s="64">
        <v>0</v>
      </c>
      <c r="C73" s="64">
        <v>0</v>
      </c>
      <c r="D73" s="64">
        <f>B73*C73</f>
        <v>0</v>
      </c>
      <c r="E73" s="65">
        <v>10000</v>
      </c>
      <c r="F73" s="65">
        <f t="shared" si="4"/>
        <v>0</v>
      </c>
      <c r="G73" s="66">
        <f t="shared" si="5"/>
        <v>0</v>
      </c>
    </row>
    <row r="74" spans="1:7" ht="15.75" thickBot="1" x14ac:dyDescent="0.25">
      <c r="A74" s="3" t="s">
        <v>45</v>
      </c>
      <c r="B74" s="63" t="s">
        <v>162</v>
      </c>
      <c r="C74" s="63" t="s">
        <v>162</v>
      </c>
      <c r="D74" s="63" t="s">
        <v>162</v>
      </c>
      <c r="E74" s="63" t="s">
        <v>162</v>
      </c>
      <c r="F74" s="63" t="s">
        <v>162</v>
      </c>
      <c r="G74" s="63" t="s">
        <v>162</v>
      </c>
    </row>
    <row r="75" spans="1:7" ht="30" thickBot="1" x14ac:dyDescent="0.25">
      <c r="A75" s="3" t="s">
        <v>148</v>
      </c>
      <c r="B75" s="63" t="s">
        <v>162</v>
      </c>
      <c r="C75" s="63" t="s">
        <v>162</v>
      </c>
      <c r="D75" s="63" t="s">
        <v>162</v>
      </c>
      <c r="E75" s="63" t="s">
        <v>162</v>
      </c>
      <c r="F75" s="63" t="s">
        <v>162</v>
      </c>
      <c r="G75" s="63" t="s">
        <v>162</v>
      </c>
    </row>
    <row r="76" spans="1:7" ht="15.75" thickBot="1" x14ac:dyDescent="0.25">
      <c r="A76" s="3" t="s">
        <v>46</v>
      </c>
      <c r="B76" s="63" t="s">
        <v>162</v>
      </c>
      <c r="C76" s="63" t="s">
        <v>162</v>
      </c>
      <c r="D76" s="63" t="s">
        <v>162</v>
      </c>
      <c r="E76" s="63" t="s">
        <v>162</v>
      </c>
      <c r="F76" s="63" t="s">
        <v>162</v>
      </c>
      <c r="G76" s="63" t="s">
        <v>162</v>
      </c>
    </row>
    <row r="77" spans="1:7" ht="15.75" thickBot="1" x14ac:dyDescent="0.25">
      <c r="A77" s="6" t="s">
        <v>47</v>
      </c>
      <c r="B77" s="63" t="s">
        <v>162</v>
      </c>
      <c r="C77" s="63" t="s">
        <v>162</v>
      </c>
      <c r="D77" s="63" t="s">
        <v>162</v>
      </c>
      <c r="E77" s="63" t="s">
        <v>162</v>
      </c>
      <c r="F77" s="63" t="s">
        <v>162</v>
      </c>
      <c r="G77" s="63" t="s">
        <v>162</v>
      </c>
    </row>
    <row r="78" spans="1:7" ht="15.75" thickBot="1" x14ac:dyDescent="0.25">
      <c r="A78" s="3" t="s">
        <v>48</v>
      </c>
      <c r="B78" s="63" t="s">
        <v>162</v>
      </c>
      <c r="C78" s="63" t="s">
        <v>162</v>
      </c>
      <c r="D78" s="63" t="s">
        <v>162</v>
      </c>
      <c r="E78" s="63" t="s">
        <v>162</v>
      </c>
      <c r="F78" s="63" t="s">
        <v>162</v>
      </c>
      <c r="G78" s="63" t="s">
        <v>162</v>
      </c>
    </row>
    <row r="79" spans="1:7" s="59" customFormat="1" ht="15.75" thickBot="1" x14ac:dyDescent="0.25">
      <c r="A79" s="61" t="s">
        <v>204</v>
      </c>
      <c r="B79" s="69">
        <v>4</v>
      </c>
      <c r="C79" s="69">
        <v>2</v>
      </c>
      <c r="D79" s="69">
        <f>B79*C79</f>
        <v>8</v>
      </c>
      <c r="E79" s="69">
        <v>20</v>
      </c>
      <c r="F79" s="70">
        <f>D79*E79</f>
        <v>160</v>
      </c>
      <c r="G79" s="71">
        <f>F79*274</f>
        <v>43840</v>
      </c>
    </row>
    <row r="80" spans="1:7" s="59" customFormat="1" ht="15.75" thickBot="1" x14ac:dyDescent="0.25">
      <c r="A80" s="61" t="s">
        <v>205</v>
      </c>
      <c r="B80" s="69">
        <v>4</v>
      </c>
      <c r="C80" s="69">
        <v>250</v>
      </c>
      <c r="D80" s="69">
        <f>B80*C80</f>
        <v>1000</v>
      </c>
      <c r="E80" s="69">
        <v>40</v>
      </c>
      <c r="F80" s="70">
        <f>D80*E80</f>
        <v>40000</v>
      </c>
      <c r="G80" s="71">
        <f>F80*274</f>
        <v>10960000</v>
      </c>
    </row>
    <row r="81" spans="1:7" s="59" customFormat="1" ht="15.75" thickBot="1" x14ac:dyDescent="0.25">
      <c r="A81" s="61" t="s">
        <v>206</v>
      </c>
      <c r="B81" s="69">
        <v>4</v>
      </c>
      <c r="C81" s="69">
        <v>6</v>
      </c>
      <c r="D81" s="69">
        <f>B81*C81</f>
        <v>24</v>
      </c>
      <c r="E81" s="70">
        <v>20</v>
      </c>
      <c r="F81" s="70">
        <f>D81*E81</f>
        <v>480</v>
      </c>
      <c r="G81" s="71">
        <f>F81*274</f>
        <v>131520</v>
      </c>
    </row>
    <row r="82" spans="1:7" s="59" customFormat="1" ht="15.75" thickBot="1" x14ac:dyDescent="0.25">
      <c r="A82" s="61" t="s">
        <v>218</v>
      </c>
      <c r="B82" s="69">
        <v>0.33</v>
      </c>
      <c r="C82" s="69">
        <v>1</v>
      </c>
      <c r="D82" s="69">
        <f>B82*C82</f>
        <v>0.33</v>
      </c>
      <c r="E82" s="69">
        <v>40</v>
      </c>
      <c r="F82" s="70">
        <f>D82*E82</f>
        <v>13.200000000000001</v>
      </c>
      <c r="G82" s="71">
        <f>F82*274</f>
        <v>3616.8</v>
      </c>
    </row>
    <row r="83" spans="1:7" s="59" customFormat="1" ht="15.75" thickBot="1" x14ac:dyDescent="0.25">
      <c r="A83" s="61" t="s">
        <v>219</v>
      </c>
      <c r="B83" s="69">
        <v>0.33</v>
      </c>
      <c r="C83" s="69">
        <v>1</v>
      </c>
      <c r="D83" s="69">
        <f>B83*C83</f>
        <v>0.33</v>
      </c>
      <c r="E83" s="70">
        <v>8</v>
      </c>
      <c r="F83" s="70">
        <f>D83*E83</f>
        <v>2.64</v>
      </c>
      <c r="G83" s="71">
        <f>F83*274</f>
        <v>723.36</v>
      </c>
    </row>
    <row r="84" spans="1:7" ht="15.75" thickBot="1" x14ac:dyDescent="0.25">
      <c r="A84" s="3" t="s">
        <v>49</v>
      </c>
      <c r="B84" s="63" t="s">
        <v>162</v>
      </c>
      <c r="C84" s="63" t="s">
        <v>162</v>
      </c>
      <c r="D84" s="63" t="s">
        <v>162</v>
      </c>
      <c r="E84" s="63" t="s">
        <v>162</v>
      </c>
      <c r="F84" s="63" t="s">
        <v>162</v>
      </c>
      <c r="G84" s="63" t="s">
        <v>162</v>
      </c>
    </row>
    <row r="85" spans="1:7" ht="15.75" thickBot="1" x14ac:dyDescent="0.25">
      <c r="A85" s="3" t="s">
        <v>50</v>
      </c>
      <c r="B85" s="64">
        <v>0.33</v>
      </c>
      <c r="C85" s="64">
        <v>1</v>
      </c>
      <c r="D85" s="64">
        <f t="shared" ref="D85:D90" si="6">B85*C85</f>
        <v>0.33</v>
      </c>
      <c r="E85" s="64">
        <v>10</v>
      </c>
      <c r="F85" s="65">
        <f t="shared" ref="F85:F90" si="7">D85*E85</f>
        <v>3.3000000000000003</v>
      </c>
      <c r="G85" s="66">
        <f t="shared" ref="G85:G90" si="8">F85*274</f>
        <v>904.2</v>
      </c>
    </row>
    <row r="86" spans="1:7" ht="15.75" thickBot="1" x14ac:dyDescent="0.25">
      <c r="A86" s="3" t="s">
        <v>51</v>
      </c>
      <c r="B86" s="64">
        <v>0</v>
      </c>
      <c r="C86" s="64">
        <v>0</v>
      </c>
      <c r="D86" s="64">
        <f t="shared" si="6"/>
        <v>0</v>
      </c>
      <c r="E86" s="64">
        <v>20</v>
      </c>
      <c r="F86" s="65">
        <f t="shared" si="7"/>
        <v>0</v>
      </c>
      <c r="G86" s="66">
        <f t="shared" si="8"/>
        <v>0</v>
      </c>
    </row>
    <row r="87" spans="1:7" ht="15.75" thickBot="1" x14ac:dyDescent="0.25">
      <c r="A87" s="3" t="s">
        <v>52</v>
      </c>
      <c r="B87" s="64">
        <v>0</v>
      </c>
      <c r="C87" s="64">
        <v>0</v>
      </c>
      <c r="D87" s="64">
        <f t="shared" si="6"/>
        <v>0</v>
      </c>
      <c r="E87" s="65">
        <v>3000</v>
      </c>
      <c r="F87" s="65">
        <f t="shared" si="7"/>
        <v>0</v>
      </c>
      <c r="G87" s="66">
        <f t="shared" si="8"/>
        <v>0</v>
      </c>
    </row>
    <row r="88" spans="1:7" ht="15.75" thickBot="1" x14ac:dyDescent="0.25">
      <c r="A88" s="3" t="s">
        <v>53</v>
      </c>
      <c r="B88" s="64">
        <v>0</v>
      </c>
      <c r="C88" s="64">
        <v>0</v>
      </c>
      <c r="D88" s="64">
        <f t="shared" si="6"/>
        <v>0</v>
      </c>
      <c r="E88" s="64">
        <v>20</v>
      </c>
      <c r="F88" s="65">
        <f t="shared" si="7"/>
        <v>0</v>
      </c>
      <c r="G88" s="66">
        <f t="shared" si="8"/>
        <v>0</v>
      </c>
    </row>
    <row r="89" spans="1:7" ht="15.75" thickBot="1" x14ac:dyDescent="0.25">
      <c r="A89" s="3" t="s">
        <v>54</v>
      </c>
      <c r="B89" s="64">
        <v>0</v>
      </c>
      <c r="C89" s="64">
        <v>0</v>
      </c>
      <c r="D89" s="64">
        <f t="shared" si="6"/>
        <v>0</v>
      </c>
      <c r="E89" s="64">
        <v>20</v>
      </c>
      <c r="F89" s="65">
        <f t="shared" si="7"/>
        <v>0</v>
      </c>
      <c r="G89" s="66">
        <f t="shared" si="8"/>
        <v>0</v>
      </c>
    </row>
    <row r="90" spans="1:7" ht="15.75" thickBot="1" x14ac:dyDescent="0.25">
      <c r="A90" s="3" t="s">
        <v>55</v>
      </c>
      <c r="B90" s="64">
        <v>0</v>
      </c>
      <c r="C90" s="64">
        <v>0</v>
      </c>
      <c r="D90" s="64">
        <f t="shared" si="6"/>
        <v>0</v>
      </c>
      <c r="E90" s="64">
        <v>20</v>
      </c>
      <c r="F90" s="65">
        <f t="shared" si="7"/>
        <v>0</v>
      </c>
      <c r="G90" s="66">
        <f t="shared" si="8"/>
        <v>0</v>
      </c>
    </row>
    <row r="91" spans="1:7" ht="15.75" thickBot="1" x14ac:dyDescent="0.25">
      <c r="A91" s="3" t="s">
        <v>56</v>
      </c>
      <c r="B91" s="4">
        <f>SUM(B62:B90)</f>
        <v>13.323300000000001</v>
      </c>
      <c r="C91" s="4"/>
      <c r="D91" s="4">
        <f>SUM(D62:D90)</f>
        <v>1033.3232999999998</v>
      </c>
      <c r="E91" s="103"/>
      <c r="F91" s="104">
        <f>SUM(F62:F90)</f>
        <v>51144.758000000002</v>
      </c>
      <c r="G91" s="5">
        <f>SUM(G62:G90)</f>
        <v>14013663.692</v>
      </c>
    </row>
    <row r="92" spans="1:7" s="27" customFormat="1" ht="15" x14ac:dyDescent="0.2">
      <c r="A92" s="14"/>
      <c r="B92" s="15"/>
      <c r="C92" s="15"/>
      <c r="D92" s="15"/>
      <c r="E92" s="107">
        <v>2010</v>
      </c>
      <c r="F92" s="108">
        <v>41396</v>
      </c>
      <c r="G92" s="16"/>
    </row>
    <row r="93" spans="1:7" s="27" customFormat="1" ht="15" x14ac:dyDescent="0.25">
      <c r="A93" s="14"/>
      <c r="B93" s="15"/>
      <c r="C93" s="15"/>
      <c r="D93" s="15"/>
      <c r="E93" s="107" t="s">
        <v>174</v>
      </c>
      <c r="F93" s="109">
        <f>F91-F92</f>
        <v>9748.7580000000016</v>
      </c>
      <c r="G93" s="16"/>
    </row>
    <row r="94" spans="1:7" s="27" customFormat="1" ht="15" x14ac:dyDescent="0.25">
      <c r="A94" s="14"/>
      <c r="B94" s="15"/>
      <c r="C94" s="15"/>
      <c r="D94" s="15"/>
      <c r="E94" s="15"/>
      <c r="F94" s="121"/>
      <c r="G94" s="16"/>
    </row>
    <row r="95" spans="1:7" s="27" customFormat="1" ht="15" x14ac:dyDescent="0.25">
      <c r="A95" s="14"/>
      <c r="B95" s="15"/>
      <c r="C95" s="15"/>
      <c r="D95" s="15"/>
      <c r="E95" s="15"/>
      <c r="F95" s="121"/>
      <c r="G95" s="16"/>
    </row>
    <row r="96" spans="1:7" ht="15" x14ac:dyDescent="0.25">
      <c r="A96" s="125" t="s">
        <v>100</v>
      </c>
      <c r="B96" s="126"/>
      <c r="C96" s="126"/>
      <c r="D96" s="126"/>
      <c r="E96" s="126"/>
      <c r="F96" s="126"/>
      <c r="G96" s="126"/>
    </row>
    <row r="97" spans="1:7" s="27" customFormat="1" ht="19.5" customHeight="1" x14ac:dyDescent="0.2">
      <c r="A97" s="127" t="s">
        <v>57</v>
      </c>
      <c r="B97" s="126"/>
      <c r="C97" s="126"/>
      <c r="D97" s="126"/>
      <c r="E97" s="126"/>
      <c r="F97" s="126"/>
      <c r="G97" s="126"/>
    </row>
    <row r="98" spans="1:7" ht="19.5" customHeight="1" thickBot="1" x14ac:dyDescent="0.25">
      <c r="A98" s="20"/>
      <c r="B98" s="29"/>
      <c r="C98" s="29"/>
      <c r="D98" s="29"/>
      <c r="E98" s="29"/>
      <c r="F98" s="29"/>
      <c r="G98" s="29"/>
    </row>
    <row r="99" spans="1:7" ht="45.75" thickBot="1" x14ac:dyDescent="0.25">
      <c r="A99" s="1" t="s">
        <v>3</v>
      </c>
      <c r="B99" s="1" t="s">
        <v>4</v>
      </c>
      <c r="C99" s="1" t="s">
        <v>5</v>
      </c>
      <c r="D99" s="1" t="s">
        <v>6</v>
      </c>
      <c r="E99" s="1" t="s">
        <v>7</v>
      </c>
      <c r="F99" s="1" t="s">
        <v>8</v>
      </c>
      <c r="G99" s="1" t="s">
        <v>156</v>
      </c>
    </row>
    <row r="100" spans="1:7" ht="21" customHeight="1" thickBot="1" x14ac:dyDescent="0.25">
      <c r="A100" s="3" t="s">
        <v>58</v>
      </c>
      <c r="B100" s="63" t="s">
        <v>162</v>
      </c>
      <c r="C100" s="63" t="s">
        <v>162</v>
      </c>
      <c r="D100" s="63" t="s">
        <v>162</v>
      </c>
      <c r="E100" s="63" t="s">
        <v>162</v>
      </c>
      <c r="F100" s="63" t="s">
        <v>162</v>
      </c>
      <c r="G100" s="63" t="s">
        <v>162</v>
      </c>
    </row>
    <row r="101" spans="1:7" ht="30" thickBot="1" x14ac:dyDescent="0.25">
      <c r="A101" s="3" t="s">
        <v>59</v>
      </c>
      <c r="B101" s="63" t="s">
        <v>162</v>
      </c>
      <c r="C101" s="63" t="s">
        <v>162</v>
      </c>
      <c r="D101" s="63" t="s">
        <v>162</v>
      </c>
      <c r="E101" s="63" t="s">
        <v>162</v>
      </c>
      <c r="F101" s="63" t="s">
        <v>162</v>
      </c>
      <c r="G101" s="63" t="s">
        <v>162</v>
      </c>
    </row>
    <row r="102" spans="1:7" ht="21" customHeight="1" thickBot="1" x14ac:dyDescent="0.25">
      <c r="A102" s="3" t="s">
        <v>60</v>
      </c>
      <c r="B102" s="64">
        <v>0</v>
      </c>
      <c r="C102" s="64">
        <v>0</v>
      </c>
      <c r="D102" s="64">
        <f>B102*C102</f>
        <v>0</v>
      </c>
      <c r="E102" s="65">
        <v>42000</v>
      </c>
      <c r="F102" s="65">
        <f>D102*E102</f>
        <v>0</v>
      </c>
      <c r="G102" s="66">
        <f>F102*274</f>
        <v>0</v>
      </c>
    </row>
    <row r="103" spans="1:7" ht="30" thickBot="1" x14ac:dyDescent="0.25">
      <c r="A103" s="3" t="s">
        <v>61</v>
      </c>
      <c r="B103" s="63" t="s">
        <v>162</v>
      </c>
      <c r="C103" s="63" t="s">
        <v>162</v>
      </c>
      <c r="D103" s="63" t="s">
        <v>162</v>
      </c>
      <c r="E103" s="63" t="s">
        <v>162</v>
      </c>
      <c r="F103" s="63" t="s">
        <v>162</v>
      </c>
      <c r="G103" s="63" t="s">
        <v>162</v>
      </c>
    </row>
    <row r="104" spans="1:7" ht="18.75" customHeight="1" thickBot="1" x14ac:dyDescent="0.25">
      <c r="A104" s="3" t="s">
        <v>62</v>
      </c>
      <c r="B104" s="64">
        <v>0</v>
      </c>
      <c r="C104" s="64">
        <v>0</v>
      </c>
      <c r="D104" s="64">
        <f>B104*C104</f>
        <v>0</v>
      </c>
      <c r="E104" s="65">
        <v>54000</v>
      </c>
      <c r="F104" s="65">
        <f>D104*E104</f>
        <v>0</v>
      </c>
      <c r="G104" s="66">
        <f>F104*274</f>
        <v>0</v>
      </c>
    </row>
    <row r="105" spans="1:7" ht="18.75" customHeight="1" thickBot="1" x14ac:dyDescent="0.25">
      <c r="A105" s="3" t="s">
        <v>63</v>
      </c>
      <c r="B105" s="4">
        <f>SUM(B100:B104)</f>
        <v>0</v>
      </c>
      <c r="C105" s="4"/>
      <c r="D105" s="4">
        <f>SUM(D100:D104)</f>
        <v>0</v>
      </c>
      <c r="E105" s="103"/>
      <c r="F105" s="103">
        <f>SUM(F100:F104)</f>
        <v>0</v>
      </c>
      <c r="G105" s="4">
        <f>SUM(G100:G104)</f>
        <v>0</v>
      </c>
    </row>
    <row r="106" spans="1:7" ht="18.75" customHeight="1" x14ac:dyDescent="0.2">
      <c r="A106" s="14"/>
      <c r="B106" s="15"/>
      <c r="C106" s="15"/>
      <c r="D106" s="15"/>
      <c r="E106" s="107">
        <v>2010</v>
      </c>
      <c r="F106" s="107">
        <v>0</v>
      </c>
      <c r="G106" s="15"/>
    </row>
    <row r="107" spans="1:7" ht="18.75" customHeight="1" x14ac:dyDescent="0.2">
      <c r="A107" s="14"/>
      <c r="B107" s="15"/>
      <c r="C107" s="15"/>
      <c r="D107" s="15"/>
      <c r="E107" s="107" t="s">
        <v>174</v>
      </c>
      <c r="F107" s="107">
        <v>0</v>
      </c>
      <c r="G107" s="15"/>
    </row>
    <row r="108" spans="1:7" s="27" customFormat="1" ht="36" customHeight="1" x14ac:dyDescent="0.25">
      <c r="A108" s="125" t="s">
        <v>101</v>
      </c>
      <c r="B108" s="126"/>
      <c r="C108" s="126"/>
      <c r="D108" s="126"/>
      <c r="E108" s="126"/>
      <c r="F108" s="126"/>
      <c r="G108" s="126"/>
    </row>
    <row r="109" spans="1:7" s="27" customFormat="1" x14ac:dyDescent="0.2">
      <c r="A109" s="127" t="s">
        <v>64</v>
      </c>
      <c r="B109" s="126"/>
      <c r="C109" s="126"/>
      <c r="D109" s="126"/>
      <c r="E109" s="126"/>
      <c r="F109" s="126"/>
      <c r="G109" s="126"/>
    </row>
    <row r="110" spans="1:7" s="27" customFormat="1" ht="15" thickBot="1" x14ac:dyDescent="0.25">
      <c r="A110" s="21"/>
      <c r="B110" s="28"/>
      <c r="C110" s="28"/>
      <c r="D110" s="28"/>
      <c r="E110" s="28"/>
      <c r="F110" s="28"/>
      <c r="G110" s="28"/>
    </row>
    <row r="111" spans="1:7" s="27" customFormat="1" ht="45.75" thickBot="1" x14ac:dyDescent="0.25">
      <c r="A111" s="1" t="s">
        <v>3</v>
      </c>
      <c r="B111" s="1" t="s">
        <v>4</v>
      </c>
      <c r="C111" s="1" t="s">
        <v>5</v>
      </c>
      <c r="D111" s="1" t="s">
        <v>6</v>
      </c>
      <c r="E111" s="1" t="s">
        <v>7</v>
      </c>
      <c r="F111" s="1" t="s">
        <v>8</v>
      </c>
      <c r="G111" s="1" t="s">
        <v>156</v>
      </c>
    </row>
    <row r="112" spans="1:7" s="27" customFormat="1" ht="15.75" thickBot="1" x14ac:dyDescent="0.25">
      <c r="A112" s="3" t="s">
        <v>65</v>
      </c>
      <c r="B112" s="63" t="s">
        <v>162</v>
      </c>
      <c r="C112" s="63" t="s">
        <v>162</v>
      </c>
      <c r="D112" s="63" t="s">
        <v>162</v>
      </c>
      <c r="E112" s="63" t="s">
        <v>162</v>
      </c>
      <c r="F112" s="63" t="s">
        <v>162</v>
      </c>
      <c r="G112" s="63" t="s">
        <v>162</v>
      </c>
    </row>
    <row r="113" spans="1:7" s="27" customFormat="1" ht="30" thickBot="1" x14ac:dyDescent="0.25">
      <c r="A113" s="3" t="s">
        <v>66</v>
      </c>
      <c r="B113" s="63" t="s">
        <v>162</v>
      </c>
      <c r="C113" s="63" t="s">
        <v>162</v>
      </c>
      <c r="D113" s="63" t="s">
        <v>162</v>
      </c>
      <c r="E113" s="63" t="s">
        <v>162</v>
      </c>
      <c r="F113" s="63" t="s">
        <v>162</v>
      </c>
      <c r="G113" s="63" t="s">
        <v>162</v>
      </c>
    </row>
    <row r="114" spans="1:7" s="27" customFormat="1" ht="15.75" thickBot="1" x14ac:dyDescent="0.25">
      <c r="A114" s="6" t="s">
        <v>67</v>
      </c>
      <c r="B114" s="63">
        <v>0</v>
      </c>
      <c r="C114" s="63">
        <v>0</v>
      </c>
      <c r="D114" s="64">
        <f>B114*C114</f>
        <v>0</v>
      </c>
      <c r="E114" s="67">
        <v>50000</v>
      </c>
      <c r="F114" s="65">
        <f>D114*E114</f>
        <v>0</v>
      </c>
      <c r="G114" s="66">
        <f>F114*274</f>
        <v>0</v>
      </c>
    </row>
    <row r="115" spans="1:7" s="27" customFormat="1" ht="30" thickBot="1" x14ac:dyDescent="0.25">
      <c r="A115" s="3" t="s">
        <v>68</v>
      </c>
      <c r="B115" s="63" t="s">
        <v>162</v>
      </c>
      <c r="C115" s="63" t="s">
        <v>162</v>
      </c>
      <c r="D115" s="63" t="s">
        <v>162</v>
      </c>
      <c r="E115" s="63" t="s">
        <v>162</v>
      </c>
      <c r="F115" s="63" t="s">
        <v>162</v>
      </c>
      <c r="G115" s="63" t="s">
        <v>162</v>
      </c>
    </row>
    <row r="116" spans="1:7" s="27" customFormat="1" ht="15.75" thickBot="1" x14ac:dyDescent="0.25">
      <c r="A116" s="3" t="s">
        <v>69</v>
      </c>
      <c r="B116" s="64">
        <v>0</v>
      </c>
      <c r="C116" s="64">
        <v>0</v>
      </c>
      <c r="D116" s="64">
        <f>B116*C116</f>
        <v>0</v>
      </c>
      <c r="E116" s="65">
        <v>54000</v>
      </c>
      <c r="F116" s="65">
        <f>D116*E116</f>
        <v>0</v>
      </c>
      <c r="G116" s="66">
        <f>F116*274</f>
        <v>0</v>
      </c>
    </row>
    <row r="117" spans="1:7" s="27" customFormat="1" ht="15.75" thickBot="1" x14ac:dyDescent="0.25">
      <c r="A117" s="3" t="s">
        <v>70</v>
      </c>
      <c r="B117" s="64">
        <v>0</v>
      </c>
      <c r="C117" s="64">
        <v>0</v>
      </c>
      <c r="D117" s="64">
        <f>B117*C117</f>
        <v>0</v>
      </c>
      <c r="E117" s="65">
        <v>30000</v>
      </c>
      <c r="F117" s="65">
        <f>D117*E117</f>
        <v>0</v>
      </c>
      <c r="G117" s="66">
        <f>F117*274</f>
        <v>0</v>
      </c>
    </row>
    <row r="118" spans="1:7" s="27" customFormat="1" ht="30" thickBot="1" x14ac:dyDescent="0.25">
      <c r="A118" s="3" t="s">
        <v>71</v>
      </c>
      <c r="B118" s="63" t="s">
        <v>162</v>
      </c>
      <c r="C118" s="63" t="s">
        <v>162</v>
      </c>
      <c r="D118" s="63" t="s">
        <v>162</v>
      </c>
      <c r="E118" s="63" t="s">
        <v>162</v>
      </c>
      <c r="F118" s="63" t="s">
        <v>162</v>
      </c>
      <c r="G118" s="63" t="s">
        <v>162</v>
      </c>
    </row>
    <row r="119" spans="1:7" s="27" customFormat="1" ht="30" thickBot="1" x14ac:dyDescent="0.25">
      <c r="A119" s="3" t="s">
        <v>72</v>
      </c>
      <c r="B119" s="63" t="s">
        <v>162</v>
      </c>
      <c r="C119" s="63" t="s">
        <v>162</v>
      </c>
      <c r="D119" s="63" t="s">
        <v>162</v>
      </c>
      <c r="E119" s="63" t="s">
        <v>162</v>
      </c>
      <c r="F119" s="63" t="s">
        <v>162</v>
      </c>
      <c r="G119" s="63" t="s">
        <v>162</v>
      </c>
    </row>
    <row r="120" spans="1:7" ht="15.75" thickBot="1" x14ac:dyDescent="0.25">
      <c r="A120" s="12">
        <v>52.177</v>
      </c>
      <c r="B120" s="64">
        <v>0</v>
      </c>
      <c r="C120" s="64">
        <v>0</v>
      </c>
      <c r="D120" s="64">
        <f>B120*C120</f>
        <v>0</v>
      </c>
      <c r="E120" s="65">
        <v>10000</v>
      </c>
      <c r="F120" s="65">
        <f>D120*E120</f>
        <v>0</v>
      </c>
      <c r="G120" s="66">
        <f>F120*274</f>
        <v>0</v>
      </c>
    </row>
    <row r="121" spans="1:7" ht="15.75" thickBot="1" x14ac:dyDescent="0.25">
      <c r="A121" s="3" t="s">
        <v>73</v>
      </c>
      <c r="B121" s="4">
        <v>0</v>
      </c>
      <c r="C121" s="4"/>
      <c r="D121" s="4">
        <f>SUM(D112:D120)</f>
        <v>0</v>
      </c>
      <c r="E121" s="4"/>
      <c r="F121" s="4">
        <f>SUM(F112:F120)</f>
        <v>0</v>
      </c>
      <c r="G121" s="72">
        <f>SUM(G112:G120)</f>
        <v>0</v>
      </c>
    </row>
    <row r="122" spans="1:7" ht="15" x14ac:dyDescent="0.2">
      <c r="A122" s="14"/>
      <c r="B122" s="15"/>
      <c r="C122" s="15"/>
      <c r="D122" s="15"/>
      <c r="E122" s="107">
        <v>2010</v>
      </c>
      <c r="F122" s="107">
        <v>0</v>
      </c>
      <c r="G122" s="15"/>
    </row>
    <row r="123" spans="1:7" ht="15" x14ac:dyDescent="0.2">
      <c r="A123" s="14"/>
      <c r="B123" s="15"/>
      <c r="C123" s="15"/>
      <c r="D123" s="15"/>
      <c r="E123" s="107" t="s">
        <v>174</v>
      </c>
      <c r="F123" s="107">
        <v>0</v>
      </c>
      <c r="G123" s="15"/>
    </row>
    <row r="124" spans="1:7" ht="15" x14ac:dyDescent="0.2">
      <c r="A124" s="14"/>
      <c r="B124" s="15"/>
      <c r="C124" s="15"/>
      <c r="D124" s="15"/>
      <c r="E124" s="15"/>
      <c r="F124" s="15"/>
      <c r="G124" s="15"/>
    </row>
    <row r="125" spans="1:7" ht="15" x14ac:dyDescent="0.2">
      <c r="A125" s="14"/>
      <c r="B125" s="15"/>
      <c r="C125" s="15"/>
      <c r="D125" s="15"/>
      <c r="E125" s="15"/>
      <c r="F125" s="15"/>
      <c r="G125" s="15"/>
    </row>
    <row r="126" spans="1:7" x14ac:dyDescent="0.2">
      <c r="A126" s="127" t="s">
        <v>214</v>
      </c>
      <c r="B126" s="126"/>
      <c r="C126" s="126"/>
      <c r="D126" s="126"/>
      <c r="E126" s="126"/>
      <c r="F126" s="126"/>
      <c r="G126" s="126"/>
    </row>
    <row r="127" spans="1:7" s="59" customFormat="1" ht="15" x14ac:dyDescent="0.25">
      <c r="A127" s="128" t="s">
        <v>102</v>
      </c>
      <c r="B127" s="129"/>
      <c r="C127" s="129"/>
      <c r="D127" s="129"/>
      <c r="E127" s="129"/>
      <c r="F127" s="129"/>
      <c r="G127" s="129"/>
    </row>
    <row r="128" spans="1:7" s="27" customFormat="1" x14ac:dyDescent="0.2">
      <c r="A128" s="127" t="s">
        <v>74</v>
      </c>
      <c r="B128" s="126"/>
      <c r="C128" s="126"/>
      <c r="D128" s="126"/>
      <c r="E128" s="126"/>
      <c r="F128" s="126"/>
      <c r="G128" s="126"/>
    </row>
    <row r="129" spans="1:7" s="27" customFormat="1" ht="15" thickBot="1" x14ac:dyDescent="0.25">
      <c r="A129" s="127" t="s">
        <v>199</v>
      </c>
      <c r="B129" s="126"/>
      <c r="C129" s="126"/>
      <c r="D129" s="126"/>
      <c r="E129" s="126"/>
      <c r="F129" s="126"/>
      <c r="G129" s="126"/>
    </row>
    <row r="130" spans="1:7" ht="45.75" thickBot="1" x14ac:dyDescent="0.25">
      <c r="A130" s="1" t="s">
        <v>3</v>
      </c>
      <c r="B130" s="1" t="s">
        <v>4</v>
      </c>
      <c r="C130" s="1" t="s">
        <v>5</v>
      </c>
      <c r="D130" s="1" t="s">
        <v>6</v>
      </c>
      <c r="E130" s="1" t="s">
        <v>7</v>
      </c>
      <c r="F130" s="1" t="s">
        <v>8</v>
      </c>
      <c r="G130" s="1" t="s">
        <v>156</v>
      </c>
    </row>
    <row r="131" spans="1:7" ht="15.75" thickBot="1" x14ac:dyDescent="0.25">
      <c r="A131" s="6" t="s">
        <v>75</v>
      </c>
      <c r="B131" s="63" t="s">
        <v>162</v>
      </c>
      <c r="C131" s="63" t="s">
        <v>162</v>
      </c>
      <c r="D131" s="63" t="s">
        <v>162</v>
      </c>
      <c r="E131" s="63" t="s">
        <v>162</v>
      </c>
      <c r="F131" s="63" t="s">
        <v>162</v>
      </c>
      <c r="G131" s="63" t="s">
        <v>162</v>
      </c>
    </row>
    <row r="132" spans="1:7" s="59" customFormat="1" ht="17.25" customHeight="1" thickBot="1" x14ac:dyDescent="0.25">
      <c r="A132" s="61" t="s">
        <v>207</v>
      </c>
      <c r="B132" s="69">
        <v>0</v>
      </c>
      <c r="C132" s="69">
        <v>1</v>
      </c>
      <c r="D132" s="69">
        <f>B132*C132</f>
        <v>0</v>
      </c>
      <c r="E132" s="69">
        <v>8</v>
      </c>
      <c r="F132" s="70">
        <f>D132*E132</f>
        <v>0</v>
      </c>
      <c r="G132" s="71">
        <f>F132*274</f>
        <v>0</v>
      </c>
    </row>
    <row r="133" spans="1:7" s="59" customFormat="1" ht="15.75" thickBot="1" x14ac:dyDescent="0.25">
      <c r="A133" s="61" t="s">
        <v>208</v>
      </c>
      <c r="B133" s="69">
        <v>0</v>
      </c>
      <c r="C133" s="69">
        <v>1</v>
      </c>
      <c r="D133" s="69">
        <f>B133*C133</f>
        <v>0</v>
      </c>
      <c r="E133" s="69">
        <v>500</v>
      </c>
      <c r="F133" s="70">
        <f>D133*E133</f>
        <v>0</v>
      </c>
      <c r="G133" s="71">
        <f>F133*274</f>
        <v>0</v>
      </c>
    </row>
    <row r="134" spans="1:7" ht="15.75" thickBot="1" x14ac:dyDescent="0.25">
      <c r="A134" s="3" t="s">
        <v>78</v>
      </c>
      <c r="B134" s="63" t="s">
        <v>162</v>
      </c>
      <c r="C134" s="63" t="s">
        <v>162</v>
      </c>
      <c r="D134" s="63" t="s">
        <v>162</v>
      </c>
      <c r="E134" s="63" t="s">
        <v>162</v>
      </c>
      <c r="F134" s="63" t="s">
        <v>162</v>
      </c>
      <c r="G134" s="63" t="s">
        <v>162</v>
      </c>
    </row>
    <row r="135" spans="1:7" ht="15" x14ac:dyDescent="0.2">
      <c r="A135" s="14"/>
      <c r="B135" s="18"/>
      <c r="C135" s="18"/>
      <c r="D135" s="18"/>
      <c r="E135" s="18"/>
      <c r="F135" s="18"/>
      <c r="G135" s="18"/>
    </row>
    <row r="136" spans="1:7" ht="15" x14ac:dyDescent="0.2">
      <c r="A136" s="14"/>
      <c r="B136" s="18"/>
      <c r="C136" s="18"/>
      <c r="D136" s="18"/>
      <c r="E136" s="18"/>
      <c r="F136" s="18"/>
      <c r="G136" s="18"/>
    </row>
    <row r="137" spans="1:7" ht="15" x14ac:dyDescent="0.2">
      <c r="A137" s="14"/>
      <c r="B137" s="18"/>
      <c r="C137" s="18"/>
      <c r="D137" s="18"/>
      <c r="E137" s="18"/>
      <c r="F137" s="18"/>
      <c r="G137" s="18"/>
    </row>
    <row r="138" spans="1:7" ht="15" x14ac:dyDescent="0.2">
      <c r="A138" s="14"/>
      <c r="B138" s="18"/>
      <c r="C138" s="18"/>
      <c r="D138" s="18"/>
      <c r="E138" s="18"/>
      <c r="F138" s="18"/>
      <c r="G138" s="18"/>
    </row>
    <row r="139" spans="1:7" ht="15" x14ac:dyDescent="0.25">
      <c r="A139" s="125" t="s">
        <v>103</v>
      </c>
      <c r="B139" s="126"/>
      <c r="C139" s="126"/>
      <c r="D139" s="126"/>
      <c r="E139" s="126"/>
      <c r="F139" s="126"/>
      <c r="G139" s="126"/>
    </row>
    <row r="140" spans="1:7" s="27" customFormat="1" x14ac:dyDescent="0.2">
      <c r="A140" s="127" t="s">
        <v>79</v>
      </c>
      <c r="B140" s="126"/>
      <c r="C140" s="126"/>
      <c r="D140" s="126"/>
      <c r="E140" s="126"/>
      <c r="F140" s="126"/>
      <c r="G140" s="126"/>
    </row>
    <row r="141" spans="1:7" s="27" customFormat="1" ht="15" thickBot="1" x14ac:dyDescent="0.25">
      <c r="A141" s="127" t="s">
        <v>200</v>
      </c>
      <c r="B141" s="126"/>
      <c r="C141" s="126"/>
      <c r="D141" s="126"/>
      <c r="E141" s="126"/>
      <c r="F141" s="126"/>
      <c r="G141" s="126"/>
    </row>
    <row r="142" spans="1:7" ht="45.75" thickBot="1" x14ac:dyDescent="0.25">
      <c r="A142" s="1" t="s">
        <v>3</v>
      </c>
      <c r="B142" s="1" t="s">
        <v>4</v>
      </c>
      <c r="C142" s="1" t="s">
        <v>5</v>
      </c>
      <c r="D142" s="1" t="s">
        <v>6</v>
      </c>
      <c r="E142" s="1" t="s">
        <v>7</v>
      </c>
      <c r="F142" s="1" t="s">
        <v>8</v>
      </c>
      <c r="G142" s="1" t="s">
        <v>156</v>
      </c>
    </row>
    <row r="143" spans="1:7" ht="15.75" thickBot="1" x14ac:dyDescent="0.25">
      <c r="A143" s="6" t="s">
        <v>75</v>
      </c>
      <c r="B143" s="63" t="s">
        <v>162</v>
      </c>
      <c r="C143" s="63" t="s">
        <v>162</v>
      </c>
      <c r="D143" s="63" t="s">
        <v>162</v>
      </c>
      <c r="E143" s="63" t="s">
        <v>162</v>
      </c>
      <c r="F143" s="63" t="s">
        <v>162</v>
      </c>
      <c r="G143" s="63" t="s">
        <v>162</v>
      </c>
    </row>
    <row r="144" spans="1:7" ht="20.25" customHeight="1" thickBot="1" x14ac:dyDescent="0.25">
      <c r="A144" s="3" t="s">
        <v>76</v>
      </c>
      <c r="B144" s="64">
        <v>0</v>
      </c>
      <c r="C144" s="64">
        <v>1</v>
      </c>
      <c r="D144" s="64">
        <f>B144*C144</f>
        <v>0</v>
      </c>
      <c r="E144" s="64">
        <v>8</v>
      </c>
      <c r="F144" s="65">
        <f>D144*E144</f>
        <v>0</v>
      </c>
      <c r="G144" s="66">
        <f>F144*274</f>
        <v>0</v>
      </c>
    </row>
    <row r="145" spans="1:7" ht="15.75" thickBot="1" x14ac:dyDescent="0.25">
      <c r="A145" s="3" t="s">
        <v>77</v>
      </c>
      <c r="B145" s="64">
        <v>0</v>
      </c>
      <c r="C145" s="64">
        <v>1</v>
      </c>
      <c r="D145" s="64">
        <f>B145*C145</f>
        <v>0</v>
      </c>
      <c r="E145" s="64">
        <v>500</v>
      </c>
      <c r="F145" s="65">
        <f>D145*E145</f>
        <v>0</v>
      </c>
      <c r="G145" s="66">
        <f>F145*274</f>
        <v>0</v>
      </c>
    </row>
    <row r="146" spans="1:7" ht="15.75" thickBot="1" x14ac:dyDescent="0.25">
      <c r="A146" s="3" t="s">
        <v>78</v>
      </c>
      <c r="B146" s="63" t="s">
        <v>162</v>
      </c>
      <c r="C146" s="63" t="s">
        <v>162</v>
      </c>
      <c r="D146" s="63" t="s">
        <v>162</v>
      </c>
      <c r="E146" s="63" t="s">
        <v>162</v>
      </c>
      <c r="F146" s="63" t="s">
        <v>162</v>
      </c>
      <c r="G146" s="63" t="s">
        <v>162</v>
      </c>
    </row>
    <row r="147" spans="1:7" ht="15" x14ac:dyDescent="0.2">
      <c r="A147" s="14"/>
      <c r="B147" s="18"/>
      <c r="C147" s="18"/>
      <c r="D147" s="18"/>
      <c r="E147" s="18"/>
      <c r="F147" s="18"/>
      <c r="G147" s="18"/>
    </row>
    <row r="148" spans="1:7" ht="15" x14ac:dyDescent="0.2">
      <c r="A148" s="14"/>
      <c r="B148" s="18"/>
      <c r="C148" s="18"/>
      <c r="D148" s="18"/>
      <c r="E148" s="18"/>
      <c r="F148" s="18"/>
      <c r="G148" s="18"/>
    </row>
    <row r="149" spans="1:7" ht="15" x14ac:dyDescent="0.25">
      <c r="A149" s="125" t="s">
        <v>104</v>
      </c>
      <c r="B149" s="126"/>
      <c r="C149" s="126"/>
      <c r="D149" s="126"/>
      <c r="E149" s="126"/>
      <c r="F149" s="126"/>
      <c r="G149" s="126"/>
    </row>
    <row r="150" spans="1:7" s="27" customFormat="1" x14ac:dyDescent="0.2">
      <c r="A150" s="127" t="s">
        <v>80</v>
      </c>
      <c r="B150" s="126"/>
      <c r="C150" s="126"/>
      <c r="D150" s="126"/>
      <c r="E150" s="126"/>
      <c r="F150" s="126"/>
      <c r="G150" s="126"/>
    </row>
    <row r="151" spans="1:7" s="27" customFormat="1" ht="15" thickBot="1" x14ac:dyDescent="0.25">
      <c r="A151" s="127" t="s">
        <v>201</v>
      </c>
      <c r="B151" s="126"/>
      <c r="C151" s="126"/>
      <c r="D151" s="126"/>
      <c r="E151" s="126"/>
      <c r="F151" s="126"/>
      <c r="G151" s="126"/>
    </row>
    <row r="152" spans="1:7" ht="45.75" thickBot="1" x14ac:dyDescent="0.25">
      <c r="A152" s="1" t="s">
        <v>3</v>
      </c>
      <c r="B152" s="1" t="s">
        <v>4</v>
      </c>
      <c r="C152" s="1" t="s">
        <v>5</v>
      </c>
      <c r="D152" s="1" t="s">
        <v>6</v>
      </c>
      <c r="E152" s="1" t="s">
        <v>7</v>
      </c>
      <c r="F152" s="1" t="s">
        <v>8</v>
      </c>
      <c r="G152" s="1" t="s">
        <v>156</v>
      </c>
    </row>
    <row r="153" spans="1:7" ht="15.75" thickBot="1" x14ac:dyDescent="0.25">
      <c r="A153" s="6" t="s">
        <v>75</v>
      </c>
      <c r="B153" s="63" t="s">
        <v>162</v>
      </c>
      <c r="C153" s="63" t="s">
        <v>162</v>
      </c>
      <c r="D153" s="63" t="s">
        <v>162</v>
      </c>
      <c r="E153" s="63" t="s">
        <v>162</v>
      </c>
      <c r="F153" s="63" t="s">
        <v>162</v>
      </c>
      <c r="G153" s="63" t="s">
        <v>162</v>
      </c>
    </row>
    <row r="154" spans="1:7" ht="18.75" customHeight="1" thickBot="1" x14ac:dyDescent="0.25">
      <c r="A154" s="3" t="s">
        <v>76</v>
      </c>
      <c r="B154" s="64">
        <v>0</v>
      </c>
      <c r="C154" s="64">
        <v>1</v>
      </c>
      <c r="D154" s="64">
        <f>B154*C154</f>
        <v>0</v>
      </c>
      <c r="E154" s="64">
        <v>8</v>
      </c>
      <c r="F154" s="65">
        <f>D154*E154</f>
        <v>0</v>
      </c>
      <c r="G154" s="66">
        <f>F154*274</f>
        <v>0</v>
      </c>
    </row>
    <row r="155" spans="1:7" ht="15.75" thickBot="1" x14ac:dyDescent="0.25">
      <c r="A155" s="3" t="s">
        <v>77</v>
      </c>
      <c r="B155" s="64">
        <v>0</v>
      </c>
      <c r="C155" s="64">
        <v>1</v>
      </c>
      <c r="D155" s="64">
        <f>B155*C155</f>
        <v>0</v>
      </c>
      <c r="E155" s="64">
        <v>500</v>
      </c>
      <c r="F155" s="65">
        <f>D155*E155</f>
        <v>0</v>
      </c>
      <c r="G155" s="66">
        <f>F155*274</f>
        <v>0</v>
      </c>
    </row>
    <row r="156" spans="1:7" ht="15.75" thickBot="1" x14ac:dyDescent="0.25">
      <c r="A156" s="3" t="s">
        <v>78</v>
      </c>
      <c r="B156" s="63" t="s">
        <v>162</v>
      </c>
      <c r="C156" s="63" t="s">
        <v>162</v>
      </c>
      <c r="D156" s="63" t="s">
        <v>162</v>
      </c>
      <c r="E156" s="63" t="s">
        <v>162</v>
      </c>
      <c r="F156" s="63" t="s">
        <v>162</v>
      </c>
      <c r="G156" s="63" t="s">
        <v>162</v>
      </c>
    </row>
    <row r="157" spans="1:7" ht="15" x14ac:dyDescent="0.2">
      <c r="A157" s="14"/>
      <c r="B157" s="18"/>
      <c r="C157" s="18"/>
      <c r="D157" s="18"/>
      <c r="E157" s="18"/>
      <c r="F157" s="18"/>
      <c r="G157" s="18"/>
    </row>
    <row r="158" spans="1:7" ht="15" x14ac:dyDescent="0.2">
      <c r="A158" s="14"/>
      <c r="B158" s="18"/>
      <c r="C158" s="18"/>
      <c r="D158" s="18"/>
      <c r="E158" s="18"/>
      <c r="F158" s="18"/>
      <c r="G158" s="18"/>
    </row>
    <row r="159" spans="1:7" ht="15" x14ac:dyDescent="0.25">
      <c r="A159" s="125" t="s">
        <v>105</v>
      </c>
      <c r="B159" s="126"/>
      <c r="C159" s="126"/>
      <c r="D159" s="126"/>
      <c r="E159" s="126"/>
      <c r="F159" s="126"/>
      <c r="G159" s="126"/>
    </row>
    <row r="160" spans="1:7" s="27" customFormat="1" x14ac:dyDescent="0.2">
      <c r="A160" s="127" t="s">
        <v>81</v>
      </c>
      <c r="B160" s="127"/>
      <c r="C160" s="127"/>
      <c r="D160" s="127"/>
      <c r="E160" s="127"/>
      <c r="F160" s="127"/>
      <c r="G160" s="127"/>
    </row>
    <row r="161" spans="1:7" s="27" customFormat="1" ht="15" thickBot="1" x14ac:dyDescent="0.25">
      <c r="A161" s="127" t="s">
        <v>202</v>
      </c>
      <c r="B161" s="126"/>
      <c r="C161" s="126"/>
      <c r="D161" s="126"/>
      <c r="E161" s="126"/>
      <c r="F161" s="126"/>
      <c r="G161" s="126"/>
    </row>
    <row r="162" spans="1:7" s="59" customFormat="1" ht="45.75" thickBot="1" x14ac:dyDescent="0.25">
      <c r="A162" s="58" t="s">
        <v>3</v>
      </c>
      <c r="B162" s="58" t="s">
        <v>4</v>
      </c>
      <c r="C162" s="58" t="s">
        <v>5</v>
      </c>
      <c r="D162" s="58" t="s">
        <v>6</v>
      </c>
      <c r="E162" s="58" t="s">
        <v>7</v>
      </c>
      <c r="F162" s="58" t="s">
        <v>8</v>
      </c>
      <c r="G162" s="58" t="s">
        <v>156</v>
      </c>
    </row>
    <row r="163" spans="1:7" s="59" customFormat="1" ht="15.75" thickBot="1" x14ac:dyDescent="0.25">
      <c r="A163" s="60" t="s">
        <v>75</v>
      </c>
      <c r="B163" s="63" t="s">
        <v>162</v>
      </c>
      <c r="C163" s="63" t="s">
        <v>162</v>
      </c>
      <c r="D163" s="63" t="s">
        <v>162</v>
      </c>
      <c r="E163" s="63" t="s">
        <v>162</v>
      </c>
      <c r="F163" s="63" t="s">
        <v>162</v>
      </c>
      <c r="G163" s="63" t="s">
        <v>162</v>
      </c>
    </row>
    <row r="164" spans="1:7" s="59" customFormat="1" ht="16.5" customHeight="1" thickBot="1" x14ac:dyDescent="0.25">
      <c r="A164" s="61" t="s">
        <v>76</v>
      </c>
      <c r="B164" s="64">
        <v>4</v>
      </c>
      <c r="C164" s="64">
        <v>2</v>
      </c>
      <c r="D164" s="64">
        <f>B164*C164</f>
        <v>8</v>
      </c>
      <c r="E164" s="64">
        <v>8</v>
      </c>
      <c r="F164" s="65">
        <f>D164*E164</f>
        <v>64</v>
      </c>
      <c r="G164" s="66">
        <f>F164*274</f>
        <v>17536</v>
      </c>
    </row>
    <row r="165" spans="1:7" s="59" customFormat="1" ht="15.75" thickBot="1" x14ac:dyDescent="0.25">
      <c r="A165" s="61" t="s">
        <v>77</v>
      </c>
      <c r="B165" s="64">
        <v>4</v>
      </c>
      <c r="C165" s="64">
        <v>1</v>
      </c>
      <c r="D165" s="64">
        <f>B165*C165</f>
        <v>4</v>
      </c>
      <c r="E165" s="64">
        <v>500</v>
      </c>
      <c r="F165" s="65">
        <f>D165*E165</f>
        <v>2000</v>
      </c>
      <c r="G165" s="66">
        <f>F165*274</f>
        <v>548000</v>
      </c>
    </row>
    <row r="166" spans="1:7" s="59" customFormat="1" ht="15.75" thickBot="1" x14ac:dyDescent="0.25">
      <c r="A166" s="61" t="s">
        <v>78</v>
      </c>
      <c r="B166" s="63" t="s">
        <v>162</v>
      </c>
      <c r="C166" s="63" t="s">
        <v>162</v>
      </c>
      <c r="D166" s="63" t="s">
        <v>162</v>
      </c>
      <c r="E166" s="63" t="s">
        <v>162</v>
      </c>
      <c r="F166" s="63" t="s">
        <v>162</v>
      </c>
      <c r="G166" s="63" t="s">
        <v>162</v>
      </c>
    </row>
    <row r="167" spans="1:7" ht="15.75" thickBot="1" x14ac:dyDescent="0.25">
      <c r="A167" s="14"/>
      <c r="B167" s="18"/>
      <c r="C167" s="18"/>
      <c r="D167" s="18"/>
      <c r="E167" s="18"/>
      <c r="F167" s="18"/>
      <c r="G167" s="18"/>
    </row>
    <row r="168" spans="1:7" ht="15.75" thickBot="1" x14ac:dyDescent="0.25">
      <c r="A168" s="6" t="s">
        <v>220</v>
      </c>
      <c r="B168" s="80">
        <v>4</v>
      </c>
      <c r="C168" s="80"/>
      <c r="D168" s="81">
        <f>D165+D164+D155+D154+D145+D144+D133+D132</f>
        <v>12</v>
      </c>
      <c r="E168" s="81"/>
      <c r="F168" s="81">
        <f>F165+F164+F155+F154+F144+F145+F132+F133</f>
        <v>2064</v>
      </c>
      <c r="G168" s="114">
        <f>SUM(G165,G164,G155,G154,G145,G144,G133,G132)</f>
        <v>565536</v>
      </c>
    </row>
    <row r="169" spans="1:7" ht="15" x14ac:dyDescent="0.2">
      <c r="A169" s="14"/>
      <c r="B169" s="18"/>
      <c r="C169" s="18"/>
      <c r="D169" s="18"/>
      <c r="E169" s="107">
        <v>2010</v>
      </c>
      <c r="F169" s="107">
        <v>0</v>
      </c>
      <c r="G169" s="18"/>
    </row>
    <row r="170" spans="1:7" ht="15" x14ac:dyDescent="0.2">
      <c r="A170" s="14"/>
      <c r="B170" s="18"/>
      <c r="C170" s="18"/>
      <c r="D170" s="18"/>
      <c r="E170" s="107" t="s">
        <v>174</v>
      </c>
      <c r="F170" s="108">
        <v>2064</v>
      </c>
      <c r="G170" s="18"/>
    </row>
    <row r="171" spans="1:7" ht="15" x14ac:dyDescent="0.2">
      <c r="A171" s="14"/>
      <c r="B171" s="18"/>
      <c r="C171" s="18"/>
      <c r="D171" s="18"/>
      <c r="E171" s="18"/>
      <c r="F171" s="18"/>
      <c r="G171" s="18"/>
    </row>
    <row r="172" spans="1:7" ht="17.25" x14ac:dyDescent="0.2">
      <c r="A172" s="118" t="s">
        <v>226</v>
      </c>
      <c r="B172" s="18"/>
      <c r="C172" s="18"/>
      <c r="D172" s="18"/>
      <c r="E172" s="18"/>
      <c r="F172" s="18"/>
      <c r="G172" s="18"/>
    </row>
    <row r="173" spans="1:7" ht="15" x14ac:dyDescent="0.2">
      <c r="A173" s="14"/>
      <c r="B173" s="18"/>
      <c r="C173" s="18"/>
      <c r="D173" s="18"/>
      <c r="E173" s="18"/>
      <c r="F173" s="18"/>
      <c r="G173" s="18"/>
    </row>
    <row r="174" spans="1:7" ht="15" x14ac:dyDescent="0.2">
      <c r="A174" s="14"/>
      <c r="B174" s="18"/>
      <c r="C174" s="18"/>
      <c r="D174" s="18"/>
      <c r="E174" s="18"/>
      <c r="F174" s="18"/>
      <c r="G174" s="18"/>
    </row>
    <row r="175" spans="1:7" ht="15" x14ac:dyDescent="0.25">
      <c r="A175" s="125" t="s">
        <v>106</v>
      </c>
      <c r="B175" s="126"/>
      <c r="C175" s="126"/>
      <c r="D175" s="126"/>
      <c r="E175" s="126"/>
      <c r="F175" s="126"/>
      <c r="G175" s="126"/>
    </row>
    <row r="176" spans="1:7" ht="15" x14ac:dyDescent="0.25">
      <c r="A176" s="125" t="s">
        <v>107</v>
      </c>
      <c r="B176" s="127"/>
      <c r="C176" s="127"/>
      <c r="D176" s="127"/>
      <c r="E176" s="127"/>
      <c r="F176" s="127"/>
      <c r="G176" s="127"/>
    </row>
    <row r="177" spans="1:7" s="27" customFormat="1" x14ac:dyDescent="0.2">
      <c r="A177" s="127" t="s">
        <v>82</v>
      </c>
      <c r="B177" s="126"/>
      <c r="C177" s="126"/>
      <c r="D177" s="126"/>
      <c r="E177" s="126"/>
      <c r="F177" s="126"/>
      <c r="G177" s="126"/>
    </row>
    <row r="178" spans="1:7" s="27" customFormat="1" ht="15" thickBot="1" x14ac:dyDescent="0.25">
      <c r="A178" s="21"/>
      <c r="B178" s="28"/>
      <c r="C178" s="28"/>
      <c r="D178" s="28"/>
      <c r="E178" s="28"/>
      <c r="F178" s="28"/>
      <c r="G178" s="28"/>
    </row>
    <row r="179" spans="1:7" ht="45.75" thickBot="1" x14ac:dyDescent="0.25">
      <c r="A179" s="1" t="s">
        <v>3</v>
      </c>
      <c r="B179" s="1" t="s">
        <v>4</v>
      </c>
      <c r="C179" s="1" t="s">
        <v>5</v>
      </c>
      <c r="D179" s="1" t="s">
        <v>6</v>
      </c>
      <c r="E179" s="1" t="s">
        <v>7</v>
      </c>
      <c r="F179" s="1" t="s">
        <v>8</v>
      </c>
      <c r="G179" s="1" t="s">
        <v>156</v>
      </c>
    </row>
    <row r="180" spans="1:7" ht="16.5" customHeight="1" thickBot="1" x14ac:dyDescent="0.25">
      <c r="A180" s="6" t="s">
        <v>83</v>
      </c>
      <c r="B180" s="63">
        <v>0</v>
      </c>
      <c r="C180" s="63">
        <v>0</v>
      </c>
      <c r="D180" s="73">
        <f>B180*C180</f>
        <v>0</v>
      </c>
      <c r="E180" s="73">
        <v>10</v>
      </c>
      <c r="F180" s="74">
        <f>D180*E180</f>
        <v>0</v>
      </c>
      <c r="G180" s="75">
        <f>F180*274</f>
        <v>0</v>
      </c>
    </row>
    <row r="181" spans="1:7" ht="15.75" thickBot="1" x14ac:dyDescent="0.25">
      <c r="A181" s="3" t="s">
        <v>84</v>
      </c>
      <c r="B181" s="64">
        <v>0</v>
      </c>
      <c r="C181" s="64">
        <v>0</v>
      </c>
      <c r="D181" s="64">
        <f>B181*C181</f>
        <v>0</v>
      </c>
      <c r="E181" s="64">
        <v>40</v>
      </c>
      <c r="F181" s="65">
        <f>D181*E181</f>
        <v>0</v>
      </c>
      <c r="G181" s="66">
        <f>F181*274</f>
        <v>0</v>
      </c>
    </row>
    <row r="182" spans="1:7" ht="15.75" thickBot="1" x14ac:dyDescent="0.25">
      <c r="A182" s="3" t="s">
        <v>209</v>
      </c>
      <c r="B182" s="64"/>
      <c r="C182" s="64"/>
      <c r="D182" s="64"/>
      <c r="E182" s="64"/>
      <c r="F182" s="64"/>
      <c r="G182" s="64"/>
    </row>
    <row r="183" spans="1:7" ht="15.75" thickBot="1" x14ac:dyDescent="0.25">
      <c r="A183" s="3" t="s">
        <v>85</v>
      </c>
      <c r="B183" s="4">
        <v>0</v>
      </c>
      <c r="C183" s="4"/>
      <c r="D183" s="4">
        <v>0</v>
      </c>
      <c r="E183" s="4"/>
      <c r="F183" s="7">
        <f>SUM(F180:F182)</f>
        <v>0</v>
      </c>
      <c r="G183" s="5">
        <f>SUM(G180:G182)</f>
        <v>0</v>
      </c>
    </row>
    <row r="184" spans="1:7" ht="15.75" thickBot="1" x14ac:dyDescent="0.25">
      <c r="A184" s="76"/>
      <c r="B184" s="77"/>
      <c r="C184" s="77"/>
      <c r="D184" s="77"/>
      <c r="E184" s="77"/>
      <c r="F184" s="78"/>
      <c r="G184" s="79"/>
    </row>
    <row r="185" spans="1:7" ht="15.75" thickBot="1" x14ac:dyDescent="0.25">
      <c r="A185" s="6" t="s">
        <v>86</v>
      </c>
      <c r="B185" s="80">
        <f>SUM(B10,B30,B51,B91,B105,B121,B183,B168)</f>
        <v>19.656600000000001</v>
      </c>
      <c r="C185" s="80"/>
      <c r="D185" s="81">
        <f>SUM(D10,D30,D51,D91,D105,D121,D183,D168)</f>
        <v>1050.3222999999998</v>
      </c>
      <c r="E185" s="80"/>
      <c r="F185" s="81">
        <f>SUM(F10,F30,F51,F91,F105,F121,F168,F183)</f>
        <v>194866.758</v>
      </c>
      <c r="G185" s="82">
        <f>SUM(G10,G30,G51,G91,G105,G121,G183,G168)</f>
        <v>53393491.692000002</v>
      </c>
    </row>
    <row r="186" spans="1:7" ht="15" x14ac:dyDescent="0.2">
      <c r="A186" s="14"/>
      <c r="B186" s="15"/>
      <c r="C186" s="15"/>
      <c r="D186" s="15"/>
      <c r="E186" s="107">
        <v>2010</v>
      </c>
      <c r="F186" s="108">
        <v>191774</v>
      </c>
      <c r="G186" s="16"/>
    </row>
    <row r="187" spans="1:7" ht="15" x14ac:dyDescent="0.2">
      <c r="A187" s="14"/>
      <c r="B187" s="15"/>
      <c r="C187" s="15"/>
      <c r="D187" s="15"/>
      <c r="E187" s="107" t="s">
        <v>174</v>
      </c>
      <c r="F187" s="108">
        <f>F185-F186</f>
        <v>3092.7580000000016</v>
      </c>
      <c r="G187" s="16"/>
    </row>
    <row r="188" spans="1:7" ht="15" x14ac:dyDescent="0.2">
      <c r="A188" s="14"/>
      <c r="B188" s="15"/>
      <c r="C188" s="15"/>
      <c r="D188" s="15"/>
      <c r="E188" s="15"/>
      <c r="F188" s="17"/>
      <c r="G188" s="16"/>
    </row>
    <row r="189" spans="1:7" ht="15" x14ac:dyDescent="0.2">
      <c r="B189" s="15"/>
      <c r="C189" s="15"/>
      <c r="D189" s="15"/>
      <c r="E189" s="15"/>
      <c r="F189" s="17"/>
      <c r="G189" s="16"/>
    </row>
    <row r="190" spans="1:7" ht="15" x14ac:dyDescent="0.2">
      <c r="A190" s="14"/>
      <c r="B190" s="15"/>
      <c r="C190" s="15"/>
      <c r="D190" s="15"/>
      <c r="E190" s="15"/>
      <c r="F190" s="17"/>
      <c r="G190" s="16"/>
    </row>
    <row r="191" spans="1:7" ht="15" x14ac:dyDescent="0.2">
      <c r="A191" s="14"/>
      <c r="B191" s="15"/>
      <c r="C191" s="15"/>
      <c r="D191" s="15"/>
      <c r="E191" s="15"/>
      <c r="F191" s="17"/>
      <c r="G191" s="16"/>
    </row>
    <row r="192" spans="1:7" ht="15" x14ac:dyDescent="0.2">
      <c r="A192" s="14"/>
      <c r="B192" s="15"/>
      <c r="C192" s="15"/>
      <c r="D192" s="15"/>
      <c r="E192" s="15"/>
      <c r="F192" s="17"/>
      <c r="G192" s="16"/>
    </row>
    <row r="193" spans="1:9" ht="15" x14ac:dyDescent="0.2">
      <c r="A193" s="14"/>
      <c r="B193" s="15"/>
      <c r="C193" s="15"/>
      <c r="D193" s="15"/>
      <c r="E193" s="15"/>
      <c r="F193" s="17"/>
      <c r="G193" s="16"/>
    </row>
    <row r="194" spans="1:9" ht="15" x14ac:dyDescent="0.2">
      <c r="A194" s="14"/>
      <c r="B194" s="15"/>
      <c r="C194" s="15"/>
      <c r="D194" s="15"/>
      <c r="E194" s="15"/>
      <c r="F194" s="17"/>
      <c r="G194" s="16"/>
    </row>
    <row r="195" spans="1:9" ht="15" x14ac:dyDescent="0.2">
      <c r="A195" s="14"/>
      <c r="B195" s="15"/>
      <c r="C195" s="15"/>
      <c r="D195" s="15"/>
      <c r="E195" s="15"/>
      <c r="F195" s="17"/>
      <c r="G195" s="16"/>
    </row>
    <row r="196" spans="1:9" ht="15" x14ac:dyDescent="0.2">
      <c r="A196" s="14"/>
      <c r="B196" s="15"/>
      <c r="C196" s="15"/>
      <c r="D196" s="15"/>
      <c r="E196" s="15"/>
      <c r="F196" s="17"/>
      <c r="G196" s="16"/>
    </row>
    <row r="197" spans="1:9" ht="15" x14ac:dyDescent="0.2">
      <c r="A197" s="14"/>
      <c r="B197" s="15"/>
      <c r="C197" s="15"/>
      <c r="D197" s="15"/>
      <c r="E197" s="15"/>
      <c r="F197" s="17"/>
      <c r="G197" s="16"/>
    </row>
    <row r="198" spans="1:9" ht="15" x14ac:dyDescent="0.2">
      <c r="A198" s="14"/>
      <c r="B198" s="15"/>
      <c r="C198" s="15"/>
      <c r="D198" s="15"/>
      <c r="E198" s="15"/>
      <c r="F198" s="17"/>
      <c r="G198" s="16"/>
    </row>
    <row r="199" spans="1:9" ht="15" x14ac:dyDescent="0.2">
      <c r="A199" s="14"/>
      <c r="B199" s="15"/>
      <c r="C199" s="15"/>
      <c r="D199" s="15"/>
      <c r="E199" s="15"/>
      <c r="F199" s="17"/>
      <c r="G199" s="16"/>
    </row>
    <row r="200" spans="1:9" ht="15" x14ac:dyDescent="0.25">
      <c r="A200" s="124" t="s">
        <v>87</v>
      </c>
      <c r="B200" s="124"/>
      <c r="C200" s="124"/>
      <c r="D200" s="124"/>
      <c r="E200" s="124"/>
    </row>
    <row r="201" spans="1:9" ht="15" x14ac:dyDescent="0.25">
      <c r="A201" s="124" t="s">
        <v>88</v>
      </c>
      <c r="B201" s="124"/>
      <c r="C201" s="124"/>
      <c r="D201" s="124"/>
      <c r="E201" s="124"/>
    </row>
    <row r="202" spans="1:9" s="27" customFormat="1" ht="15" x14ac:dyDescent="0.25">
      <c r="A202" s="125" t="s">
        <v>2</v>
      </c>
      <c r="B202" s="125"/>
      <c r="C202" s="125"/>
      <c r="D202" s="125"/>
      <c r="E202" s="125"/>
    </row>
    <row r="203" spans="1:9" ht="19.5" customHeight="1" thickBot="1" x14ac:dyDescent="0.25">
      <c r="A203" s="136" t="s">
        <v>222</v>
      </c>
      <c r="B203" s="136"/>
      <c r="C203" s="136"/>
      <c r="D203" s="136"/>
      <c r="E203" s="136"/>
    </row>
    <row r="204" spans="1:9" ht="30" x14ac:dyDescent="0.2">
      <c r="A204" s="132" t="s">
        <v>3</v>
      </c>
      <c r="B204" s="10" t="s">
        <v>110</v>
      </c>
      <c r="C204" s="132" t="s">
        <v>111</v>
      </c>
      <c r="D204" s="132" t="s">
        <v>8</v>
      </c>
      <c r="E204" s="132" t="s">
        <v>156</v>
      </c>
    </row>
    <row r="205" spans="1:9" ht="15" x14ac:dyDescent="0.2">
      <c r="A205" s="133"/>
      <c r="B205" s="83" t="s">
        <v>216</v>
      </c>
      <c r="C205" s="133"/>
      <c r="D205" s="133"/>
      <c r="E205" s="133"/>
    </row>
    <row r="206" spans="1:9" ht="15" x14ac:dyDescent="0.2">
      <c r="A206" s="133"/>
      <c r="B206" s="83" t="s">
        <v>227</v>
      </c>
      <c r="C206" s="133"/>
      <c r="D206" s="133"/>
      <c r="E206" s="133"/>
    </row>
    <row r="207" spans="1:9" ht="15.75" customHeight="1" thickBot="1" x14ac:dyDescent="0.25">
      <c r="A207" s="134"/>
      <c r="B207" s="84" t="s">
        <v>215</v>
      </c>
      <c r="C207" s="134"/>
      <c r="D207" s="134"/>
      <c r="E207" s="134"/>
      <c r="G207" s="110" t="s">
        <v>3</v>
      </c>
      <c r="H207" s="110" t="s">
        <v>217</v>
      </c>
      <c r="I207" s="110" t="s">
        <v>174</v>
      </c>
    </row>
    <row r="208" spans="1:9" ht="15.75" thickBot="1" x14ac:dyDescent="0.25">
      <c r="A208" s="85">
        <v>52.47</v>
      </c>
      <c r="B208" s="63">
        <v>2.3330000000000002</v>
      </c>
      <c r="C208" s="63">
        <v>500</v>
      </c>
      <c r="D208" s="67">
        <f>B208*C208</f>
        <v>1166.5</v>
      </c>
      <c r="E208" s="86">
        <f>D208*274</f>
        <v>319621</v>
      </c>
      <c r="G208" s="111">
        <v>52.47</v>
      </c>
      <c r="H208" s="110">
        <v>666.5</v>
      </c>
      <c r="I208" s="106">
        <f>D208-H208</f>
        <v>500</v>
      </c>
    </row>
    <row r="209" spans="1:9" ht="30.75" thickBot="1" x14ac:dyDescent="0.25">
      <c r="A209" s="3" t="s">
        <v>196</v>
      </c>
      <c r="B209" s="64">
        <v>0</v>
      </c>
      <c r="C209" s="64">
        <v>500</v>
      </c>
      <c r="D209" s="67">
        <f>B209*C209</f>
        <v>0</v>
      </c>
      <c r="E209" s="86">
        <f>D209*274</f>
        <v>0</v>
      </c>
      <c r="G209" s="112" t="s">
        <v>196</v>
      </c>
      <c r="H209" s="110">
        <v>166.5</v>
      </c>
      <c r="I209" s="122">
        <f>D209-H209</f>
        <v>-166.5</v>
      </c>
    </row>
    <row r="210" spans="1:9" ht="15.75" thickBot="1" x14ac:dyDescent="0.25">
      <c r="A210" s="3" t="s">
        <v>89</v>
      </c>
      <c r="B210" s="64">
        <v>1.333</v>
      </c>
      <c r="C210" s="65">
        <v>1500</v>
      </c>
      <c r="D210" s="67">
        <f>B210*C210</f>
        <v>1999.5</v>
      </c>
      <c r="E210" s="86">
        <f>D210*274</f>
        <v>547863</v>
      </c>
      <c r="G210" s="112" t="s">
        <v>89</v>
      </c>
      <c r="H210" s="110">
        <v>8499</v>
      </c>
      <c r="I210" s="106">
        <f>D210-H210</f>
        <v>-6499.5</v>
      </c>
    </row>
    <row r="211" spans="1:9" ht="30.75" thickBot="1" x14ac:dyDescent="0.25">
      <c r="A211" s="3" t="s">
        <v>90</v>
      </c>
      <c r="B211" s="64">
        <v>1.333</v>
      </c>
      <c r="C211" s="64">
        <v>500</v>
      </c>
      <c r="D211" s="67">
        <f>B211*C211</f>
        <v>666.5</v>
      </c>
      <c r="E211" s="86">
        <f>D211*274</f>
        <v>182621</v>
      </c>
      <c r="G211" s="112" t="s">
        <v>90</v>
      </c>
      <c r="H211" s="110">
        <v>2833</v>
      </c>
      <c r="I211" s="106">
        <f>D211-H211</f>
        <v>-2166.5</v>
      </c>
    </row>
    <row r="212" spans="1:9" ht="15" x14ac:dyDescent="0.2">
      <c r="A212" s="14"/>
      <c r="B212" s="18"/>
      <c r="C212" s="18"/>
      <c r="D212" s="87"/>
      <c r="E212" s="88"/>
    </row>
    <row r="213" spans="1:9" s="59" customFormat="1" ht="15" x14ac:dyDescent="0.25">
      <c r="A213" s="128" t="s">
        <v>102</v>
      </c>
      <c r="B213" s="128"/>
      <c r="C213" s="128"/>
      <c r="D213" s="128"/>
      <c r="E213" s="128"/>
      <c r="H213" s="113"/>
      <c r="I213" s="113"/>
    </row>
    <row r="214" spans="1:9" s="27" customFormat="1" ht="18.75" customHeight="1" thickBot="1" x14ac:dyDescent="0.25">
      <c r="A214" s="131" t="s">
        <v>91</v>
      </c>
      <c r="B214" s="131"/>
      <c r="C214" s="131"/>
      <c r="D214" s="131"/>
      <c r="E214" s="131"/>
    </row>
    <row r="215" spans="1:9" ht="60.75" customHeight="1" thickBot="1" x14ac:dyDescent="0.25">
      <c r="A215" s="1" t="s">
        <v>3</v>
      </c>
      <c r="B215" s="1" t="s">
        <v>110</v>
      </c>
      <c r="C215" s="1" t="s">
        <v>111</v>
      </c>
      <c r="D215" s="1" t="s">
        <v>8</v>
      </c>
      <c r="E215" s="1" t="s">
        <v>156</v>
      </c>
    </row>
    <row r="216" spans="1:9" s="27" customFormat="1" ht="19.5" customHeight="1" thickBot="1" x14ac:dyDescent="0.25">
      <c r="A216" s="6" t="s">
        <v>92</v>
      </c>
      <c r="B216" s="73">
        <v>1</v>
      </c>
      <c r="C216" s="73">
        <v>34</v>
      </c>
      <c r="D216" s="74">
        <f>B216*C216</f>
        <v>34</v>
      </c>
      <c r="E216" s="75">
        <f>D216*274</f>
        <v>9316</v>
      </c>
    </row>
    <row r="217" spans="1:9" ht="15.75" thickBot="1" x14ac:dyDescent="0.25">
      <c r="A217" s="6" t="s">
        <v>210</v>
      </c>
      <c r="B217" s="72"/>
      <c r="C217" s="72"/>
      <c r="D217" s="72"/>
      <c r="E217" s="72"/>
    </row>
    <row r="218" spans="1:9" ht="15.75" thickBot="1" x14ac:dyDescent="0.25">
      <c r="A218" s="6" t="s">
        <v>211</v>
      </c>
      <c r="B218" s="72"/>
      <c r="C218" s="72"/>
      <c r="D218" s="72"/>
      <c r="E218" s="72"/>
    </row>
    <row r="219" spans="1:9" ht="15.75" thickBot="1" x14ac:dyDescent="0.25">
      <c r="A219" s="6" t="s">
        <v>229</v>
      </c>
      <c r="B219" s="73">
        <v>1</v>
      </c>
      <c r="C219" s="73">
        <v>1</v>
      </c>
      <c r="D219" s="73">
        <v>3</v>
      </c>
      <c r="E219" s="75">
        <f>D219*274</f>
        <v>822</v>
      </c>
    </row>
    <row r="220" spans="1:9" ht="15.75" thickBot="1" x14ac:dyDescent="0.25">
      <c r="A220" s="6" t="s">
        <v>228</v>
      </c>
      <c r="B220" s="73">
        <v>1</v>
      </c>
      <c r="C220" s="73">
        <v>1</v>
      </c>
      <c r="D220" s="73">
        <v>3</v>
      </c>
      <c r="E220" s="75">
        <f>D220*274</f>
        <v>822</v>
      </c>
    </row>
    <row r="221" spans="1:9" ht="15" x14ac:dyDescent="0.2">
      <c r="A221" s="14"/>
      <c r="B221" s="15"/>
      <c r="C221" s="15"/>
      <c r="D221" s="15"/>
      <c r="E221" s="15"/>
    </row>
    <row r="222" spans="1:9" ht="17.25" x14ac:dyDescent="0.2">
      <c r="A222" s="118" t="s">
        <v>226</v>
      </c>
      <c r="B222" s="15"/>
      <c r="C222" s="15"/>
      <c r="D222" s="15"/>
      <c r="E222" s="15"/>
    </row>
    <row r="223" spans="1:9" ht="43.5" x14ac:dyDescent="0.2">
      <c r="A223" s="123" t="s">
        <v>230</v>
      </c>
      <c r="B223" s="15"/>
      <c r="C223" s="15"/>
      <c r="D223" s="15"/>
      <c r="E223" s="15"/>
    </row>
    <row r="224" spans="1:9" ht="15" x14ac:dyDescent="0.2">
      <c r="A224" s="14"/>
      <c r="B224" s="15"/>
      <c r="C224" s="15"/>
      <c r="D224" s="15"/>
      <c r="E224" s="15"/>
    </row>
    <row r="225" spans="1:5" ht="15" x14ac:dyDescent="0.25">
      <c r="A225" s="125" t="s">
        <v>108</v>
      </c>
      <c r="B225" s="125"/>
      <c r="C225" s="125"/>
      <c r="D225" s="125"/>
      <c r="E225" s="125"/>
    </row>
    <row r="226" spans="1:5" s="27" customFormat="1" ht="21" customHeight="1" thickBot="1" x14ac:dyDescent="0.25">
      <c r="A226" s="131" t="s">
        <v>93</v>
      </c>
      <c r="B226" s="131"/>
      <c r="C226" s="131"/>
      <c r="D226" s="131"/>
      <c r="E226" s="131"/>
    </row>
    <row r="227" spans="1:5" ht="60.75" customHeight="1" thickBot="1" x14ac:dyDescent="0.25">
      <c r="A227" s="1" t="s">
        <v>3</v>
      </c>
      <c r="B227" s="1" t="s">
        <v>110</v>
      </c>
      <c r="C227" s="1" t="s">
        <v>111</v>
      </c>
      <c r="D227" s="1" t="s">
        <v>8</v>
      </c>
      <c r="E227" s="1" t="s">
        <v>156</v>
      </c>
    </row>
    <row r="228" spans="1:5" s="27" customFormat="1" ht="18" customHeight="1" thickBot="1" x14ac:dyDescent="0.25">
      <c r="A228" s="6" t="s">
        <v>92</v>
      </c>
      <c r="B228" s="73">
        <v>1</v>
      </c>
      <c r="C228" s="73">
        <v>34</v>
      </c>
      <c r="D228" s="74">
        <f>B228*C228</f>
        <v>34</v>
      </c>
      <c r="E228" s="75">
        <f>D228*274</f>
        <v>9316</v>
      </c>
    </row>
    <row r="229" spans="1:5" ht="15.75" thickBot="1" x14ac:dyDescent="0.25">
      <c r="A229" s="6" t="s">
        <v>210</v>
      </c>
      <c r="B229" s="72"/>
      <c r="C229" s="72"/>
      <c r="D229" s="72"/>
      <c r="E229" s="72"/>
    </row>
    <row r="230" spans="1:5" ht="15.75" thickBot="1" x14ac:dyDescent="0.25">
      <c r="A230" s="6" t="s">
        <v>211</v>
      </c>
      <c r="B230" s="72"/>
      <c r="C230" s="72"/>
      <c r="D230" s="72"/>
      <c r="E230" s="72"/>
    </row>
    <row r="231" spans="1:5" ht="15" x14ac:dyDescent="0.2">
      <c r="A231" s="14"/>
      <c r="B231" s="15"/>
      <c r="C231" s="15"/>
      <c r="D231" s="15"/>
      <c r="E231" s="15"/>
    </row>
    <row r="232" spans="1:5" ht="15" x14ac:dyDescent="0.25">
      <c r="A232" s="125" t="s">
        <v>104</v>
      </c>
      <c r="B232" s="125"/>
      <c r="C232" s="125"/>
      <c r="D232" s="125"/>
      <c r="E232" s="125"/>
    </row>
    <row r="233" spans="1:5" s="27" customFormat="1" ht="21" customHeight="1" thickBot="1" x14ac:dyDescent="0.25">
      <c r="A233" s="131" t="s">
        <v>94</v>
      </c>
      <c r="B233" s="131"/>
      <c r="C233" s="131"/>
      <c r="D233" s="131"/>
      <c r="E233" s="131"/>
    </row>
    <row r="234" spans="1:5" ht="60.75" customHeight="1" thickBot="1" x14ac:dyDescent="0.25">
      <c r="A234" s="1" t="s">
        <v>3</v>
      </c>
      <c r="B234" s="1" t="s">
        <v>110</v>
      </c>
      <c r="C234" s="1" t="s">
        <v>111</v>
      </c>
      <c r="D234" s="1" t="s">
        <v>8</v>
      </c>
      <c r="E234" s="1" t="s">
        <v>156</v>
      </c>
    </row>
    <row r="235" spans="1:5" ht="18.75" customHeight="1" thickBot="1" x14ac:dyDescent="0.25">
      <c r="A235" s="6" t="s">
        <v>92</v>
      </c>
      <c r="B235" s="73">
        <v>1</v>
      </c>
      <c r="C235" s="73">
        <v>34</v>
      </c>
      <c r="D235" s="74">
        <f>B235*C235</f>
        <v>34</v>
      </c>
      <c r="E235" s="75">
        <f>D235*274</f>
        <v>9316</v>
      </c>
    </row>
    <row r="236" spans="1:5" ht="15.75" thickBot="1" x14ac:dyDescent="0.25">
      <c r="A236" s="6" t="s">
        <v>210</v>
      </c>
      <c r="B236" s="73"/>
      <c r="C236" s="73"/>
      <c r="D236" s="73"/>
      <c r="E236" s="73"/>
    </row>
    <row r="237" spans="1:5" ht="15.75" thickBot="1" x14ac:dyDescent="0.25">
      <c r="A237" s="6" t="s">
        <v>211</v>
      </c>
      <c r="B237" s="73"/>
      <c r="C237" s="73"/>
      <c r="D237" s="73"/>
      <c r="E237" s="73"/>
    </row>
    <row r="238" spans="1:5" ht="15" x14ac:dyDescent="0.25">
      <c r="A238" s="130" t="s">
        <v>109</v>
      </c>
      <c r="B238" s="130"/>
      <c r="C238" s="130"/>
      <c r="D238" s="130"/>
      <c r="E238" s="130"/>
    </row>
    <row r="239" spans="1:5" s="27" customFormat="1" ht="19.5" customHeight="1" thickBot="1" x14ac:dyDescent="0.25">
      <c r="A239" s="131" t="s">
        <v>95</v>
      </c>
      <c r="B239" s="131"/>
      <c r="C239" s="131"/>
      <c r="D239" s="131"/>
      <c r="E239" s="131"/>
    </row>
    <row r="240" spans="1:5" ht="60.75" customHeight="1" thickBot="1" x14ac:dyDescent="0.25">
      <c r="A240" s="1" t="s">
        <v>3</v>
      </c>
      <c r="B240" s="1" t="s">
        <v>110</v>
      </c>
      <c r="C240" s="1" t="s">
        <v>111</v>
      </c>
      <c r="D240" s="1" t="s">
        <v>8</v>
      </c>
      <c r="E240" s="1" t="s">
        <v>156</v>
      </c>
    </row>
    <row r="241" spans="1:6" ht="18.75" customHeight="1" thickBot="1" x14ac:dyDescent="0.25">
      <c r="A241" s="6" t="s">
        <v>92</v>
      </c>
      <c r="B241" s="73">
        <v>1</v>
      </c>
      <c r="C241" s="73">
        <v>34</v>
      </c>
      <c r="D241" s="74">
        <f>B241*C241</f>
        <v>34</v>
      </c>
      <c r="E241" s="75">
        <f>D241*274</f>
        <v>9316</v>
      </c>
    </row>
    <row r="242" spans="1:6" ht="15.75" thickBot="1" x14ac:dyDescent="0.25">
      <c r="A242" s="6" t="s">
        <v>212</v>
      </c>
      <c r="B242" s="72"/>
      <c r="C242" s="72"/>
      <c r="D242" s="72"/>
      <c r="E242" s="72"/>
    </row>
    <row r="243" spans="1:6" ht="15.75" thickBot="1" x14ac:dyDescent="0.25">
      <c r="A243" s="6" t="s">
        <v>211</v>
      </c>
      <c r="B243" s="72"/>
      <c r="C243" s="72"/>
      <c r="D243" s="72"/>
      <c r="E243" s="72"/>
    </row>
    <row r="244" spans="1:6" ht="15.75" thickBot="1" x14ac:dyDescent="0.25">
      <c r="A244" s="14"/>
      <c r="B244" s="15"/>
      <c r="C244" s="15"/>
      <c r="D244" s="15"/>
      <c r="E244" s="15"/>
    </row>
    <row r="245" spans="1:6" ht="15.75" thickBot="1" x14ac:dyDescent="0.25">
      <c r="A245" s="6" t="s">
        <v>96</v>
      </c>
      <c r="B245" s="72">
        <f>SUM(B208:B210,B216,B219,B220,B228,B235,B241)</f>
        <v>9.6660000000000004</v>
      </c>
      <c r="C245" s="72"/>
      <c r="D245" s="89">
        <f>SUM(D208,D210,D211,D216,D219,D220,D228,D235,D241)</f>
        <v>3974.5</v>
      </c>
      <c r="E245" s="90">
        <f>SUM(E208:E211,E216,E219,E220,E228,E235,E241)</f>
        <v>1089013</v>
      </c>
    </row>
    <row r="246" spans="1:6" ht="15.75" thickBot="1" x14ac:dyDescent="0.3">
      <c r="A246" s="91" t="s">
        <v>171</v>
      </c>
      <c r="B246" s="77"/>
      <c r="C246" s="77"/>
      <c r="D246" s="78"/>
      <c r="E246" s="92">
        <f>D245*0.0004*274</f>
        <v>435.60520000000002</v>
      </c>
    </row>
    <row r="247" spans="1:6" ht="15" x14ac:dyDescent="0.25">
      <c r="A247" s="14"/>
      <c r="B247" s="15"/>
      <c r="C247" s="15"/>
      <c r="D247" s="17"/>
      <c r="E247" s="93"/>
    </row>
    <row r="249" spans="1:6" ht="15" x14ac:dyDescent="0.25">
      <c r="A249" s="94" t="s">
        <v>97</v>
      </c>
    </row>
    <row r="250" spans="1:6" ht="15" x14ac:dyDescent="0.25">
      <c r="A250" s="94"/>
      <c r="B250" s="102" t="s">
        <v>172</v>
      </c>
      <c r="C250" s="102">
        <v>2010</v>
      </c>
      <c r="D250" s="102" t="s">
        <v>173</v>
      </c>
    </row>
    <row r="251" spans="1:6" ht="15" x14ac:dyDescent="0.25">
      <c r="A251" s="95" t="s">
        <v>149</v>
      </c>
      <c r="B251" s="11">
        <v>20</v>
      </c>
      <c r="C251" s="11">
        <v>20</v>
      </c>
      <c r="D251" s="11">
        <f t="shared" ref="D251:D257" si="9">B251-C251</f>
        <v>0</v>
      </c>
    </row>
    <row r="252" spans="1:6" ht="15" x14ac:dyDescent="0.25">
      <c r="A252" s="95" t="s">
        <v>150</v>
      </c>
      <c r="B252" s="97">
        <f>D185</f>
        <v>1050.3222999999998</v>
      </c>
      <c r="C252" s="31">
        <v>67</v>
      </c>
      <c r="D252" s="11">
        <f t="shared" si="9"/>
        <v>983.32229999999981</v>
      </c>
      <c r="E252" s="31"/>
      <c r="F252" s="96"/>
    </row>
    <row r="253" spans="1:6" ht="15" x14ac:dyDescent="0.25">
      <c r="A253" s="95" t="s">
        <v>151</v>
      </c>
      <c r="B253" s="31">
        <v>10</v>
      </c>
      <c r="C253" s="31">
        <v>11</v>
      </c>
      <c r="D253" s="11">
        <f t="shared" si="9"/>
        <v>-1</v>
      </c>
      <c r="E253" s="31"/>
    </row>
    <row r="254" spans="1:6" ht="15" x14ac:dyDescent="0.25">
      <c r="A254" s="95" t="s">
        <v>153</v>
      </c>
      <c r="B254" s="97">
        <f>F185</f>
        <v>194866.758</v>
      </c>
      <c r="C254" s="97">
        <v>192830</v>
      </c>
      <c r="D254" s="11">
        <f t="shared" si="9"/>
        <v>2036.7580000000016</v>
      </c>
      <c r="E254" s="97"/>
      <c r="F254" s="96"/>
    </row>
    <row r="255" spans="1:6" ht="15" x14ac:dyDescent="0.25">
      <c r="A255" s="95" t="s">
        <v>154</v>
      </c>
      <c r="B255" s="98">
        <f>D245</f>
        <v>3974.5</v>
      </c>
      <c r="C255" s="98">
        <v>12325</v>
      </c>
      <c r="D255" s="11">
        <f t="shared" si="9"/>
        <v>-8350.5</v>
      </c>
      <c r="E255" s="99"/>
      <c r="F255" s="31"/>
    </row>
    <row r="256" spans="1:6" ht="15" x14ac:dyDescent="0.25">
      <c r="A256" s="95" t="s">
        <v>98</v>
      </c>
      <c r="B256" s="98">
        <v>198842</v>
      </c>
      <c r="C256" s="98">
        <f>C254+C255</f>
        <v>205155</v>
      </c>
      <c r="D256" s="100">
        <f t="shared" si="9"/>
        <v>-6313</v>
      </c>
      <c r="E256" s="99"/>
      <c r="F256" s="31"/>
    </row>
    <row r="257" spans="1:7" ht="15" x14ac:dyDescent="0.25">
      <c r="A257" s="95" t="s">
        <v>152</v>
      </c>
      <c r="B257" s="99">
        <f>G185+E245+E246</f>
        <v>54482940.297200002</v>
      </c>
      <c r="C257" s="99">
        <v>52447321</v>
      </c>
      <c r="D257" s="101">
        <f t="shared" si="9"/>
        <v>2035619.2972000018</v>
      </c>
      <c r="E257" s="99"/>
      <c r="F257" s="31"/>
    </row>
    <row r="258" spans="1:7" x14ac:dyDescent="0.2">
      <c r="A258" s="31"/>
      <c r="B258" s="99"/>
      <c r="C258" s="99"/>
      <c r="D258" s="22"/>
      <c r="E258" s="99"/>
      <c r="F258" s="31"/>
    </row>
    <row r="259" spans="1:7" x14ac:dyDescent="0.2">
      <c r="A259" s="115" t="s">
        <v>225</v>
      </c>
      <c r="B259" s="99"/>
      <c r="C259" s="99"/>
      <c r="D259" s="116"/>
      <c r="E259" s="99"/>
      <c r="F259" s="115"/>
    </row>
    <row r="260" spans="1:7" x14ac:dyDescent="0.2">
      <c r="A260" s="115"/>
      <c r="B260" s="99"/>
      <c r="C260" s="99"/>
      <c r="D260" s="116"/>
      <c r="E260" s="99"/>
      <c r="F260" s="115"/>
    </row>
    <row r="262" spans="1:7" ht="15" x14ac:dyDescent="0.25">
      <c r="A262" s="124" t="s">
        <v>120</v>
      </c>
      <c r="B262" s="124"/>
      <c r="C262" s="124"/>
      <c r="D262" s="124"/>
      <c r="E262" s="124"/>
      <c r="F262" s="124"/>
      <c r="G262" s="124"/>
    </row>
    <row r="263" spans="1:7" ht="15" x14ac:dyDescent="0.25">
      <c r="A263" s="124" t="s">
        <v>121</v>
      </c>
      <c r="B263" s="124"/>
      <c r="C263" s="124"/>
      <c r="D263" s="124"/>
      <c r="E263" s="124"/>
      <c r="F263" s="124"/>
      <c r="G263" s="124"/>
    </row>
    <row r="264" spans="1:7" s="27" customFormat="1" ht="15" x14ac:dyDescent="0.25">
      <c r="A264" s="125" t="s">
        <v>2</v>
      </c>
      <c r="B264" s="125"/>
      <c r="C264" s="125"/>
      <c r="D264" s="125"/>
      <c r="E264" s="125"/>
      <c r="F264" s="125"/>
      <c r="G264" s="125"/>
    </row>
    <row r="265" spans="1:7" ht="15" thickBot="1" x14ac:dyDescent="0.25">
      <c r="A265" s="11" t="s">
        <v>170</v>
      </c>
    </row>
    <row r="266" spans="1:7" ht="15.75" thickBot="1" x14ac:dyDescent="0.3">
      <c r="A266" s="23" t="s">
        <v>122</v>
      </c>
      <c r="B266" s="24">
        <v>2014</v>
      </c>
      <c r="C266" s="24">
        <v>2015</v>
      </c>
      <c r="D266" s="24">
        <v>2016</v>
      </c>
      <c r="E266" s="25"/>
      <c r="F266" s="25"/>
      <c r="G266" s="25"/>
    </row>
    <row r="267" spans="1:7" ht="15" thickBot="1" x14ac:dyDescent="0.25">
      <c r="A267" s="25" t="s">
        <v>135</v>
      </c>
      <c r="B267" s="26" t="s">
        <v>131</v>
      </c>
      <c r="C267" s="26" t="s">
        <v>131</v>
      </c>
      <c r="D267" s="26" t="s">
        <v>131</v>
      </c>
      <c r="E267" s="25"/>
      <c r="F267" s="25"/>
      <c r="G267" s="25"/>
    </row>
    <row r="268" spans="1:7" ht="15" thickBot="1" x14ac:dyDescent="0.25">
      <c r="A268" s="25" t="s">
        <v>136</v>
      </c>
      <c r="B268" s="26" t="s">
        <v>168</v>
      </c>
      <c r="C268" s="26" t="s">
        <v>168</v>
      </c>
      <c r="D268" s="26" t="s">
        <v>169</v>
      </c>
      <c r="E268" s="25"/>
      <c r="F268" s="25"/>
      <c r="G268" s="25"/>
    </row>
    <row r="269" spans="1:7" ht="15.75" thickBot="1" x14ac:dyDescent="0.3">
      <c r="A269" s="25" t="s">
        <v>137</v>
      </c>
      <c r="B269" s="26" t="s">
        <v>131</v>
      </c>
      <c r="C269" s="26" t="s">
        <v>131</v>
      </c>
      <c r="D269" s="26" t="s">
        <v>131</v>
      </c>
      <c r="E269" s="25"/>
      <c r="F269" s="25"/>
      <c r="G269" s="24"/>
    </row>
    <row r="270" spans="1:7" ht="15" thickBot="1" x14ac:dyDescent="0.25">
      <c r="A270" s="25" t="s">
        <v>138</v>
      </c>
      <c r="B270" s="26" t="s">
        <v>131</v>
      </c>
      <c r="C270" s="26" t="s">
        <v>131</v>
      </c>
      <c r="D270" s="26" t="s">
        <v>131</v>
      </c>
      <c r="E270" s="25"/>
      <c r="F270" s="25"/>
      <c r="G270" s="25"/>
    </row>
    <row r="271" spans="1:7" ht="15" thickBot="1" x14ac:dyDescent="0.25">
      <c r="A271" s="25" t="s">
        <v>139</v>
      </c>
      <c r="B271" s="26" t="s">
        <v>168</v>
      </c>
      <c r="C271" s="26" t="s">
        <v>168</v>
      </c>
      <c r="D271" s="26" t="s">
        <v>168</v>
      </c>
      <c r="E271" s="25"/>
      <c r="F271" s="25"/>
      <c r="G271" s="25"/>
    </row>
    <row r="272" spans="1:7" ht="15" thickBot="1" x14ac:dyDescent="0.25">
      <c r="A272" s="25" t="s">
        <v>140</v>
      </c>
      <c r="B272" s="26" t="s">
        <v>131</v>
      </c>
      <c r="C272" s="26" t="s">
        <v>131</v>
      </c>
      <c r="D272" s="26" t="s">
        <v>131</v>
      </c>
      <c r="E272" s="25"/>
      <c r="F272" s="25"/>
      <c r="G272" s="25"/>
    </row>
    <row r="273" spans="1:7" ht="15" thickBot="1" x14ac:dyDescent="0.25">
      <c r="A273" s="25" t="s">
        <v>141</v>
      </c>
      <c r="B273" s="26" t="s">
        <v>131</v>
      </c>
      <c r="C273" s="26" t="s">
        <v>131</v>
      </c>
      <c r="D273" s="26" t="s">
        <v>131</v>
      </c>
      <c r="E273" s="25"/>
      <c r="F273" s="25"/>
      <c r="G273" s="25"/>
    </row>
    <row r="274" spans="1:7" ht="15" thickBot="1" x14ac:dyDescent="0.25">
      <c r="A274" s="25" t="s">
        <v>142</v>
      </c>
      <c r="B274" s="26" t="s">
        <v>131</v>
      </c>
      <c r="C274" s="26" t="s">
        <v>131</v>
      </c>
      <c r="D274" s="26" t="s">
        <v>131</v>
      </c>
      <c r="E274" s="25"/>
      <c r="F274" s="25"/>
      <c r="G274" s="25"/>
    </row>
    <row r="275" spans="1:7" ht="15" thickBot="1" x14ac:dyDescent="0.25">
      <c r="A275" s="25" t="s">
        <v>143</v>
      </c>
      <c r="B275" s="26" t="s">
        <v>131</v>
      </c>
      <c r="C275" s="26" t="s">
        <v>131</v>
      </c>
      <c r="D275" s="26" t="s">
        <v>131</v>
      </c>
      <c r="E275" s="25"/>
      <c r="F275" s="25"/>
      <c r="G275" s="25"/>
    </row>
    <row r="276" spans="1:7" ht="15" thickBot="1" x14ac:dyDescent="0.25">
      <c r="A276" s="25" t="s">
        <v>144</v>
      </c>
      <c r="B276" s="26" t="s">
        <v>131</v>
      </c>
      <c r="C276" s="26" t="s">
        <v>131</v>
      </c>
      <c r="D276" s="26" t="s">
        <v>131</v>
      </c>
      <c r="E276" s="25"/>
      <c r="F276" s="25"/>
      <c r="G276" s="25"/>
    </row>
    <row r="277" spans="1:7" ht="15" thickBot="1" x14ac:dyDescent="0.25">
      <c r="A277" s="25" t="s">
        <v>145</v>
      </c>
      <c r="B277" s="26" t="s">
        <v>131</v>
      </c>
      <c r="C277" s="26" t="s">
        <v>131</v>
      </c>
      <c r="D277" s="26" t="s">
        <v>131</v>
      </c>
      <c r="E277" s="25"/>
      <c r="F277" s="25"/>
      <c r="G277" s="25"/>
    </row>
    <row r="278" spans="1:7" ht="15" thickBot="1" x14ac:dyDescent="0.25">
      <c r="A278" s="25" t="s">
        <v>146</v>
      </c>
      <c r="B278" s="26" t="s">
        <v>131</v>
      </c>
      <c r="C278" s="26" t="s">
        <v>131</v>
      </c>
      <c r="D278" s="26" t="s">
        <v>131</v>
      </c>
      <c r="E278" s="25"/>
      <c r="F278" s="25"/>
      <c r="G278" s="25"/>
    </row>
    <row r="279" spans="1:7" ht="15" thickBot="1" x14ac:dyDescent="0.25">
      <c r="A279" s="25"/>
      <c r="B279" s="25"/>
      <c r="C279" s="25"/>
      <c r="D279" s="25"/>
      <c r="E279" s="25"/>
      <c r="F279" s="25"/>
      <c r="G279" s="25"/>
    </row>
    <row r="280" spans="1:7" ht="15" thickBot="1" x14ac:dyDescent="0.25">
      <c r="A280" s="25" t="s">
        <v>134</v>
      </c>
      <c r="B280" s="25">
        <v>0</v>
      </c>
      <c r="C280" s="25">
        <v>0</v>
      </c>
      <c r="D280" s="25">
        <v>0</v>
      </c>
      <c r="E280" s="25"/>
      <c r="F280" s="25"/>
      <c r="G280" s="25"/>
    </row>
    <row r="281" spans="1:7" ht="15" thickBot="1" x14ac:dyDescent="0.25">
      <c r="A281" s="25"/>
      <c r="B281" s="25"/>
      <c r="C281" s="25"/>
      <c r="D281" s="25"/>
      <c r="E281" s="25"/>
      <c r="F281" s="25"/>
      <c r="G281" s="25"/>
    </row>
    <row r="282" spans="1:7" ht="15" thickBot="1" x14ac:dyDescent="0.25">
      <c r="A282" s="25" t="s">
        <v>123</v>
      </c>
      <c r="B282" s="25" t="s">
        <v>124</v>
      </c>
      <c r="C282" s="25" t="s">
        <v>125</v>
      </c>
      <c r="D282" s="25" t="s">
        <v>126</v>
      </c>
      <c r="E282" s="25" t="s">
        <v>127</v>
      </c>
      <c r="F282" s="25" t="s">
        <v>128</v>
      </c>
      <c r="G282" s="25" t="s">
        <v>129</v>
      </c>
    </row>
    <row r="283" spans="1:7" ht="15" thickBot="1" x14ac:dyDescent="0.25">
      <c r="A283" s="25" t="s">
        <v>133</v>
      </c>
      <c r="B283" s="25">
        <v>1</v>
      </c>
      <c r="C283" s="25">
        <v>2</v>
      </c>
      <c r="D283" s="25">
        <v>2</v>
      </c>
      <c r="E283" s="25">
        <v>12</v>
      </c>
      <c r="F283" s="25">
        <v>12</v>
      </c>
      <c r="G283" s="25">
        <v>12</v>
      </c>
    </row>
    <row r="284" spans="1:7" ht="15" thickBot="1" x14ac:dyDescent="0.25">
      <c r="A284" s="25"/>
      <c r="B284" s="25"/>
      <c r="C284" s="25"/>
      <c r="D284" s="25"/>
      <c r="E284" s="25"/>
      <c r="F284" s="25"/>
      <c r="G284" s="25"/>
    </row>
    <row r="285" spans="1:7" ht="15" thickBot="1" x14ac:dyDescent="0.25">
      <c r="A285" s="25" t="s">
        <v>130</v>
      </c>
      <c r="B285" s="25"/>
      <c r="C285" s="25"/>
      <c r="D285" s="25"/>
      <c r="E285" s="25"/>
      <c r="F285" s="25"/>
      <c r="G285" s="25"/>
    </row>
    <row r="286" spans="1:7" ht="15" thickBot="1" x14ac:dyDescent="0.25">
      <c r="A286" s="25" t="s">
        <v>203</v>
      </c>
      <c r="B286" s="25"/>
      <c r="C286" s="25"/>
      <c r="D286" s="25"/>
      <c r="E286" s="25"/>
      <c r="F286" s="25"/>
      <c r="G286" s="25"/>
    </row>
    <row r="287" spans="1:7" ht="15" thickBot="1" x14ac:dyDescent="0.25">
      <c r="A287" s="25" t="s">
        <v>132</v>
      </c>
      <c r="B287" s="25"/>
      <c r="C287" s="25"/>
      <c r="D287" s="25"/>
      <c r="E287" s="25"/>
      <c r="F287" s="25"/>
      <c r="G287" s="25"/>
    </row>
  </sheetData>
  <mergeCells count="59">
    <mergeCell ref="A203:E203"/>
    <mergeCell ref="A160:G160"/>
    <mergeCell ref="A1:G1"/>
    <mergeCell ref="A2:G2"/>
    <mergeCell ref="A3:G3"/>
    <mergeCell ref="A12:G12"/>
    <mergeCell ref="A5:G5"/>
    <mergeCell ref="E8:E9"/>
    <mergeCell ref="F8:F9"/>
    <mergeCell ref="G8:G9"/>
    <mergeCell ref="A8:A9"/>
    <mergeCell ref="B8:B9"/>
    <mergeCell ref="C8:C9"/>
    <mergeCell ref="D8:D9"/>
    <mergeCell ref="A13:G13"/>
    <mergeCell ref="A35:G35"/>
    <mergeCell ref="A36:G36"/>
    <mergeCell ref="A56:G56"/>
    <mergeCell ref="A57:G57"/>
    <mergeCell ref="A108:G108"/>
    <mergeCell ref="A59:G59"/>
    <mergeCell ref="A60:G60"/>
    <mergeCell ref="A58:G58"/>
    <mergeCell ref="A175:G175"/>
    <mergeCell ref="A176:G176"/>
    <mergeCell ref="A177:G177"/>
    <mergeCell ref="A200:E200"/>
    <mergeCell ref="A109:G109"/>
    <mergeCell ref="A159:G159"/>
    <mergeCell ref="A149:G149"/>
    <mergeCell ref="A150:G150"/>
    <mergeCell ref="A139:G139"/>
    <mergeCell ref="A140:G140"/>
    <mergeCell ref="A126:G126"/>
    <mergeCell ref="A129:G129"/>
    <mergeCell ref="A141:G141"/>
    <mergeCell ref="A151:G151"/>
    <mergeCell ref="A213:E213"/>
    <mergeCell ref="A214:E214"/>
    <mergeCell ref="A204:A207"/>
    <mergeCell ref="C204:C207"/>
    <mergeCell ref="D204:D207"/>
    <mergeCell ref="E204:E207"/>
    <mergeCell ref="A263:G263"/>
    <mergeCell ref="A264:G264"/>
    <mergeCell ref="A96:G96"/>
    <mergeCell ref="A97:G97"/>
    <mergeCell ref="A127:G127"/>
    <mergeCell ref="A128:G128"/>
    <mergeCell ref="A238:E238"/>
    <mergeCell ref="A239:E239"/>
    <mergeCell ref="A225:E225"/>
    <mergeCell ref="A226:E226"/>
    <mergeCell ref="A161:G161"/>
    <mergeCell ref="A232:E232"/>
    <mergeCell ref="A233:E233"/>
    <mergeCell ref="A262:G262"/>
    <mergeCell ref="A201:E201"/>
    <mergeCell ref="A202:E202"/>
  </mergeCells>
  <phoneticPr fontId="4" type="noConversion"/>
  <pageMargins left="0.25" right="0.25" top="0.75" bottom="0.75" header="0.3" footer="0.3"/>
  <pageSetup paperSize="5" scale="74" fitToHeight="0" orientation="landscape" r:id="rId1"/>
  <headerFooter alignWithMargins="0"/>
  <rowBreaks count="8" manualBreakCount="8">
    <brk id="34" max="16383" man="1"/>
    <brk id="51" max="16383" man="1"/>
    <brk id="91" max="16383" man="1"/>
    <brk id="157" max="16383" man="1"/>
    <brk id="174" max="16383" man="1"/>
    <brk id="199" max="16383" man="1"/>
    <brk id="230" max="16383" man="1"/>
    <brk id="26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>
      <selection activeCell="E10" sqref="E10"/>
    </sheetView>
  </sheetViews>
  <sheetFormatPr defaultRowHeight="12.75" x14ac:dyDescent="0.2"/>
  <cols>
    <col min="1" max="1" width="22" bestFit="1" customWidth="1"/>
    <col min="3" max="3" width="14.42578125" customWidth="1"/>
    <col min="5" max="5" width="12.7109375" customWidth="1"/>
    <col min="7" max="7" width="11.7109375" customWidth="1"/>
    <col min="8" max="8" width="12.42578125" customWidth="1"/>
  </cols>
  <sheetData>
    <row r="1" spans="1:8" x14ac:dyDescent="0.2">
      <c r="A1" s="32" t="s">
        <v>181</v>
      </c>
      <c r="B1" s="33"/>
      <c r="C1" s="33"/>
      <c r="D1" s="44"/>
    </row>
    <row r="2" spans="1:8" x14ac:dyDescent="0.2">
      <c r="A2" s="35" t="s">
        <v>157</v>
      </c>
      <c r="B2" s="45">
        <v>2014</v>
      </c>
      <c r="C2" s="45">
        <v>2015</v>
      </c>
      <c r="D2" s="37">
        <v>2016</v>
      </c>
    </row>
    <row r="3" spans="1:8" x14ac:dyDescent="0.2">
      <c r="A3" s="35" t="s">
        <v>161</v>
      </c>
      <c r="B3" s="45">
        <v>6</v>
      </c>
      <c r="C3" s="45">
        <v>2.5</v>
      </c>
      <c r="D3" s="37">
        <v>0</v>
      </c>
    </row>
    <row r="4" spans="1:8" x14ac:dyDescent="0.2">
      <c r="A4" s="35" t="s">
        <v>158</v>
      </c>
      <c r="B4" s="45">
        <v>2</v>
      </c>
      <c r="C4" s="45">
        <v>1</v>
      </c>
      <c r="D4" s="37">
        <v>0</v>
      </c>
    </row>
    <row r="5" spans="1:8" x14ac:dyDescent="0.2">
      <c r="A5" s="35" t="s">
        <v>160</v>
      </c>
      <c r="B5" s="45">
        <v>4.5</v>
      </c>
      <c r="C5" s="45">
        <v>5</v>
      </c>
      <c r="D5" s="37">
        <v>4.5</v>
      </c>
    </row>
    <row r="6" spans="1:8" ht="13.5" thickBot="1" x14ac:dyDescent="0.25">
      <c r="A6" s="46" t="s">
        <v>159</v>
      </c>
      <c r="B6" s="47">
        <v>2</v>
      </c>
      <c r="C6" s="47">
        <v>2</v>
      </c>
      <c r="D6" s="48">
        <v>0.25</v>
      </c>
    </row>
    <row r="7" spans="1:8" ht="13.5" thickBot="1" x14ac:dyDescent="0.25"/>
    <row r="8" spans="1:8" ht="38.25" x14ac:dyDescent="0.2">
      <c r="A8" s="32" t="s">
        <v>163</v>
      </c>
      <c r="B8" s="33"/>
      <c r="C8" s="34" t="s">
        <v>167</v>
      </c>
    </row>
    <row r="9" spans="1:8" x14ac:dyDescent="0.2">
      <c r="A9" s="35"/>
      <c r="B9" s="36" t="s">
        <v>166</v>
      </c>
      <c r="C9" s="37"/>
    </row>
    <row r="10" spans="1:8" x14ac:dyDescent="0.2">
      <c r="A10" s="38" t="s">
        <v>164</v>
      </c>
      <c r="B10" s="39">
        <v>40998</v>
      </c>
      <c r="C10" s="40">
        <v>42459</v>
      </c>
    </row>
    <row r="11" spans="1:8" ht="13.5" thickBot="1" x14ac:dyDescent="0.25">
      <c r="A11" s="41" t="s">
        <v>165</v>
      </c>
      <c r="B11" s="42">
        <v>40998</v>
      </c>
      <c r="C11" s="43">
        <v>42459</v>
      </c>
    </row>
    <row r="12" spans="1:8" ht="13.5" thickBot="1" x14ac:dyDescent="0.25"/>
    <row r="13" spans="1:8" x14ac:dyDescent="0.2">
      <c r="A13" s="49" t="s">
        <v>182</v>
      </c>
      <c r="B13" s="33" t="s">
        <v>176</v>
      </c>
      <c r="C13" s="33" t="s">
        <v>177</v>
      </c>
      <c r="D13" s="33" t="s">
        <v>178</v>
      </c>
      <c r="E13" s="33" t="s">
        <v>179</v>
      </c>
      <c r="F13" s="33"/>
      <c r="G13" s="33"/>
      <c r="H13" s="44"/>
    </row>
    <row r="14" spans="1:8" x14ac:dyDescent="0.2">
      <c r="A14" s="35">
        <v>2014</v>
      </c>
      <c r="B14" s="45">
        <v>50</v>
      </c>
      <c r="C14" s="45">
        <v>100</v>
      </c>
      <c r="D14" s="45">
        <v>100</v>
      </c>
      <c r="E14" s="45">
        <v>100</v>
      </c>
      <c r="F14" s="45"/>
      <c r="G14" s="45"/>
      <c r="H14" s="37"/>
    </row>
    <row r="15" spans="1:8" x14ac:dyDescent="0.2">
      <c r="A15" s="35">
        <v>2015</v>
      </c>
      <c r="B15" s="45">
        <v>250</v>
      </c>
      <c r="C15" s="45">
        <v>200</v>
      </c>
      <c r="D15" s="45">
        <v>200</v>
      </c>
      <c r="E15" s="45">
        <v>200</v>
      </c>
      <c r="F15" s="45"/>
      <c r="G15" s="45"/>
      <c r="H15" s="37"/>
    </row>
    <row r="16" spans="1:8" x14ac:dyDescent="0.2">
      <c r="A16" s="35">
        <v>2016</v>
      </c>
      <c r="B16" s="45">
        <v>600</v>
      </c>
      <c r="C16" s="45">
        <v>400</v>
      </c>
      <c r="D16" s="45">
        <v>400</v>
      </c>
      <c r="E16" s="45">
        <v>400</v>
      </c>
      <c r="F16" s="45"/>
      <c r="G16" s="50" t="s">
        <v>180</v>
      </c>
      <c r="H16" s="37">
        <f>SUM(B14:E16)/3</f>
        <v>1000</v>
      </c>
    </row>
    <row r="17" spans="1:8" x14ac:dyDescent="0.2">
      <c r="A17" s="35">
        <v>2017</v>
      </c>
      <c r="B17" s="36" t="s">
        <v>186</v>
      </c>
      <c r="C17" s="45">
        <v>200</v>
      </c>
      <c r="D17" s="45">
        <v>200</v>
      </c>
      <c r="E17" s="45">
        <v>200</v>
      </c>
      <c r="F17" s="45"/>
      <c r="G17" s="36" t="s">
        <v>188</v>
      </c>
      <c r="H17" s="53" t="s">
        <v>190</v>
      </c>
    </row>
    <row r="18" spans="1:8" x14ac:dyDescent="0.2">
      <c r="A18" s="35">
        <v>2018</v>
      </c>
      <c r="B18" s="45"/>
      <c r="C18" s="36" t="s">
        <v>186</v>
      </c>
      <c r="D18" s="36" t="s">
        <v>186</v>
      </c>
      <c r="E18" s="36" t="s">
        <v>186</v>
      </c>
      <c r="F18" s="45"/>
      <c r="G18" s="45"/>
      <c r="H18" s="37"/>
    </row>
    <row r="19" spans="1:8" x14ac:dyDescent="0.2">
      <c r="A19" s="35"/>
      <c r="B19" s="45"/>
      <c r="C19" s="45"/>
      <c r="D19" s="45"/>
      <c r="E19" s="45"/>
      <c r="F19" s="45"/>
      <c r="G19" s="45"/>
      <c r="H19" s="37"/>
    </row>
    <row r="20" spans="1:8" x14ac:dyDescent="0.2">
      <c r="A20" s="38" t="s">
        <v>185</v>
      </c>
      <c r="B20" s="45">
        <f>SUM(B14:B18)</f>
        <v>900</v>
      </c>
      <c r="C20" s="45">
        <f>SUM(C14:C18)</f>
        <v>900</v>
      </c>
      <c r="D20" s="45">
        <f>SUM(D14:D18)</f>
        <v>900</v>
      </c>
      <c r="E20" s="45">
        <f>SUM(E14:E18)</f>
        <v>900</v>
      </c>
      <c r="F20" s="45"/>
      <c r="G20" s="45"/>
      <c r="H20" s="37"/>
    </row>
    <row r="21" spans="1:8" x14ac:dyDescent="0.2">
      <c r="A21" s="35"/>
      <c r="B21" s="45"/>
      <c r="C21" s="45"/>
      <c r="D21" s="45"/>
      <c r="E21" s="45"/>
      <c r="F21" s="45"/>
      <c r="G21" s="45"/>
      <c r="H21" s="37"/>
    </row>
    <row r="22" spans="1:8" x14ac:dyDescent="0.2">
      <c r="A22" s="38" t="s">
        <v>183</v>
      </c>
      <c r="B22" s="36" t="s">
        <v>184</v>
      </c>
      <c r="C22" s="45"/>
      <c r="D22" s="45"/>
      <c r="E22" s="45"/>
      <c r="F22" s="45"/>
      <c r="G22" s="45"/>
      <c r="H22" s="37"/>
    </row>
    <row r="23" spans="1:8" ht="13.5" thickBot="1" x14ac:dyDescent="0.25">
      <c r="A23" s="46"/>
      <c r="B23" s="47"/>
      <c r="C23" s="47"/>
      <c r="D23" s="47"/>
      <c r="E23" s="47"/>
      <c r="F23" s="47"/>
      <c r="G23" s="47"/>
      <c r="H23" s="48"/>
    </row>
    <row r="24" spans="1:8" ht="13.5" thickBot="1" x14ac:dyDescent="0.25"/>
    <row r="25" spans="1:8" x14ac:dyDescent="0.2">
      <c r="A25" s="51" t="s">
        <v>175</v>
      </c>
      <c r="B25" s="33" t="s">
        <v>176</v>
      </c>
      <c r="C25" s="33" t="s">
        <v>177</v>
      </c>
      <c r="D25" s="33" t="s">
        <v>178</v>
      </c>
      <c r="E25" s="33" t="s">
        <v>179</v>
      </c>
      <c r="F25" s="33"/>
      <c r="G25" s="33"/>
      <c r="H25" s="44"/>
    </row>
    <row r="26" spans="1:8" x14ac:dyDescent="0.2">
      <c r="A26" s="35">
        <v>2014</v>
      </c>
      <c r="B26" s="45">
        <v>6</v>
      </c>
      <c r="C26" s="45">
        <v>6</v>
      </c>
      <c r="D26" s="45">
        <v>6</v>
      </c>
      <c r="E26" s="45">
        <v>6</v>
      </c>
      <c r="F26" s="45"/>
      <c r="G26" s="45"/>
      <c r="H26" s="37"/>
    </row>
    <row r="27" spans="1:8" x14ac:dyDescent="0.2">
      <c r="A27" s="35">
        <v>2015</v>
      </c>
      <c r="B27" s="45">
        <v>6</v>
      </c>
      <c r="C27" s="45">
        <v>6</v>
      </c>
      <c r="D27" s="45">
        <v>6</v>
      </c>
      <c r="E27" s="45">
        <v>6</v>
      </c>
      <c r="F27" s="45"/>
      <c r="G27" s="50" t="s">
        <v>180</v>
      </c>
      <c r="H27" s="52">
        <f>SUM(B26:E28)/3</f>
        <v>24</v>
      </c>
    </row>
    <row r="28" spans="1:8" x14ac:dyDescent="0.2">
      <c r="A28" s="35">
        <v>2016</v>
      </c>
      <c r="B28" s="45">
        <v>6</v>
      </c>
      <c r="C28" s="45">
        <v>6</v>
      </c>
      <c r="D28" s="45">
        <v>6</v>
      </c>
      <c r="E28" s="45">
        <v>6</v>
      </c>
      <c r="F28" s="45"/>
      <c r="G28" s="36" t="s">
        <v>188</v>
      </c>
      <c r="H28" s="53" t="s">
        <v>189</v>
      </c>
    </row>
    <row r="29" spans="1:8" x14ac:dyDescent="0.2">
      <c r="A29" s="35">
        <v>2017</v>
      </c>
      <c r="B29" s="45"/>
      <c r="C29" s="45"/>
      <c r="D29" s="45"/>
      <c r="E29" s="45"/>
      <c r="F29" s="45"/>
      <c r="G29" s="45"/>
      <c r="H29" s="37"/>
    </row>
    <row r="30" spans="1:8" x14ac:dyDescent="0.2">
      <c r="A30" s="35">
        <v>2018</v>
      </c>
      <c r="B30" s="45"/>
      <c r="C30" s="45"/>
      <c r="D30" s="45"/>
      <c r="E30" s="45"/>
      <c r="F30" s="45"/>
      <c r="G30" s="45"/>
      <c r="H30" s="37"/>
    </row>
    <row r="31" spans="1:8" ht="25.5" customHeight="1" x14ac:dyDescent="0.2">
      <c r="A31" s="144" t="s">
        <v>187</v>
      </c>
      <c r="B31" s="145"/>
      <c r="C31" s="145"/>
      <c r="D31" s="145"/>
      <c r="E31" s="145"/>
      <c r="F31" s="45"/>
      <c r="G31" s="45"/>
      <c r="H31" s="37"/>
    </row>
    <row r="32" spans="1:8" ht="13.5" thickBot="1" x14ac:dyDescent="0.25">
      <c r="A32" s="46"/>
      <c r="B32" s="47"/>
      <c r="C32" s="47"/>
      <c r="D32" s="47"/>
      <c r="E32" s="47"/>
      <c r="F32" s="47"/>
      <c r="G32" s="47"/>
      <c r="H32" s="48"/>
    </row>
    <row r="33" spans="1:7" ht="13.5" thickBot="1" x14ac:dyDescent="0.25"/>
    <row r="34" spans="1:7" ht="13.5" thickBot="1" x14ac:dyDescent="0.25">
      <c r="A34" s="54" t="s">
        <v>191</v>
      </c>
      <c r="B34" s="55" t="s">
        <v>192</v>
      </c>
      <c r="C34" s="56"/>
      <c r="D34" s="56"/>
      <c r="E34" s="56"/>
      <c r="G34" s="30" t="s">
        <v>195</v>
      </c>
    </row>
    <row r="35" spans="1:7" ht="13.5" thickBot="1" x14ac:dyDescent="0.25"/>
    <row r="36" spans="1:7" ht="13.5" thickBot="1" x14ac:dyDescent="0.25">
      <c r="A36" s="54" t="s">
        <v>193</v>
      </c>
      <c r="B36" s="55" t="s">
        <v>194</v>
      </c>
      <c r="C36" s="56"/>
      <c r="D36" s="56"/>
      <c r="E36" s="57"/>
      <c r="F36" s="30"/>
      <c r="G36" s="30" t="s">
        <v>195</v>
      </c>
    </row>
  </sheetData>
  <mergeCells count="1">
    <mergeCell ref="A31:E3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977E038-B6DE-4FAE-811E-4C4A3CF8C0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B88EE38-88F0-4C2B-80A5-111533DED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5C0950-F9C1-4DB1-9B36-6D52237CBEE9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Tartal</dc:creator>
  <cp:lastModifiedBy>fxm</cp:lastModifiedBy>
  <cp:lastPrinted>2014-04-24T15:03:20Z</cp:lastPrinted>
  <dcterms:created xsi:type="dcterms:W3CDTF">2009-11-10T17:51:39Z</dcterms:created>
  <dcterms:modified xsi:type="dcterms:W3CDTF">2014-05-13T17:18:48Z</dcterms:modified>
</cp:coreProperties>
</file>