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48" windowWidth="12384" windowHeight="9312" tabRatio="952" firstSheet="3" activeTab="5"/>
  </bookViews>
  <sheets>
    <sheet name="Acquisition or Construction" sheetId="1" r:id="rId1"/>
    <sheet name="No Cash Out Refinance" sheetId="2" r:id="rId2"/>
    <sheet name="Streamline Refi ONLY" sheetId="6" r:id="rId3"/>
    <sheet name="Cash Out Refinance" sheetId="3" r:id="rId4"/>
    <sheet name="Single Close Maximum Worksheet" sheetId="4" r:id="rId5"/>
    <sheet name="Net Tangible Benefit Worksheet" sheetId="5" r:id="rId6"/>
  </sheets>
  <definedNames>
    <definedName name="Check14" localSheetId="0">'Acquisition or Construction'!$G$7</definedName>
  </definedNames>
  <calcPr calcId="125725"/>
</workbook>
</file>

<file path=xl/calcChain.xml><?xml version="1.0" encoding="utf-8"?>
<calcChain xmlns="http://schemas.openxmlformats.org/spreadsheetml/2006/main">
  <c r="C10" i="3"/>
  <c r="C8"/>
  <c r="C9" i="6"/>
  <c r="C7"/>
  <c r="C9" i="2"/>
  <c r="C7"/>
  <c r="A33" i="5"/>
  <c r="C29" i="3"/>
  <c r="C31" i="6"/>
  <c r="C31" i="2"/>
  <c r="C31" i="1"/>
  <c r="C9"/>
  <c r="C7"/>
  <c r="I33" i="6"/>
  <c r="D43"/>
  <c r="H21"/>
  <c r="I30" s="1"/>
  <c r="I13"/>
  <c r="D23" s="1"/>
  <c r="A12"/>
  <c r="B12" s="1"/>
  <c r="D17" i="5"/>
  <c r="G16" s="1"/>
  <c r="D25"/>
  <c r="D28" s="1"/>
  <c r="D44" i="1"/>
  <c r="H32" i="4"/>
  <c r="H22"/>
  <c r="H21"/>
  <c r="H20"/>
  <c r="H18"/>
  <c r="H17"/>
  <c r="H24"/>
  <c r="H30" s="1"/>
  <c r="I34" i="3"/>
  <c r="I35"/>
  <c r="D40"/>
  <c r="H22"/>
  <c r="I31" s="1"/>
  <c r="I14"/>
  <c r="D23" s="1"/>
  <c r="D26" s="1"/>
  <c r="A13"/>
  <c r="B13" s="1"/>
  <c r="D13" s="1"/>
  <c r="I24" s="1"/>
  <c r="I30" s="1"/>
  <c r="I32" s="1"/>
  <c r="D43" i="2"/>
  <c r="I34"/>
  <c r="I33"/>
  <c r="H21"/>
  <c r="I30"/>
  <c r="I13"/>
  <c r="D23" s="1"/>
  <c r="D26" s="1"/>
  <c r="D27" s="1"/>
  <c r="A12"/>
  <c r="B12"/>
  <c r="D12" s="1"/>
  <c r="I23" s="1"/>
  <c r="I29" s="1"/>
  <c r="I31" s="1"/>
  <c r="I36" s="1"/>
  <c r="I13" i="1"/>
  <c r="D20" s="1"/>
  <c r="D22" s="1"/>
  <c r="I33" s="1"/>
  <c r="H21"/>
  <c r="I30" s="1"/>
  <c r="A12"/>
  <c r="B12" s="1"/>
  <c r="I34"/>
  <c r="I37"/>
  <c r="I38" s="1"/>
  <c r="D12" l="1"/>
  <c r="I23" s="1"/>
  <c r="I29" s="1"/>
  <c r="I31" s="1"/>
  <c r="I36" s="1"/>
  <c r="D26" i="5"/>
  <c r="G25" s="1"/>
  <c r="I36" i="3"/>
  <c r="D23" i="1"/>
  <c r="D26" s="1"/>
  <c r="D28"/>
  <c r="D33" s="1"/>
  <c r="D30" i="2"/>
  <c r="D33" s="1"/>
  <c r="D35" s="1"/>
  <c r="D32" i="3"/>
  <c r="D27"/>
  <c r="D12" i="6"/>
  <c r="I23" s="1"/>
  <c r="I29" s="1"/>
  <c r="I31" s="1"/>
  <c r="I36" s="1"/>
  <c r="D30"/>
  <c r="D33" s="1"/>
  <c r="D35" s="1"/>
  <c r="D26"/>
  <c r="D27" s="1"/>
  <c r="E29" i="5"/>
  <c r="A29" l="1"/>
  <c r="A31" s="1"/>
  <c r="D35" i="1"/>
</calcChain>
</file>

<file path=xl/sharedStrings.xml><?xml version="1.0" encoding="utf-8"?>
<sst xmlns="http://schemas.openxmlformats.org/spreadsheetml/2006/main" count="494" uniqueCount="233">
  <si>
    <t>Native American Loan Guarantee Program</t>
  </si>
  <si>
    <t>U.S Department of Housing and Urban Development</t>
  </si>
  <si>
    <t>1a. Borrower's Name</t>
  </si>
  <si>
    <t>2a. Social Security #</t>
  </si>
  <si>
    <t>Section 184 Case Number</t>
  </si>
  <si>
    <t>b. Proposed New Construction</t>
  </si>
  <si>
    <t>(1% of max. mortgage)</t>
  </si>
  <si>
    <t>Type of Construction ( mark with X )</t>
  </si>
  <si>
    <t>a. Existing Construction</t>
  </si>
  <si>
    <t>16. Debts and Obligations</t>
  </si>
  <si>
    <t>Unpaid Balance</t>
  </si>
  <si>
    <t>Monthly Payment</t>
  </si>
  <si>
    <t>b. Repairs and Improvements</t>
  </si>
  <si>
    <t>e. Acquisition costs (sum of lines 14a + b + c - d)</t>
  </si>
  <si>
    <t>f. Multiply Acquisition cost (line 14e) by</t>
  </si>
  <si>
    <t xml:space="preserve">     0.9775 if greater than $50,000</t>
  </si>
  <si>
    <t xml:space="preserve">     0.9875 if $50,000 or less</t>
  </si>
  <si>
    <t>15. Monthly Effective Income</t>
  </si>
  <si>
    <t>a. Borrower's base pay</t>
  </si>
  <si>
    <t>b. Borrower's other earnings (explain)</t>
  </si>
  <si>
    <t>c. Co-borrower's base pay</t>
  </si>
  <si>
    <t>d. Co-borrower's other earnings (explain)</t>
  </si>
  <si>
    <t>e. Net income from real estate</t>
  </si>
  <si>
    <t>f. Gross monthly income</t>
  </si>
  <si>
    <t>a. Total installment debt</t>
  </si>
  <si>
    <t>b. Child support, etc.</t>
  </si>
  <si>
    <t>c. Other</t>
  </si>
  <si>
    <t>d. Total monthly payments</t>
  </si>
  <si>
    <t>17. Future monthly payments</t>
  </si>
  <si>
    <t>a. Principal &amp; Interest - 1st mortgage</t>
  </si>
  <si>
    <t>b. Homeowner's Association Fee</t>
  </si>
  <si>
    <t>d. Principal &amp; Interest - 2nd mortgage</t>
  </si>
  <si>
    <t>f. Taxes &amp; special assessments</t>
  </si>
  <si>
    <t>g. Total mortgage payments</t>
  </si>
  <si>
    <t>h. Recurring expenses (from line 16d)</t>
  </si>
  <si>
    <t>i. Total fixed payments</t>
  </si>
  <si>
    <t>18. Ratios / Residual Income</t>
  </si>
  <si>
    <t>8. Current housing expense</t>
  </si>
  <si>
    <t>10. Interest rate (%)</t>
  </si>
  <si>
    <t>11. First-time homebuyer (yes or no)</t>
  </si>
  <si>
    <t>b. Total Seller Contribution</t>
  </si>
  <si>
    <t>Mortgage Credit          Analysis Worksheet</t>
  </si>
  <si>
    <t>c. Borrower's - paid Closing Costs (from line 7c)</t>
  </si>
  <si>
    <t>Final Application decision</t>
  </si>
  <si>
    <t>Approved</t>
  </si>
  <si>
    <t>Rejected</t>
  </si>
  <si>
    <t>1b. Co-borrower's Name</t>
  </si>
  <si>
    <t>2b. Social Security #</t>
  </si>
  <si>
    <r>
      <t xml:space="preserve">c.Total fixed payment-to-income </t>
    </r>
    <r>
      <rPr>
        <sz val="9"/>
        <rFont val="Times New Roman"/>
        <family val="1"/>
      </rPr>
      <t>(line 17i ÷ line 15f)</t>
    </r>
  </si>
  <si>
    <t>d. Sales Concession (subtract this amount)</t>
  </si>
  <si>
    <t>a. Contract Sales Price or Construction Cost</t>
  </si>
  <si>
    <t xml:space="preserve">  b. Less paid by Seller</t>
  </si>
  <si>
    <t xml:space="preserve">  c. Borrower's Closing Cost</t>
  </si>
  <si>
    <t xml:space="preserve">  a. Total Closing Costs</t>
  </si>
  <si>
    <t>4. Marital Status ( mark with X )</t>
  </si>
  <si>
    <t>6a. Total LG Fee</t>
  </si>
  <si>
    <t>12. Appraised Value</t>
  </si>
  <si>
    <t>13. 150% of FHA Mortgage Limit</t>
  </si>
  <si>
    <r>
      <t xml:space="preserve">  a.</t>
    </r>
    <r>
      <rPr>
        <sz val="14"/>
        <rFont val="Times New Roman"/>
        <family val="1"/>
      </rPr>
      <t xml:space="preserve"> </t>
    </r>
    <r>
      <rPr>
        <sz val="10"/>
        <rFont val="Times New Roman"/>
        <family val="1"/>
      </rPr>
      <t xml:space="preserve">Married          </t>
    </r>
  </si>
  <si>
    <t xml:space="preserve">  b. Separated</t>
  </si>
  <si>
    <t xml:space="preserve">  c. Unmarried</t>
  </si>
  <si>
    <t>7.  Loan Closing Costs</t>
  </si>
  <si>
    <t>Comments: (attach additional paper if needed)</t>
  </si>
  <si>
    <t xml:space="preserve">Underwriter's Signature </t>
  </si>
  <si>
    <t>Date</t>
  </si>
  <si>
    <t>19. Contract Sales Price of Property</t>
  </si>
  <si>
    <t>22. Total Amount of Gifts</t>
  </si>
  <si>
    <t>5. Mortgage without LG Fee</t>
  </si>
  <si>
    <t>j. Discounts</t>
  </si>
  <si>
    <t>k. Prepayable expenses</t>
  </si>
  <si>
    <t>l. LG Fee paid in cash (Add LG Fee cents)</t>
  </si>
  <si>
    <t>n. Total requirements (sum of line 14h thru line 14l )</t>
  </si>
  <si>
    <t>o. Amount paid in cash or other (explain)</t>
  </si>
  <si>
    <r>
      <t xml:space="preserve">p. Amnt. </t>
    </r>
    <r>
      <rPr>
        <b/>
        <sz val="10"/>
        <rFont val="Times New Roman"/>
        <family val="1"/>
      </rPr>
      <t>to be</t>
    </r>
    <r>
      <rPr>
        <sz val="10"/>
        <rFont val="Times New Roman"/>
        <family val="1"/>
      </rPr>
      <t xml:space="preserve"> paid in cash or other (explain)</t>
    </r>
  </si>
  <si>
    <t>q. Assets available</t>
  </si>
  <si>
    <t>r. 2nd mortgage proceeds ( if applicable)</t>
  </si>
  <si>
    <t xml:space="preserve">HUD Representatives Signature </t>
  </si>
  <si>
    <t>6b. Mortgage w/LG Fee</t>
  </si>
  <si>
    <t>c. Total Fixed DTI Ratio (line 17i /15f)</t>
  </si>
  <si>
    <t>b. Value  (line 12) x 0.9775 if &gt; $50,000</t>
  </si>
  <si>
    <t xml:space="preserve">     or (line 12) x 0.9875 if &lt; $50,000</t>
  </si>
  <si>
    <t>a. 6% of line 19</t>
  </si>
  <si>
    <t>Previous editions obsolete</t>
  </si>
  <si>
    <t>i. Required investment (line 14e - line 14h)</t>
  </si>
  <si>
    <t>g. Max Mortgage w/out LG Fee ( lowest of 13,14f, or 18b)</t>
  </si>
  <si>
    <t>14. Settlement Requirements/ Mortgage Calculations</t>
  </si>
  <si>
    <t>Type of Refinance ( mark with X )</t>
  </si>
  <si>
    <t xml:space="preserve">  b. Credit Qualifying Refinance</t>
  </si>
  <si>
    <t>a. Unpaid Principal Balance</t>
  </si>
  <si>
    <t>e. Required Repairs (completed prior to closing)</t>
  </si>
  <si>
    <t>f. Borrower's - paid Closing Costs (from line 7c)</t>
  </si>
  <si>
    <t>g. Prepayable Expenses</t>
  </si>
  <si>
    <t>h. Discount points</t>
  </si>
  <si>
    <t>c. Ground rent/lease payment</t>
  </si>
  <si>
    <t>j. Max Mortgage w/out LG Fee ( lowest of 13,14i, or 18b)</t>
  </si>
  <si>
    <t>e. Hazard and Flood insurance</t>
  </si>
  <si>
    <t>k. Mortgage Amount (w/out LG Fee not to exceed 14j)</t>
  </si>
  <si>
    <t>l. Actual Payoff Amounts from All Liens</t>
  </si>
  <si>
    <t>n. LG Fee paid in cash (Add LG Fee cents)</t>
  </si>
  <si>
    <t>o. Non-realty/ other items (see 14e &amp; explain)</t>
  </si>
  <si>
    <t>p. Total requirements (sum of line 14m thru line 14o )</t>
  </si>
  <si>
    <t>a. Loan - to - Value (line 14k ÷ line 12)</t>
  </si>
  <si>
    <t>q. Amount paid in cash or other (explain)</t>
  </si>
  <si>
    <t>s. Assets available</t>
  </si>
  <si>
    <t>m. Non-realty / other items (explain below)</t>
  </si>
  <si>
    <t>a. Total Debt</t>
  </si>
  <si>
    <t>i. Total Costs (sum of lines 14a though h)</t>
  </si>
  <si>
    <t>m. Required investment (line 14l - line 14k)</t>
  </si>
  <si>
    <t>r. Amount to be paid in cash (sum of line 14p thru 14q)</t>
  </si>
  <si>
    <t>f. Gross monthly income (sum of line 15a thru 15e)</t>
  </si>
  <si>
    <t>Cash Out Refinance Transactions</t>
  </si>
  <si>
    <t>Type of Refinance</t>
  </si>
  <si>
    <t>X</t>
  </si>
  <si>
    <t>a. First mortgage  - payoff amount</t>
  </si>
  <si>
    <t>Total Debt</t>
  </si>
  <si>
    <t>c. Total debts to be paid off at closing</t>
  </si>
  <si>
    <t>d. Required Repairs (completed prior to closing)</t>
  </si>
  <si>
    <t>e. Borrower's - paid Closing Costs (from line 7c)</t>
  </si>
  <si>
    <t>f. Prepayable Expenses</t>
  </si>
  <si>
    <t>g. Discount points</t>
  </si>
  <si>
    <t>h. Total Costs (sum of lines 14a though g)</t>
  </si>
  <si>
    <t>j. Mortgage Amount (w/out LG Fee not to exceed 14i)</t>
  </si>
  <si>
    <t>m. Non-realty/ other items (explain)</t>
  </si>
  <si>
    <t xml:space="preserve">b. Value  (line 12) x 0.85 </t>
  </si>
  <si>
    <t xml:space="preserve">b. Value (line 12) x 0.85  </t>
  </si>
  <si>
    <t>n. Amount paid in advance to lender (explain)</t>
  </si>
  <si>
    <t>p. Assets available</t>
  </si>
  <si>
    <t>a. Loan - to - Value (line 14j ÷ line 12)</t>
  </si>
  <si>
    <t>i. Max Mortgage w/out LG Fee (lowest of 13, 14h, or 18b)</t>
  </si>
  <si>
    <t>b. Subordinate mortgage(s) - payoff amount</t>
  </si>
  <si>
    <t>c. Subordinate Mortgage(s) Unpaid Balance</t>
  </si>
  <si>
    <t>d. Subordinate Mortgage(s) Interest Due (max. 30 days)</t>
  </si>
  <si>
    <t>b. Interest Due to payoff (max. 30 days)</t>
  </si>
  <si>
    <t>Section 184 Case #:</t>
  </si>
  <si>
    <t>184 Maximum Mortgage Worksheet for Rehabilitation and Single Close Loans</t>
  </si>
  <si>
    <t>Lender:</t>
  </si>
  <si>
    <t>Borrower(s):</t>
  </si>
  <si>
    <t>Property Address:</t>
  </si>
  <si>
    <t>ALLOWABLE COSTS FOR REHABILITATION OR SINGLE CLOSE LOANS</t>
  </si>
  <si>
    <t>1. Total Costs of Repair or Construction Costs (from Specification of Repair or Contractor write-up)</t>
  </si>
  <si>
    <t>Land Value or Cost:</t>
  </si>
  <si>
    <t>Purchase Price For Manufactured or Modular Home:</t>
  </si>
  <si>
    <t>Manufactured or Modular Home Construction Costs:</t>
  </si>
  <si>
    <t>Site Built Home Construction Costs:</t>
  </si>
  <si>
    <t>2. Contingency Reserve on Construction Costs (10%)</t>
  </si>
  <si>
    <t>3. Contingency Reserve on Site Work for Manufactured Construction (10%)</t>
  </si>
  <si>
    <t xml:space="preserve">4. Inspection Fees : </t>
  </si>
  <si>
    <t># of Fees  X</t>
  </si>
  <si>
    <t>$ per inspection =</t>
  </si>
  <si>
    <t xml:space="preserve">5. Title Update Fees : </t>
  </si>
  <si>
    <t>$ per draw =</t>
  </si>
  <si>
    <t xml:space="preserve">6. Mortgage Payment Escrowed: </t>
  </si>
  <si>
    <t># of Months X</t>
  </si>
  <si>
    <t>$ per monthly payment =</t>
  </si>
  <si>
    <t>8. Less: Balance Remaining for LAND purchase:</t>
  </si>
  <si>
    <t>9. Less: Minimum of 10% Deposit for Manufactured Home purchase:</t>
  </si>
  <si>
    <t>10. Less: Architectural and Engineering Fees:</t>
  </si>
  <si>
    <t>11. SUBTOTAL for release at closing (Total of 7 - 10)</t>
  </si>
  <si>
    <r>
      <rPr>
        <sz val="11"/>
        <color indexed="8"/>
        <rFont val="Times New Roman"/>
        <family val="1"/>
      </rPr>
      <t>Comments:</t>
    </r>
    <r>
      <rPr>
        <sz val="10"/>
        <color indexed="8"/>
        <rFont val="Times New Roman"/>
        <family val="1"/>
      </rPr>
      <t xml:space="preserve"> Use this space to explain any details of the construction costs that the Underwriter should be aware of.</t>
    </r>
  </si>
  <si>
    <t>Field</t>
  </si>
  <si>
    <t>MCAW Line</t>
  </si>
  <si>
    <t>14a.</t>
  </si>
  <si>
    <t>14q.</t>
  </si>
  <si>
    <t>Signature of DG/HUD Underwriter</t>
  </si>
  <si>
    <t>7. SUBTOTAL for Rehabilitation or Construction Escrow Account (Total of 1 - 5)</t>
  </si>
  <si>
    <r>
      <t xml:space="preserve">12. Total Land Equity: </t>
    </r>
    <r>
      <rPr>
        <sz val="11"/>
        <color indexed="8"/>
        <rFont val="Times New Roman"/>
        <family val="1"/>
      </rPr>
      <t>Land Value/Cost(line 1) - Balance Remaining for Land purchase (line 8)</t>
    </r>
  </si>
  <si>
    <t>Note: These figures will need to transfer to the Acquisition MCAW in the appropriate fields.</t>
  </si>
  <si>
    <t>h. Mortgage Amount (w/out LG Fee NOT To Exceed 14g)</t>
  </si>
  <si>
    <t>184 Net Tangible Benefit Worksheet for Streamline and Credit Qualifying Rate &amp; Term Refinances</t>
  </si>
  <si>
    <t>Loan Information</t>
  </si>
  <si>
    <t>New Loan</t>
  </si>
  <si>
    <t>Previous Loan</t>
  </si>
  <si>
    <t>Loan Amount:</t>
  </si>
  <si>
    <t>Fixed Rate</t>
  </si>
  <si>
    <t>Adjustable Rate</t>
  </si>
  <si>
    <t>Balloon</t>
  </si>
  <si>
    <t>Loan Maturity Date:</t>
  </si>
  <si>
    <t>Type of Loan:</t>
  </si>
  <si>
    <t>Interest Rate:</t>
  </si>
  <si>
    <t>Loan - to - Value:</t>
  </si>
  <si>
    <t>Monthly Payment (P+I):</t>
  </si>
  <si>
    <t>Monthly Savings (Dollars):</t>
  </si>
  <si>
    <t>Monthly Savings (%):</t>
  </si>
  <si>
    <t>Months to Benefit:</t>
  </si>
  <si>
    <t>Closing Costs Paid:</t>
  </si>
  <si>
    <t>Closing Costs / Monthly Savings</t>
  </si>
  <si>
    <t>x</t>
  </si>
  <si>
    <t>(Borrower)</t>
  </si>
  <si>
    <t>(Co-borrower)</t>
  </si>
  <si>
    <t>date</t>
  </si>
  <si>
    <t>First Payment Date:</t>
  </si>
  <si>
    <t xml:space="preserve">          /             /             </t>
  </si>
  <si>
    <t>Proposed Loan Closing Date:</t>
  </si>
  <si>
    <t>Property City, State Zip:</t>
  </si>
  <si>
    <t>Borrower 1 Name:</t>
  </si>
  <si>
    <t>Borrower 2 Name:</t>
  </si>
  <si>
    <t>20. Down Payment Assistance</t>
  </si>
  <si>
    <t>3a. Date of Birth</t>
  </si>
  <si>
    <t>3b. Date of Birth</t>
  </si>
  <si>
    <t>23. FHA Condo ID #/ Submission</t>
  </si>
  <si>
    <t>24. FHA Condo Name (enter below)</t>
  </si>
  <si>
    <t>21. Source of Down Payment Assistance</t>
  </si>
  <si>
    <t>21. Source of Down Payment</t>
  </si>
  <si>
    <t>9. Loan Term (years)</t>
  </si>
  <si>
    <t>Attended Homebuyer Education (yes or no)</t>
  </si>
  <si>
    <t>12. Original Principal Balance</t>
  </si>
  <si>
    <t xml:space="preserve">  a. Credit Qualifying</t>
  </si>
  <si>
    <t xml:space="preserve">  b. Non-credit Qualifying</t>
  </si>
  <si>
    <t xml:space="preserve">  a. Streamlined with Appraisal</t>
  </si>
  <si>
    <t>Section 184 Loan Guarantee Program</t>
  </si>
  <si>
    <t xml:space="preserve">No Cash Out Refinances </t>
  </si>
  <si>
    <t xml:space="preserve">Acquisition of Property </t>
  </si>
  <si>
    <t>Streamline w/ No Appraisal Refinances</t>
  </si>
  <si>
    <t>19. Down Payment Assistance</t>
  </si>
  <si>
    <t>20. Source of Down Payment</t>
  </si>
  <si>
    <t>21. Total Amount of Gifts</t>
  </si>
  <si>
    <t>22. FHA Condo ID #/ Submission</t>
  </si>
  <si>
    <t>23. FHA Condo Name (enter below)</t>
  </si>
  <si>
    <t xml:space="preserve">21. Source of Down Payment </t>
  </si>
  <si>
    <t>Credit Qualifying with Cash Out</t>
  </si>
  <si>
    <r>
      <t xml:space="preserve">o. Net cash back to borrower </t>
    </r>
    <r>
      <rPr>
        <b/>
        <sz val="10"/>
        <rFont val="Times New Roman"/>
        <family val="1"/>
      </rPr>
      <t>**</t>
    </r>
  </si>
  <si>
    <r>
      <t xml:space="preserve">c. Total Fixed DTI Ratio (line 17i /15f) </t>
    </r>
    <r>
      <rPr>
        <b/>
        <sz val="10"/>
        <rFont val="Times New Roman"/>
        <family val="1"/>
      </rPr>
      <t>**</t>
    </r>
  </si>
  <si>
    <t>** NOTE: DTI MUST be less than 42% and Cash back is limited to $25,000</t>
  </si>
  <si>
    <t>Warning:  HUD will prosecute false claims and statements.  Conviction may result in criminal and/or civil penalties (18 U.S.C. 1001, 1010, 1012; 31 U.S.C)</t>
  </si>
  <si>
    <r>
      <t xml:space="preserve">I hereby certify that all the information stated herein, as well as any information provided in the accompaniement herewith, is true and accurate.  </t>
    </r>
    <r>
      <rPr>
        <b/>
        <sz val="8"/>
        <rFont val="Times New Roman"/>
        <family val="1"/>
      </rPr>
      <t/>
    </r>
  </si>
  <si>
    <t>Warning:    HUD will prosecute false claims and statements.  Conviction may result in criminal and/or civil penalties (18 U.S.C. 1001, 1010, 1012; 31 U.S.C)</t>
  </si>
  <si>
    <t xml:space="preserve">20. Source of Down Payment </t>
  </si>
  <si>
    <t>a. Loan-to-Value (14h ÷ (lesser of 12 OR 14e)</t>
  </si>
  <si>
    <t>(Lender)</t>
  </si>
  <si>
    <t>Place X in Box to Left if reduction in term for new loan</t>
  </si>
  <si>
    <t>Loan Term (years):</t>
  </si>
  <si>
    <t>Draft Form for Evaluation 3/1/2012</t>
  </si>
  <si>
    <t xml:space="preserve">I hereby certify that all the information stated herein, as well as any information provided in the accompaniment herewith, is true and accurate.  </t>
  </si>
</sst>
</file>

<file path=xl/styles.xml><?xml version="1.0" encoding="utf-8"?>
<styleSheet xmlns="http://schemas.openxmlformats.org/spreadsheetml/2006/main">
  <numFmts count="11">
    <numFmt numFmtId="5" formatCode="&quot;$&quot;#,##0_);\(&quot;$&quot;#,##0\)"/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  <numFmt numFmtId="165" formatCode="&quot;$&quot;#,##0"/>
    <numFmt numFmtId="166" formatCode="0.000%"/>
    <numFmt numFmtId="167" formatCode="[$-409]d\-mmm\-yy;@"/>
    <numFmt numFmtId="168" formatCode="m/d/yy;@"/>
    <numFmt numFmtId="169" formatCode="mm/dd/yy;@"/>
    <numFmt numFmtId="170" formatCode="###\-######"/>
  </numFmts>
  <fonts count="38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4"/>
      <name val="Times New Roman"/>
      <family val="1"/>
    </font>
    <font>
      <sz val="9"/>
      <name val="Times New Roman"/>
      <family val="1"/>
    </font>
    <font>
      <b/>
      <sz val="8"/>
      <name val="Times New Roman"/>
      <family val="1"/>
    </font>
    <font>
      <b/>
      <sz val="16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20"/>
      <name val="Times New Roman"/>
      <family val="1"/>
    </font>
    <font>
      <u/>
      <sz val="10"/>
      <name val="Times New Roman"/>
      <family val="1"/>
    </font>
    <font>
      <b/>
      <sz val="9"/>
      <name val="Times New Roman"/>
      <family val="1"/>
    </font>
    <font>
      <sz val="16"/>
      <name val="Times New Roman"/>
      <family val="1"/>
    </font>
    <font>
      <sz val="11"/>
      <color indexed="8"/>
      <name val="Times New Roman"/>
      <family val="1"/>
    </font>
    <font>
      <sz val="10"/>
      <color indexed="8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u/>
      <sz val="14"/>
      <color theme="1"/>
      <name val="Times New Roman"/>
      <family val="1"/>
    </font>
    <font>
      <b/>
      <sz val="14"/>
      <color theme="1"/>
      <name val="Times New Roman"/>
      <family val="1"/>
    </font>
    <font>
      <sz val="10"/>
      <color theme="1"/>
      <name val="Times New Roman"/>
      <family val="1"/>
    </font>
    <font>
      <b/>
      <sz val="12"/>
      <color theme="1"/>
      <name val="Times New Roman"/>
      <family val="1"/>
    </font>
    <font>
      <sz val="24"/>
      <color theme="1"/>
      <name val="Times New Roman"/>
      <family val="1"/>
    </font>
    <font>
      <sz val="12"/>
      <color theme="1"/>
      <name val="Times New Roman"/>
      <family val="1"/>
    </font>
    <font>
      <u/>
      <sz val="12"/>
      <color theme="1"/>
      <name val="Times New Roman"/>
      <family val="1"/>
    </font>
    <font>
      <u/>
      <sz val="10"/>
      <name val="Arial"/>
      <family val="2"/>
    </font>
    <font>
      <sz val="14"/>
      <color theme="1"/>
      <name val="Times New Roman"/>
      <family val="1"/>
    </font>
    <font>
      <b/>
      <u/>
      <sz val="12"/>
      <color theme="1"/>
      <name val="Times New Roman"/>
      <family val="1"/>
    </font>
    <font>
      <sz val="14"/>
      <color theme="0"/>
      <name val="Times New Roman"/>
      <family val="1"/>
    </font>
    <font>
      <b/>
      <u/>
      <sz val="20"/>
      <name val="Times New Roman"/>
      <family val="1"/>
    </font>
    <font>
      <b/>
      <sz val="14"/>
      <color rgb="FFFF0000"/>
      <name val="Arial"/>
      <family val="2"/>
    </font>
    <font>
      <b/>
      <sz val="14"/>
      <name val="Times New Roman"/>
      <family val="1"/>
    </font>
    <font>
      <sz val="10"/>
      <color rgb="FFCCFFFF"/>
      <name val="Times New Roman"/>
      <family val="1"/>
    </font>
    <font>
      <b/>
      <sz val="12"/>
      <color rgb="FFFF0000"/>
      <name val="Times New Roman"/>
      <family val="1"/>
    </font>
    <font>
      <b/>
      <sz val="10"/>
      <color rgb="FFFF0000"/>
      <name val="Times New Roman"/>
      <family val="1"/>
    </font>
    <font>
      <b/>
      <u/>
      <sz val="18"/>
      <color rgb="FFFF0000"/>
      <name val="Arial"/>
      <family val="2"/>
    </font>
    <font>
      <b/>
      <sz val="18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3F5F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39">
    <xf numFmtId="0" fontId="0" fillId="0" borderId="0" xfId="0"/>
    <xf numFmtId="0" fontId="3" fillId="0" borderId="0" xfId="0" applyFont="1"/>
    <xf numFmtId="0" fontId="3" fillId="0" borderId="2" xfId="0" applyFont="1" applyBorder="1" applyAlignment="1"/>
    <xf numFmtId="0" fontId="3" fillId="0" borderId="3" xfId="0" applyFont="1" applyBorder="1" applyAlignment="1"/>
    <xf numFmtId="0" fontId="4" fillId="0" borderId="7" xfId="0" applyFont="1" applyBorder="1" applyAlignment="1">
      <alignment wrapText="1"/>
    </xf>
    <xf numFmtId="0" fontId="3" fillId="2" borderId="7" xfId="0" applyFont="1" applyFill="1" applyBorder="1"/>
    <xf numFmtId="0" fontId="3" fillId="0" borderId="4" xfId="0" applyFont="1" applyBorder="1" applyAlignment="1" applyProtection="1"/>
    <xf numFmtId="0" fontId="3" fillId="0" borderId="8" xfId="0" applyFont="1" applyBorder="1" applyAlignment="1" applyProtection="1"/>
    <xf numFmtId="0" fontId="3" fillId="0" borderId="7" xfId="0" applyFont="1" applyBorder="1" applyAlignment="1">
      <alignment horizontal="left"/>
    </xf>
    <xf numFmtId="0" fontId="3" fillId="0" borderId="0" xfId="0" applyFont="1" applyFill="1"/>
    <xf numFmtId="164" fontId="6" fillId="0" borderId="7" xfId="0" applyNumberFormat="1" applyFont="1" applyFill="1" applyBorder="1"/>
    <xf numFmtId="164" fontId="6" fillId="0" borderId="7" xfId="0" applyNumberFormat="1" applyFont="1" applyFill="1" applyBorder="1" applyProtection="1"/>
    <xf numFmtId="8" fontId="3" fillId="0" borderId="0" xfId="0" applyNumberFormat="1" applyFont="1" applyFill="1"/>
    <xf numFmtId="164" fontId="6" fillId="0" borderId="7" xfId="1" applyNumberFormat="1" applyFont="1" applyFill="1" applyBorder="1" applyAlignment="1">
      <alignment horizontal="right"/>
    </xf>
    <xf numFmtId="0" fontId="6" fillId="3" borderId="7" xfId="0" applyFont="1" applyFill="1" applyBorder="1" applyAlignment="1" applyProtection="1">
      <protection locked="0"/>
    </xf>
    <xf numFmtId="0" fontId="3" fillId="0" borderId="0" xfId="0" applyFont="1" applyProtection="1"/>
    <xf numFmtId="0" fontId="3" fillId="0" borderId="2" xfId="0" applyFont="1" applyBorder="1" applyAlignment="1" applyProtection="1">
      <alignment horizontal="left"/>
    </xf>
    <xf numFmtId="0" fontId="4" fillId="0" borderId="7" xfId="0" applyFont="1" applyBorder="1" applyAlignment="1" applyProtection="1">
      <alignment wrapText="1"/>
    </xf>
    <xf numFmtId="164" fontId="6" fillId="0" borderId="7" xfId="1" applyNumberFormat="1" applyFont="1" applyFill="1" applyBorder="1" applyAlignment="1" applyProtection="1">
      <alignment horizontal="right"/>
    </xf>
    <xf numFmtId="0" fontId="3" fillId="0" borderId="7" xfId="0" applyFont="1" applyFill="1" applyBorder="1" applyAlignment="1" applyProtection="1">
      <alignment horizontal="center"/>
    </xf>
    <xf numFmtId="0" fontId="3" fillId="0" borderId="7" xfId="0" applyFont="1" applyBorder="1" applyProtection="1"/>
    <xf numFmtId="0" fontId="3" fillId="0" borderId="6" xfId="0" applyFont="1" applyBorder="1" applyAlignment="1" applyProtection="1">
      <alignment horizontal="center"/>
    </xf>
    <xf numFmtId="0" fontId="3" fillId="0" borderId="3" xfId="0" applyFont="1" applyFill="1" applyBorder="1" applyAlignment="1" applyProtection="1">
      <alignment horizontal="center"/>
    </xf>
    <xf numFmtId="164" fontId="3" fillId="0" borderId="12" xfId="0" applyNumberFormat="1" applyFont="1" applyFill="1" applyBorder="1" applyAlignment="1" applyProtection="1">
      <alignment horizontal="center"/>
    </xf>
    <xf numFmtId="164" fontId="6" fillId="3" borderId="7" xfId="1" applyNumberFormat="1" applyFont="1" applyFill="1" applyBorder="1" applyProtection="1"/>
    <xf numFmtId="164" fontId="6" fillId="0" borderId="7" xfId="1" applyNumberFormat="1" applyFont="1" applyFill="1" applyBorder="1" applyProtection="1"/>
    <xf numFmtId="0" fontId="14" fillId="0" borderId="0" xfId="0" applyFont="1"/>
    <xf numFmtId="164" fontId="6" fillId="0" borderId="7" xfId="1" applyNumberFormat="1" applyFont="1" applyFill="1" applyBorder="1"/>
    <xf numFmtId="0" fontId="3" fillId="0" borderId="13" xfId="0" applyFont="1" applyBorder="1" applyAlignment="1"/>
    <xf numFmtId="0" fontId="3" fillId="0" borderId="6" xfId="0" applyFont="1" applyFill="1" applyBorder="1" applyAlignment="1" applyProtection="1">
      <alignment horizontal="center"/>
    </xf>
    <xf numFmtId="164" fontId="6" fillId="0" borderId="7" xfId="1" applyNumberFormat="1" applyFont="1" applyFill="1" applyBorder="1" applyAlignment="1" applyProtection="1">
      <alignment horizontal="right" vertical="center"/>
    </xf>
    <xf numFmtId="164" fontId="6" fillId="3" borderId="7" xfId="0" applyNumberFormat="1" applyFont="1" applyFill="1" applyBorder="1" applyProtection="1"/>
    <xf numFmtId="164" fontId="6" fillId="0" borderId="7" xfId="0" applyNumberFormat="1" applyFont="1" applyBorder="1" applyProtection="1"/>
    <xf numFmtId="164" fontId="6" fillId="0" borderId="7" xfId="0" applyNumberFormat="1" applyFont="1" applyFill="1" applyBorder="1" applyAlignment="1" applyProtection="1">
      <alignment horizontal="right"/>
    </xf>
    <xf numFmtId="164" fontId="6" fillId="3" borderId="7" xfId="0" applyNumberFormat="1" applyFont="1" applyFill="1" applyBorder="1"/>
    <xf numFmtId="164" fontId="6" fillId="0" borderId="7" xfId="0" applyNumberFormat="1" applyFont="1" applyFill="1" applyBorder="1" applyAlignment="1">
      <alignment horizontal="right"/>
    </xf>
    <xf numFmtId="0" fontId="17" fillId="0" borderId="0" xfId="0" applyFont="1"/>
    <xf numFmtId="0" fontId="17" fillId="0" borderId="7" xfId="0" applyFont="1" applyBorder="1" applyAlignment="1">
      <alignment horizontal="left"/>
    </xf>
    <xf numFmtId="0" fontId="17" fillId="0" borderId="7" xfId="0" applyFont="1" applyBorder="1" applyAlignment="1">
      <alignment vertical="center" wrapText="1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10" fontId="6" fillId="0" borderId="6" xfId="0" applyNumberFormat="1" applyFont="1" applyFill="1" applyBorder="1"/>
    <xf numFmtId="164" fontId="6" fillId="4" borderId="7" xfId="1" applyNumberFormat="1" applyFont="1" applyFill="1" applyBorder="1" applyProtection="1">
      <protection locked="0"/>
    </xf>
    <xf numFmtId="164" fontId="6" fillId="4" borderId="7" xfId="1" applyNumberFormat="1" applyFont="1" applyFill="1" applyBorder="1" applyAlignment="1" applyProtection="1">
      <alignment horizontal="right"/>
      <protection locked="0"/>
    </xf>
    <xf numFmtId="164" fontId="6" fillId="4" borderId="7" xfId="0" applyNumberFormat="1" applyFont="1" applyFill="1" applyBorder="1" applyProtection="1">
      <protection locked="0"/>
    </xf>
    <xf numFmtId="164" fontId="6" fillId="4" borderId="7" xfId="0" applyNumberFormat="1" applyFont="1" applyFill="1" applyBorder="1" applyAlignment="1" applyProtection="1">
      <alignment horizontal="right"/>
      <protection locked="0"/>
    </xf>
    <xf numFmtId="164" fontId="6" fillId="4" borderId="7" xfId="0" applyNumberFormat="1" applyFont="1" applyFill="1" applyBorder="1" applyAlignment="1" applyProtection="1">
      <protection locked="0"/>
    </xf>
    <xf numFmtId="164" fontId="3" fillId="4" borderId="12" xfId="0" applyNumberFormat="1" applyFont="1" applyFill="1" applyBorder="1" applyAlignment="1" applyProtection="1">
      <alignment horizontal="center"/>
      <protection locked="0"/>
    </xf>
    <xf numFmtId="164" fontId="3" fillId="4" borderId="10" xfId="0" applyNumberFormat="1" applyFont="1" applyFill="1" applyBorder="1" applyProtection="1">
      <protection locked="0"/>
    </xf>
    <xf numFmtId="164" fontId="3" fillId="4" borderId="10" xfId="0" applyNumberFormat="1" applyFont="1" applyFill="1" applyBorder="1" applyAlignment="1" applyProtection="1">
      <alignment horizontal="right"/>
      <protection locked="0"/>
    </xf>
    <xf numFmtId="0" fontId="3" fillId="4" borderId="10" xfId="0" applyFont="1" applyFill="1" applyBorder="1" applyAlignment="1" applyProtection="1">
      <alignment horizontal="center"/>
      <protection locked="0"/>
    </xf>
    <xf numFmtId="0" fontId="3" fillId="4" borderId="0" xfId="0" applyFont="1" applyFill="1" applyBorder="1" applyAlignment="1" applyProtection="1">
      <alignment horizontal="center"/>
      <protection locked="0"/>
    </xf>
    <xf numFmtId="0" fontId="10" fillId="4" borderId="12" xfId="0" applyFont="1" applyFill="1" applyBorder="1" applyAlignment="1" applyProtection="1">
      <alignment horizontal="center"/>
      <protection locked="0"/>
    </xf>
    <xf numFmtId="164" fontId="6" fillId="4" borderId="7" xfId="1" applyNumberFormat="1" applyFont="1" applyFill="1" applyBorder="1" applyAlignment="1" applyProtection="1">
      <alignment horizontal="right" vertical="center"/>
      <protection locked="0"/>
    </xf>
    <xf numFmtId="164" fontId="3" fillId="4" borderId="7" xfId="0" applyNumberFormat="1" applyFont="1" applyFill="1" applyBorder="1" applyProtection="1">
      <protection locked="0"/>
    </xf>
    <xf numFmtId="164" fontId="17" fillId="4" borderId="7" xfId="0" applyNumberFormat="1" applyFont="1" applyFill="1" applyBorder="1" applyAlignment="1" applyProtection="1">
      <alignment vertical="center" wrapText="1"/>
      <protection locked="0"/>
    </xf>
    <xf numFmtId="164" fontId="17" fillId="4" borderId="7" xfId="0" applyNumberFormat="1" applyFont="1" applyFill="1" applyBorder="1" applyAlignment="1" applyProtection="1">
      <protection locked="0"/>
    </xf>
    <xf numFmtId="0" fontId="17" fillId="4" borderId="7" xfId="0" applyFont="1" applyFill="1" applyBorder="1" applyProtection="1">
      <protection locked="0"/>
    </xf>
    <xf numFmtId="0" fontId="17" fillId="4" borderId="7" xfId="0" applyFont="1" applyFill="1" applyBorder="1" applyAlignment="1" applyProtection="1">
      <alignment vertical="center" wrapText="1"/>
      <protection locked="0"/>
    </xf>
    <xf numFmtId="165" fontId="13" fillId="4" borderId="7" xfId="0" applyNumberFormat="1" applyFont="1" applyFill="1" applyBorder="1" applyProtection="1">
      <protection locked="0"/>
    </xf>
    <xf numFmtId="1" fontId="3" fillId="0" borderId="0" xfId="0" applyNumberFormat="1" applyFont="1"/>
    <xf numFmtId="3" fontId="13" fillId="4" borderId="7" xfId="0" applyNumberFormat="1" applyFont="1" applyFill="1" applyBorder="1" applyProtection="1">
      <protection locked="0"/>
    </xf>
    <xf numFmtId="167" fontId="3" fillId="0" borderId="0" xfId="0" applyNumberFormat="1" applyFont="1" applyAlignment="1" applyProtection="1">
      <alignment horizontal="right"/>
    </xf>
    <xf numFmtId="0" fontId="24" fillId="0" borderId="0" xfId="0" applyFont="1"/>
    <xf numFmtId="0" fontId="27" fillId="0" borderId="0" xfId="0" applyFont="1"/>
    <xf numFmtId="0" fontId="0" fillId="0" borderId="0" xfId="0" applyProtection="1"/>
    <xf numFmtId="0" fontId="1" fillId="0" borderId="0" xfId="0" applyFont="1" applyProtection="1"/>
    <xf numFmtId="0" fontId="1" fillId="0" borderId="0" xfId="0" applyFont="1" applyAlignment="1" applyProtection="1">
      <alignment horizontal="right"/>
    </xf>
    <xf numFmtId="0" fontId="0" fillId="0" borderId="0" xfId="0" applyAlignment="1" applyProtection="1">
      <alignment horizontal="right"/>
    </xf>
    <xf numFmtId="0" fontId="4" fillId="0" borderId="7" xfId="0" applyFont="1" applyBorder="1" applyAlignment="1">
      <alignment horizontal="center" wrapText="1"/>
    </xf>
    <xf numFmtId="0" fontId="4" fillId="0" borderId="5" xfId="0" applyFont="1" applyBorder="1"/>
    <xf numFmtId="0" fontId="4" fillId="0" borderId="6" xfId="0" applyFont="1" applyBorder="1"/>
    <xf numFmtId="0" fontId="4" fillId="0" borderId="2" xfId="0" applyFont="1" applyBorder="1" applyAlignment="1"/>
    <xf numFmtId="0" fontId="3" fillId="0" borderId="2" xfId="0" applyFont="1" applyBorder="1" applyAlignment="1" applyProtection="1">
      <alignment horizontal="left"/>
    </xf>
    <xf numFmtId="0" fontId="3" fillId="0" borderId="7" xfId="0" applyFont="1" applyFill="1" applyBorder="1" applyAlignment="1" applyProtection="1">
      <alignment horizontal="center"/>
    </xf>
    <xf numFmtId="0" fontId="3" fillId="0" borderId="7" xfId="0" applyFont="1" applyBorder="1" applyAlignment="1">
      <alignment horizontal="center"/>
    </xf>
    <xf numFmtId="0" fontId="4" fillId="0" borderId="7" xfId="0" applyFont="1" applyBorder="1" applyAlignment="1"/>
    <xf numFmtId="0" fontId="3" fillId="4" borderId="12" xfId="0" applyFont="1" applyFill="1" applyBorder="1" applyAlignment="1" applyProtection="1">
      <alignment horizontal="left"/>
      <protection locked="0"/>
    </xf>
    <xf numFmtId="0" fontId="3" fillId="4" borderId="12" xfId="0" applyFont="1" applyFill="1" applyBorder="1" applyAlignment="1" applyProtection="1">
      <alignment horizontal="center"/>
      <protection locked="0"/>
    </xf>
    <xf numFmtId="0" fontId="4" fillId="0" borderId="13" xfId="0" applyFont="1" applyBorder="1" applyAlignment="1" applyProtection="1"/>
    <xf numFmtId="0" fontId="3" fillId="4" borderId="13" xfId="0" applyFont="1" applyFill="1" applyBorder="1" applyAlignment="1" applyProtection="1"/>
    <xf numFmtId="0" fontId="3" fillId="0" borderId="7" xfId="0" applyFont="1" applyBorder="1" applyAlignment="1">
      <alignment horizontal="left"/>
    </xf>
    <xf numFmtId="0" fontId="30" fillId="0" borderId="0" xfId="0" applyFont="1" applyAlignment="1" applyProtection="1">
      <alignment horizontal="center"/>
    </xf>
    <xf numFmtId="0" fontId="4" fillId="0" borderId="13" xfId="0" applyFont="1" applyBorder="1" applyAlignment="1" applyProtection="1">
      <alignment horizontal="left"/>
    </xf>
    <xf numFmtId="0" fontId="3" fillId="4" borderId="7" xfId="0" applyFont="1" applyFill="1" applyBorder="1" applyAlignment="1" applyProtection="1">
      <alignment horizontal="center"/>
      <protection locked="0"/>
    </xf>
    <xf numFmtId="0" fontId="3" fillId="0" borderId="3" xfId="0" applyFont="1" applyBorder="1" applyAlignment="1">
      <alignment horizontal="center"/>
    </xf>
    <xf numFmtId="0" fontId="4" fillId="0" borderId="5" xfId="0" applyFont="1" applyBorder="1" applyProtection="1"/>
    <xf numFmtId="0" fontId="4" fillId="0" borderId="6" xfId="0" applyFont="1" applyBorder="1" applyProtection="1"/>
    <xf numFmtId="0" fontId="4" fillId="0" borderId="15" xfId="0" applyFont="1" applyBorder="1" applyAlignment="1" applyProtection="1"/>
    <xf numFmtId="0" fontId="4" fillId="0" borderId="9" xfId="0" applyFont="1" applyBorder="1" applyAlignment="1" applyProtection="1"/>
    <xf numFmtId="0" fontId="8" fillId="0" borderId="0" xfId="0" applyFont="1" applyAlignment="1">
      <alignment vertical="center"/>
    </xf>
    <xf numFmtId="0" fontId="4" fillId="0" borderId="13" xfId="0" applyFont="1" applyBorder="1" applyAlignment="1"/>
    <xf numFmtId="164" fontId="6" fillId="3" borderId="7" xfId="1" applyNumberFormat="1" applyFont="1" applyFill="1" applyBorder="1" applyAlignment="1" applyProtection="1">
      <alignment horizontal="right"/>
    </xf>
    <xf numFmtId="7" fontId="6" fillId="0" borderId="7" xfId="1" applyNumberFormat="1" applyFont="1" applyFill="1" applyBorder="1" applyAlignment="1" applyProtection="1">
      <alignment horizontal="right"/>
    </xf>
    <xf numFmtId="10" fontId="6" fillId="0" borderId="6" xfId="0" applyNumberFormat="1" applyFont="1" applyFill="1" applyBorder="1" applyAlignment="1" applyProtection="1">
      <alignment horizontal="right"/>
    </xf>
    <xf numFmtId="10" fontId="6" fillId="0" borderId="12" xfId="0" applyNumberFormat="1" applyFont="1" applyFill="1" applyBorder="1" applyAlignment="1" applyProtection="1">
      <alignment horizontal="right"/>
    </xf>
    <xf numFmtId="10" fontId="6" fillId="0" borderId="12" xfId="0" applyNumberFormat="1" applyFont="1" applyFill="1" applyBorder="1" applyAlignment="1">
      <alignment horizontal="right"/>
    </xf>
    <xf numFmtId="164" fontId="3" fillId="4" borderId="7" xfId="1" applyNumberFormat="1" applyFont="1" applyFill="1" applyBorder="1" applyProtection="1">
      <protection locked="0"/>
    </xf>
    <xf numFmtId="164" fontId="3" fillId="0" borderId="7" xfId="1" applyNumberFormat="1" applyFont="1" applyFill="1" applyBorder="1" applyAlignment="1">
      <alignment horizontal="right" vertical="center"/>
    </xf>
    <xf numFmtId="164" fontId="3" fillId="4" borderId="12" xfId="1" applyNumberFormat="1" applyFont="1" applyFill="1" applyBorder="1" applyAlignment="1" applyProtection="1">
      <alignment horizontal="right" vertical="center"/>
      <protection locked="0"/>
    </xf>
    <xf numFmtId="164" fontId="3" fillId="0" borderId="7" xfId="1" applyNumberFormat="1" applyFont="1" applyFill="1" applyBorder="1" applyProtection="1"/>
    <xf numFmtId="164" fontId="3" fillId="3" borderId="7" xfId="1" applyNumberFormat="1" applyFont="1" applyFill="1" applyBorder="1" applyAlignment="1" applyProtection="1">
      <alignment horizontal="right"/>
    </xf>
    <xf numFmtId="164" fontId="3" fillId="4" borderId="7" xfId="1" applyNumberFormat="1" applyFont="1" applyFill="1" applyBorder="1" applyAlignment="1" applyProtection="1">
      <alignment horizontal="right"/>
      <protection locked="0"/>
    </xf>
    <xf numFmtId="164" fontId="3" fillId="0" borderId="7" xfId="1" applyNumberFormat="1" applyFont="1" applyFill="1" applyBorder="1" applyAlignment="1">
      <alignment horizontal="right"/>
    </xf>
    <xf numFmtId="164" fontId="3" fillId="0" borderId="7" xfId="1" applyNumberFormat="1" applyFont="1" applyFill="1" applyBorder="1" applyAlignment="1" applyProtection="1">
      <alignment horizontal="right"/>
    </xf>
    <xf numFmtId="10" fontId="3" fillId="0" borderId="6" xfId="0" applyNumberFormat="1" applyFont="1" applyFill="1" applyBorder="1" applyAlignment="1">
      <alignment horizontal="right"/>
    </xf>
    <xf numFmtId="10" fontId="3" fillId="0" borderId="12" xfId="0" applyNumberFormat="1" applyFont="1" applyFill="1" applyBorder="1" applyAlignment="1">
      <alignment horizontal="right"/>
    </xf>
    <xf numFmtId="165" fontId="4" fillId="4" borderId="7" xfId="0" applyNumberFormat="1" applyFont="1" applyFill="1" applyBorder="1" applyProtection="1">
      <protection locked="0"/>
    </xf>
    <xf numFmtId="164" fontId="4" fillId="0" borderId="7" xfId="0" applyNumberFormat="1" applyFont="1" applyFill="1" applyBorder="1" applyProtection="1"/>
    <xf numFmtId="164" fontId="3" fillId="0" borderId="6" xfId="0" applyNumberFormat="1" applyFont="1" applyFill="1" applyBorder="1"/>
    <xf numFmtId="0" fontId="3" fillId="4" borderId="7" xfId="0" applyFont="1" applyFill="1" applyBorder="1" applyProtection="1">
      <protection locked="0"/>
    </xf>
    <xf numFmtId="0" fontId="3" fillId="4" borderId="5" xfId="0" applyFont="1" applyFill="1" applyBorder="1" applyAlignment="1" applyProtection="1">
      <alignment horizontal="center"/>
      <protection locked="0"/>
    </xf>
    <xf numFmtId="0" fontId="3" fillId="4" borderId="12" xfId="0" applyFont="1" applyFill="1" applyBorder="1" applyProtection="1">
      <protection locked="0"/>
    </xf>
    <xf numFmtId="0" fontId="3" fillId="4" borderId="1" xfId="0" applyFont="1" applyFill="1" applyBorder="1" applyProtection="1">
      <protection locked="0"/>
    </xf>
    <xf numFmtId="0" fontId="4" fillId="0" borderId="0" xfId="0" applyFont="1" applyBorder="1" applyAlignment="1" applyProtection="1">
      <alignment horizontal="left" vertical="top" wrapText="1"/>
    </xf>
    <xf numFmtId="0" fontId="20" fillId="0" borderId="0" xfId="0" applyFont="1" applyAlignment="1">
      <alignment horizontal="center"/>
    </xf>
    <xf numFmtId="0" fontId="6" fillId="0" borderId="0" xfId="0" applyFont="1" applyBorder="1" applyAlignment="1" applyProtection="1">
      <alignment horizontal="left"/>
    </xf>
    <xf numFmtId="164" fontId="3" fillId="0" borderId="0" xfId="0" applyNumberFormat="1" applyFont="1"/>
    <xf numFmtId="0" fontId="33" fillId="4" borderId="8" xfId="0" applyNumberFormat="1" applyFont="1" applyFill="1" applyBorder="1" applyAlignment="1" applyProtection="1">
      <protection locked="0"/>
    </xf>
    <xf numFmtId="1" fontId="34" fillId="0" borderId="9" xfId="0" applyNumberFormat="1" applyFont="1" applyBorder="1" applyAlignment="1">
      <alignment horizontal="center" vertical="top"/>
    </xf>
    <xf numFmtId="0" fontId="3" fillId="0" borderId="14" xfId="0" applyNumberFormat="1" applyFont="1" applyFill="1" applyBorder="1" applyAlignment="1" applyProtection="1"/>
    <xf numFmtId="0" fontId="35" fillId="0" borderId="0" xfId="0" applyFont="1" applyProtection="1"/>
    <xf numFmtId="0" fontId="35" fillId="0" borderId="0" xfId="0" applyFont="1"/>
    <xf numFmtId="164" fontId="3" fillId="0" borderId="4" xfId="0" applyNumberFormat="1" applyFont="1" applyBorder="1" applyAlignment="1">
      <alignment horizontal="center"/>
    </xf>
    <xf numFmtId="164" fontId="3" fillId="0" borderId="10" xfId="0" applyNumberFormat="1" applyFont="1" applyBorder="1" applyAlignment="1">
      <alignment horizontal="center"/>
    </xf>
    <xf numFmtId="0" fontId="3" fillId="0" borderId="4" xfId="0" applyFont="1" applyBorder="1" applyAlignment="1">
      <alignment horizontal="left" wrapText="1"/>
    </xf>
    <xf numFmtId="0" fontId="3" fillId="0" borderId="0" xfId="0" applyFont="1" applyBorder="1" applyAlignment="1">
      <alignment horizontal="left" wrapText="1"/>
    </xf>
    <xf numFmtId="0" fontId="4" fillId="0" borderId="6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3" fillId="0" borderId="0" xfId="0" applyFont="1" applyBorder="1" applyAlignment="1">
      <alignment horizontal="left"/>
    </xf>
    <xf numFmtId="1" fontId="3" fillId="4" borderId="8" xfId="0" applyNumberFormat="1" applyFont="1" applyFill="1" applyBorder="1" applyAlignment="1" applyProtection="1">
      <alignment horizontal="center"/>
      <protection locked="0"/>
    </xf>
    <xf numFmtId="1" fontId="3" fillId="4" borderId="14" xfId="0" applyNumberFormat="1" applyFont="1" applyFill="1" applyBorder="1" applyAlignment="1" applyProtection="1">
      <alignment horizontal="center"/>
      <protection locked="0"/>
    </xf>
    <xf numFmtId="164" fontId="3" fillId="0" borderId="8" xfId="0" applyNumberFormat="1" applyFont="1" applyFill="1" applyBorder="1" applyAlignment="1" applyProtection="1">
      <alignment horizontal="center"/>
    </xf>
    <xf numFmtId="164" fontId="3" fillId="0" borderId="14" xfId="0" applyNumberFormat="1" applyFont="1" applyFill="1" applyBorder="1" applyAlignment="1" applyProtection="1">
      <alignment horizontal="center"/>
    </xf>
    <xf numFmtId="0" fontId="4" fillId="0" borderId="13" xfId="0" applyFont="1" applyBorder="1" applyAlignment="1">
      <alignment horizontal="left"/>
    </xf>
    <xf numFmtId="0" fontId="4" fillId="0" borderId="15" xfId="0" applyFont="1" applyBorder="1" applyAlignment="1">
      <alignment horizontal="left"/>
    </xf>
    <xf numFmtId="0" fontId="4" fillId="0" borderId="9" xfId="0" applyFont="1" applyBorder="1" applyAlignment="1">
      <alignment horizontal="left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166" fontId="3" fillId="4" borderId="8" xfId="0" applyNumberFormat="1" applyFont="1" applyFill="1" applyBorder="1" applyAlignment="1" applyProtection="1">
      <alignment horizontal="center"/>
      <protection locked="0"/>
    </xf>
    <xf numFmtId="166" fontId="3" fillId="4" borderId="1" xfId="0" applyNumberFormat="1" applyFont="1" applyFill="1" applyBorder="1" applyAlignment="1" applyProtection="1">
      <alignment horizontal="center"/>
      <protection locked="0"/>
    </xf>
    <xf numFmtId="0" fontId="3" fillId="0" borderId="7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164" fontId="6" fillId="0" borderId="6" xfId="1" applyNumberFormat="1" applyFont="1" applyFill="1" applyBorder="1" applyAlignment="1">
      <alignment horizontal="right" vertical="center"/>
    </xf>
    <xf numFmtId="164" fontId="6" fillId="0" borderId="5" xfId="1" applyNumberFormat="1" applyFont="1" applyFill="1" applyBorder="1" applyAlignment="1">
      <alignment horizontal="right" vertical="center"/>
    </xf>
    <xf numFmtId="164" fontId="6" fillId="0" borderId="12" xfId="1" applyNumberFormat="1" applyFont="1" applyFill="1" applyBorder="1" applyAlignment="1">
      <alignment horizontal="right" vertical="center"/>
    </xf>
    <xf numFmtId="0" fontId="3" fillId="0" borderId="8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14" xfId="0" applyFont="1" applyBorder="1" applyAlignment="1">
      <alignment horizontal="left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164" fontId="3" fillId="4" borderId="8" xfId="1" applyNumberFormat="1" applyFont="1" applyFill="1" applyBorder="1" applyAlignment="1" applyProtection="1">
      <alignment horizontal="center"/>
      <protection locked="0"/>
    </xf>
    <xf numFmtId="164" fontId="3" fillId="4" borderId="1" xfId="1" applyNumberFormat="1" applyFont="1" applyFill="1" applyBorder="1" applyAlignment="1" applyProtection="1">
      <alignment horizontal="center"/>
      <protection locked="0"/>
    </xf>
    <xf numFmtId="164" fontId="3" fillId="4" borderId="14" xfId="1" applyNumberFormat="1" applyFont="1" applyFill="1" applyBorder="1" applyAlignment="1" applyProtection="1">
      <alignment horizontal="center"/>
      <protection locked="0"/>
    </xf>
    <xf numFmtId="0" fontId="3" fillId="0" borderId="4" xfId="0" applyFont="1" applyBorder="1" applyAlignment="1">
      <alignment horizontal="left"/>
    </xf>
    <xf numFmtId="0" fontId="3" fillId="0" borderId="10" xfId="0" applyFont="1" applyBorder="1" applyAlignment="1">
      <alignment horizontal="left"/>
    </xf>
    <xf numFmtId="0" fontId="4" fillId="0" borderId="13" xfId="0" applyFont="1" applyBorder="1" applyAlignment="1" applyProtection="1">
      <alignment horizontal="left"/>
    </xf>
    <xf numFmtId="0" fontId="4" fillId="0" borderId="15" xfId="0" applyFont="1" applyBorder="1" applyAlignment="1" applyProtection="1">
      <alignment horizontal="left"/>
    </xf>
    <xf numFmtId="0" fontId="4" fillId="0" borderId="9" xfId="0" applyFont="1" applyBorder="1" applyAlignment="1" applyProtection="1">
      <alignment horizontal="left"/>
    </xf>
    <xf numFmtId="164" fontId="3" fillId="4" borderId="13" xfId="0" applyNumberFormat="1" applyFont="1" applyFill="1" applyBorder="1" applyAlignment="1" applyProtection="1">
      <alignment horizontal="right"/>
      <protection locked="0"/>
    </xf>
    <xf numFmtId="164" fontId="3" fillId="4" borderId="9" xfId="0" applyNumberFormat="1" applyFont="1" applyFill="1" applyBorder="1" applyAlignment="1" applyProtection="1">
      <alignment horizontal="right"/>
      <protection locked="0"/>
    </xf>
    <xf numFmtId="0" fontId="8" fillId="0" borderId="0" xfId="0" applyFont="1" applyAlignment="1">
      <alignment horizontal="center" wrapText="1"/>
    </xf>
    <xf numFmtId="0" fontId="9" fillId="0" borderId="0" xfId="0" applyFont="1" applyAlignment="1">
      <alignment horizontal="center" wrapText="1"/>
    </xf>
    <xf numFmtId="169" fontId="12" fillId="4" borderId="4" xfId="0" applyNumberFormat="1" applyFont="1" applyFill="1" applyBorder="1" applyAlignment="1" applyProtection="1">
      <alignment horizontal="center"/>
      <protection locked="0"/>
    </xf>
    <xf numFmtId="169" fontId="12" fillId="4" borderId="0" xfId="0" applyNumberFormat="1" applyFont="1" applyFill="1" applyBorder="1" applyAlignment="1" applyProtection="1">
      <alignment horizontal="center"/>
      <protection locked="0"/>
    </xf>
    <xf numFmtId="169" fontId="12" fillId="4" borderId="10" xfId="0" applyNumberFormat="1" applyFont="1" applyFill="1" applyBorder="1" applyAlignment="1" applyProtection="1">
      <alignment horizontal="center"/>
      <protection locked="0"/>
    </xf>
    <xf numFmtId="0" fontId="4" fillId="0" borderId="11" xfId="0" applyFont="1" applyBorder="1" applyAlignment="1">
      <alignment horizontal="center"/>
    </xf>
    <xf numFmtId="169" fontId="3" fillId="4" borderId="8" xfId="0" applyNumberFormat="1" applyFont="1" applyFill="1" applyBorder="1" applyAlignment="1" applyProtection="1">
      <alignment horizontal="center"/>
      <protection locked="0"/>
    </xf>
    <xf numFmtId="169" fontId="3" fillId="4" borderId="1" xfId="0" applyNumberFormat="1" applyFont="1" applyFill="1" applyBorder="1" applyAlignment="1" applyProtection="1">
      <alignment horizontal="center"/>
      <protection locked="0"/>
    </xf>
    <xf numFmtId="169" fontId="3" fillId="4" borderId="14" xfId="0" applyNumberFormat="1" applyFont="1" applyFill="1" applyBorder="1" applyAlignment="1" applyProtection="1">
      <alignment horizontal="center"/>
      <protection locked="0"/>
    </xf>
    <xf numFmtId="0" fontId="4" fillId="0" borderId="2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11" xfId="0" applyFont="1" applyBorder="1" applyAlignment="1">
      <alignment horizontal="left" wrapText="1"/>
    </xf>
    <xf numFmtId="0" fontId="10" fillId="0" borderId="0" xfId="0" applyFont="1" applyAlignment="1" applyProtection="1">
      <alignment horizontal="right" vertical="center" wrapText="1"/>
    </xf>
    <xf numFmtId="0" fontId="3" fillId="0" borderId="4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2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right" vertical="center"/>
    </xf>
    <xf numFmtId="0" fontId="4" fillId="0" borderId="4" xfId="0" applyFont="1" applyBorder="1" applyAlignment="1">
      <alignment horizontal="center"/>
    </xf>
    <xf numFmtId="164" fontId="3" fillId="4" borderId="8" xfId="0" applyNumberFormat="1" applyFont="1" applyFill="1" applyBorder="1" applyAlignment="1" applyProtection="1">
      <alignment horizontal="center"/>
      <protection locked="0"/>
    </xf>
    <xf numFmtId="164" fontId="3" fillId="4" borderId="1" xfId="0" applyNumberFormat="1" applyFont="1" applyFill="1" applyBorder="1" applyAlignment="1" applyProtection="1">
      <alignment horizontal="center"/>
      <protection locked="0"/>
    </xf>
    <xf numFmtId="164" fontId="3" fillId="4" borderId="14" xfId="0" applyNumberFormat="1" applyFont="1" applyFill="1" applyBorder="1" applyAlignment="1" applyProtection="1">
      <alignment horizontal="center"/>
      <protection locked="0"/>
    </xf>
    <xf numFmtId="164" fontId="3" fillId="0" borderId="10" xfId="0" applyNumberFormat="1" applyFont="1" applyBorder="1" applyAlignment="1">
      <alignment horizontal="right" vertical="center"/>
    </xf>
    <xf numFmtId="164" fontId="3" fillId="0" borderId="14" xfId="0" applyNumberFormat="1" applyFont="1" applyBorder="1" applyAlignment="1">
      <alignment horizontal="right" vertical="center"/>
    </xf>
    <xf numFmtId="0" fontId="4" fillId="0" borderId="2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0" borderId="11" xfId="0" applyFont="1" applyFill="1" applyBorder="1" applyAlignment="1">
      <alignment horizontal="center"/>
    </xf>
    <xf numFmtId="0" fontId="4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0" fontId="4" fillId="0" borderId="10" xfId="0" applyFont="1" applyBorder="1" applyAlignment="1">
      <alignment horizontal="center" wrapText="1"/>
    </xf>
    <xf numFmtId="0" fontId="10" fillId="4" borderId="8" xfId="0" applyFont="1" applyFill="1" applyBorder="1" applyAlignment="1" applyProtection="1">
      <alignment horizontal="center"/>
      <protection locked="0"/>
    </xf>
    <xf numFmtId="0" fontId="10" fillId="4" borderId="1" xfId="0" applyFont="1" applyFill="1" applyBorder="1" applyAlignment="1" applyProtection="1">
      <alignment horizontal="center"/>
      <protection locked="0"/>
    </xf>
    <xf numFmtId="0" fontId="10" fillId="4" borderId="14" xfId="0" applyFont="1" applyFill="1" applyBorder="1" applyAlignment="1" applyProtection="1">
      <alignment horizontal="center"/>
      <protection locked="0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11" xfId="0" applyFont="1" applyBorder="1" applyAlignment="1">
      <alignment horizontal="left"/>
    </xf>
    <xf numFmtId="0" fontId="11" fillId="4" borderId="4" xfId="0" applyFont="1" applyFill="1" applyBorder="1" applyAlignment="1" applyProtection="1">
      <alignment horizontal="center"/>
      <protection locked="0"/>
    </xf>
    <xf numFmtId="0" fontId="11" fillId="4" borderId="0" xfId="0" applyFont="1" applyFill="1" applyBorder="1" applyAlignment="1" applyProtection="1">
      <alignment horizontal="center"/>
      <protection locked="0"/>
    </xf>
    <xf numFmtId="0" fontId="11" fillId="4" borderId="10" xfId="0" applyFont="1" applyFill="1" applyBorder="1" applyAlignment="1" applyProtection="1">
      <alignment horizontal="center"/>
      <protection locked="0"/>
    </xf>
    <xf numFmtId="0" fontId="11" fillId="4" borderId="8" xfId="0" applyFont="1" applyFill="1" applyBorder="1" applyAlignment="1" applyProtection="1">
      <alignment horizontal="center"/>
      <protection locked="0"/>
    </xf>
    <xf numFmtId="0" fontId="11" fillId="4" borderId="1" xfId="0" applyFont="1" applyFill="1" applyBorder="1" applyAlignment="1" applyProtection="1">
      <alignment horizontal="center"/>
      <protection locked="0"/>
    </xf>
    <xf numFmtId="0" fontId="11" fillId="4" borderId="14" xfId="0" applyFont="1" applyFill="1" applyBorder="1" applyAlignment="1" applyProtection="1">
      <alignment horizontal="center"/>
      <protection locked="0"/>
    </xf>
    <xf numFmtId="164" fontId="3" fillId="0" borderId="1" xfId="0" applyNumberFormat="1" applyFont="1" applyFill="1" applyBorder="1" applyAlignment="1" applyProtection="1">
      <alignment horizontal="center"/>
    </xf>
    <xf numFmtId="49" fontId="3" fillId="4" borderId="13" xfId="0" applyNumberFormat="1" applyFont="1" applyFill="1" applyBorder="1" applyAlignment="1" applyProtection="1">
      <alignment horizontal="right"/>
      <protection locked="0"/>
    </xf>
    <xf numFmtId="49" fontId="3" fillId="4" borderId="9" xfId="0" applyNumberFormat="1" applyFont="1" applyFill="1" applyBorder="1" applyAlignment="1" applyProtection="1">
      <alignment horizontal="right"/>
      <protection locked="0"/>
    </xf>
    <xf numFmtId="0" fontId="4" fillId="0" borderId="7" xfId="0" applyFont="1" applyBorder="1" applyAlignment="1">
      <alignment horizontal="left"/>
    </xf>
    <xf numFmtId="0" fontId="3" fillId="0" borderId="13" xfId="0" applyFont="1" applyBorder="1" applyAlignment="1">
      <alignment horizontal="left"/>
    </xf>
    <xf numFmtId="0" fontId="3" fillId="0" borderId="15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3" fillId="0" borderId="7" xfId="0" applyFont="1" applyBorder="1" applyAlignment="1" applyProtection="1">
      <alignment horizontal="left"/>
    </xf>
    <xf numFmtId="0" fontId="3" fillId="4" borderId="8" xfId="0" applyFont="1" applyFill="1" applyBorder="1" applyAlignment="1" applyProtection="1">
      <alignment horizontal="center"/>
      <protection locked="0"/>
    </xf>
    <xf numFmtId="0" fontId="3" fillId="4" borderId="14" xfId="0" applyFont="1" applyFill="1" applyBorder="1" applyAlignment="1" applyProtection="1">
      <alignment horizontal="center"/>
      <protection locked="0"/>
    </xf>
    <xf numFmtId="5" fontId="6" fillId="0" borderId="6" xfId="1" applyNumberFormat="1" applyFont="1" applyFill="1" applyBorder="1" applyAlignment="1">
      <alignment horizontal="right" vertical="center"/>
    </xf>
    <xf numFmtId="5" fontId="6" fillId="0" borderId="12" xfId="1" applyNumberFormat="1" applyFont="1" applyFill="1" applyBorder="1" applyAlignment="1">
      <alignment horizontal="right" vertical="center"/>
    </xf>
    <xf numFmtId="0" fontId="3" fillId="0" borderId="12" xfId="0" applyFont="1" applyBorder="1" applyAlignment="1">
      <alignment horizontal="left"/>
    </xf>
    <xf numFmtId="0" fontId="3" fillId="0" borderId="4" xfId="0" applyFont="1" applyFill="1" applyBorder="1" applyAlignment="1" applyProtection="1">
      <alignment horizontal="center"/>
    </xf>
    <xf numFmtId="0" fontId="3" fillId="0" borderId="0" xfId="0" applyFont="1" applyFill="1" applyBorder="1" applyAlignment="1" applyProtection="1">
      <alignment horizontal="center"/>
    </xf>
    <xf numFmtId="0" fontId="3" fillId="0" borderId="8" xfId="0" applyFont="1" applyFill="1" applyBorder="1" applyAlignment="1" applyProtection="1">
      <alignment horizontal="center"/>
    </xf>
    <xf numFmtId="0" fontId="3" fillId="0" borderId="1" xfId="0" applyFont="1" applyFill="1" applyBorder="1" applyAlignment="1" applyProtection="1">
      <alignment horizontal="center"/>
    </xf>
    <xf numFmtId="0" fontId="4" fillId="0" borderId="7" xfId="0" applyFont="1" applyBorder="1" applyAlignment="1" applyProtection="1">
      <alignment horizontal="left" vertical="top" wrapText="1"/>
    </xf>
    <xf numFmtId="0" fontId="3" fillId="0" borderId="2" xfId="0" applyFont="1" applyBorder="1" applyAlignment="1" applyProtection="1">
      <alignment horizontal="left"/>
    </xf>
    <xf numFmtId="0" fontId="3" fillId="0" borderId="3" xfId="0" applyFont="1" applyBorder="1" applyAlignment="1" applyProtection="1">
      <alignment horizontal="left"/>
    </xf>
    <xf numFmtId="0" fontId="3" fillId="0" borderId="5" xfId="0" applyFont="1" applyFill="1" applyBorder="1" applyAlignment="1" applyProtection="1">
      <alignment horizontal="center"/>
    </xf>
    <xf numFmtId="0" fontId="3" fillId="0" borderId="12" xfId="0" applyFont="1" applyFill="1" applyBorder="1" applyAlignment="1" applyProtection="1">
      <alignment horizontal="center"/>
    </xf>
    <xf numFmtId="0" fontId="3" fillId="4" borderId="4" xfId="0" applyFont="1" applyFill="1" applyBorder="1" applyAlignment="1" applyProtection="1">
      <alignment horizontal="center"/>
      <protection locked="0"/>
    </xf>
    <xf numFmtId="0" fontId="3" fillId="4" borderId="0" xfId="0" applyFont="1" applyFill="1" applyBorder="1" applyAlignment="1" applyProtection="1">
      <alignment horizontal="center"/>
      <protection locked="0"/>
    </xf>
    <xf numFmtId="0" fontId="3" fillId="4" borderId="1" xfId="0" applyFont="1" applyFill="1" applyBorder="1" applyAlignment="1" applyProtection="1">
      <alignment horizontal="center"/>
      <protection locked="0"/>
    </xf>
    <xf numFmtId="0" fontId="3" fillId="4" borderId="5" xfId="0" applyFont="1" applyFill="1" applyBorder="1" applyAlignment="1" applyProtection="1">
      <alignment horizontal="center"/>
      <protection locked="0"/>
    </xf>
    <xf numFmtId="0" fontId="3" fillId="4" borderId="12" xfId="0" applyFont="1" applyFill="1" applyBorder="1" applyAlignment="1" applyProtection="1">
      <alignment horizontal="center"/>
      <protection locked="0"/>
    </xf>
    <xf numFmtId="0" fontId="4" fillId="0" borderId="13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6" fillId="0" borderId="7" xfId="0" applyFont="1" applyBorder="1" applyAlignment="1" applyProtection="1">
      <alignment horizontal="left"/>
    </xf>
    <xf numFmtId="0" fontId="13" fillId="0" borderId="7" xfId="0" applyFont="1" applyBorder="1" applyAlignment="1" applyProtection="1">
      <alignment horizontal="left"/>
    </xf>
    <xf numFmtId="0" fontId="3" fillId="4" borderId="2" xfId="0" applyFont="1" applyFill="1" applyBorder="1" applyAlignment="1" applyProtection="1">
      <alignment horizontal="left" vertical="top" wrapText="1"/>
      <protection locked="0"/>
    </xf>
    <xf numFmtId="0" fontId="3" fillId="4" borderId="3" xfId="0" applyFont="1" applyFill="1" applyBorder="1" applyAlignment="1" applyProtection="1">
      <alignment horizontal="left" vertical="top" wrapText="1"/>
      <protection locked="0"/>
    </xf>
    <xf numFmtId="0" fontId="3" fillId="4" borderId="11" xfId="0" applyFont="1" applyFill="1" applyBorder="1" applyAlignment="1" applyProtection="1">
      <alignment horizontal="left" vertical="top" wrapText="1"/>
      <protection locked="0"/>
    </xf>
    <xf numFmtId="0" fontId="3" fillId="4" borderId="4" xfId="0" applyFont="1" applyFill="1" applyBorder="1" applyAlignment="1" applyProtection="1">
      <alignment horizontal="left" vertical="top" wrapText="1"/>
      <protection locked="0"/>
    </xf>
    <xf numFmtId="0" fontId="3" fillId="4" borderId="0" xfId="0" applyFont="1" applyFill="1" applyBorder="1" applyAlignment="1" applyProtection="1">
      <alignment horizontal="left" vertical="top" wrapText="1"/>
      <protection locked="0"/>
    </xf>
    <xf numFmtId="0" fontId="3" fillId="4" borderId="10" xfId="0" applyFont="1" applyFill="1" applyBorder="1" applyAlignment="1" applyProtection="1">
      <alignment horizontal="left" vertical="top" wrapText="1"/>
      <protection locked="0"/>
    </xf>
    <xf numFmtId="0" fontId="3" fillId="4" borderId="8" xfId="0" applyFont="1" applyFill="1" applyBorder="1" applyAlignment="1" applyProtection="1">
      <alignment horizontal="left" vertical="top" wrapText="1"/>
      <protection locked="0"/>
    </xf>
    <xf numFmtId="0" fontId="3" fillId="4" borderId="1" xfId="0" applyFont="1" applyFill="1" applyBorder="1" applyAlignment="1" applyProtection="1">
      <alignment horizontal="left" vertical="top" wrapText="1"/>
      <protection locked="0"/>
    </xf>
    <xf numFmtId="0" fontId="3" fillId="4" borderId="14" xfId="0" applyFont="1" applyFill="1" applyBorder="1" applyAlignment="1" applyProtection="1">
      <alignment horizontal="left" vertical="top" wrapText="1"/>
      <protection locked="0"/>
    </xf>
    <xf numFmtId="0" fontId="4" fillId="4" borderId="7" xfId="0" applyFont="1" applyFill="1" applyBorder="1" applyAlignment="1" applyProtection="1">
      <alignment horizontal="center"/>
      <protection locked="0"/>
    </xf>
    <xf numFmtId="0" fontId="8" fillId="0" borderId="0" xfId="0" applyFont="1" applyAlignment="1" applyProtection="1">
      <alignment horizontal="center" wrapText="1"/>
    </xf>
    <xf numFmtId="0" fontId="9" fillId="0" borderId="0" xfId="0" applyFont="1" applyAlignment="1" applyProtection="1">
      <alignment horizontal="center" wrapText="1"/>
    </xf>
    <xf numFmtId="0" fontId="9" fillId="0" borderId="0" xfId="0" applyFont="1" applyBorder="1" applyAlignment="1" applyProtection="1">
      <alignment horizontal="right" vertical="center"/>
    </xf>
    <xf numFmtId="0" fontId="4" fillId="0" borderId="2" xfId="0" applyFont="1" applyBorder="1" applyAlignment="1" applyProtection="1">
      <alignment horizontal="left"/>
    </xf>
    <xf numFmtId="0" fontId="4" fillId="0" borderId="3" xfId="0" applyFont="1" applyBorder="1" applyAlignment="1" applyProtection="1">
      <alignment horizontal="left"/>
    </xf>
    <xf numFmtId="0" fontId="4" fillId="0" borderId="11" xfId="0" applyFont="1" applyBorder="1" applyAlignment="1" applyProtection="1">
      <alignment horizontal="left"/>
    </xf>
    <xf numFmtId="0" fontId="3" fillId="0" borderId="4" xfId="0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left" vertical="center"/>
    </xf>
    <xf numFmtId="0" fontId="3" fillId="0" borderId="8" xfId="0" applyFont="1" applyBorder="1" applyAlignment="1" applyProtection="1">
      <alignment horizontal="left" vertical="center"/>
    </xf>
    <xf numFmtId="0" fontId="3" fillId="0" borderId="1" xfId="0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left" wrapText="1"/>
    </xf>
    <xf numFmtId="0" fontId="4" fillId="0" borderId="2" xfId="0" applyFont="1" applyBorder="1" applyAlignment="1" applyProtection="1">
      <alignment horizontal="center"/>
    </xf>
    <xf numFmtId="0" fontId="4" fillId="0" borderId="3" xfId="0" applyFont="1" applyBorder="1" applyAlignment="1" applyProtection="1">
      <alignment horizontal="center"/>
    </xf>
    <xf numFmtId="0" fontId="4" fillId="0" borderId="4" xfId="0" applyFont="1" applyBorder="1" applyAlignment="1" applyProtection="1">
      <alignment horizontal="center"/>
    </xf>
    <xf numFmtId="0" fontId="4" fillId="0" borderId="3" xfId="0" applyFont="1" applyBorder="1" applyAlignment="1" applyProtection="1">
      <alignment horizontal="left" wrapText="1"/>
    </xf>
    <xf numFmtId="0" fontId="4" fillId="0" borderId="11" xfId="0" applyFont="1" applyBorder="1" applyAlignment="1" applyProtection="1">
      <alignment horizontal="left" wrapText="1"/>
    </xf>
    <xf numFmtId="0" fontId="4" fillId="0" borderId="6" xfId="0" applyFont="1" applyBorder="1" applyAlignment="1" applyProtection="1">
      <alignment horizontal="left" vertical="center"/>
    </xf>
    <xf numFmtId="0" fontId="4" fillId="0" borderId="5" xfId="0" applyFont="1" applyBorder="1" applyAlignment="1" applyProtection="1">
      <alignment horizontal="left" vertical="center"/>
    </xf>
    <xf numFmtId="0" fontId="4" fillId="0" borderId="11" xfId="0" applyFont="1" applyBorder="1" applyAlignment="1" applyProtection="1">
      <alignment horizontal="center"/>
    </xf>
    <xf numFmtId="0" fontId="4" fillId="0" borderId="2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0" fontId="4" fillId="0" borderId="4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left" wrapText="1"/>
    </xf>
    <xf numFmtId="164" fontId="3" fillId="0" borderId="4" xfId="0" applyNumberFormat="1" applyFont="1" applyBorder="1" applyAlignment="1" applyProtection="1">
      <alignment horizontal="center"/>
    </xf>
    <xf numFmtId="164" fontId="3" fillId="0" borderId="10" xfId="0" applyNumberFormat="1" applyFont="1" applyBorder="1" applyAlignment="1" applyProtection="1">
      <alignment horizontal="center"/>
    </xf>
    <xf numFmtId="0" fontId="3" fillId="0" borderId="4" xfId="0" applyFont="1" applyBorder="1" applyAlignment="1" applyProtection="1">
      <alignment horizontal="left" wrapText="1"/>
    </xf>
    <xf numFmtId="164" fontId="3" fillId="0" borderId="10" xfId="0" applyNumberFormat="1" applyFont="1" applyBorder="1" applyAlignment="1" applyProtection="1">
      <alignment horizontal="right" vertical="center"/>
    </xf>
    <xf numFmtId="164" fontId="3" fillId="0" borderId="14" xfId="0" applyNumberFormat="1" applyFont="1" applyBorder="1" applyAlignment="1" applyProtection="1">
      <alignment horizontal="right" vertical="center"/>
    </xf>
    <xf numFmtId="0" fontId="4" fillId="0" borderId="2" xfId="0" applyFont="1" applyFill="1" applyBorder="1" applyAlignment="1" applyProtection="1">
      <alignment horizontal="center"/>
    </xf>
    <xf numFmtId="0" fontId="4" fillId="0" borderId="3" xfId="0" applyFont="1" applyFill="1" applyBorder="1" applyAlignment="1" applyProtection="1">
      <alignment horizontal="center"/>
    </xf>
    <xf numFmtId="0" fontId="4" fillId="0" borderId="11" xfId="0" applyFont="1" applyFill="1" applyBorder="1" applyAlignment="1" applyProtection="1">
      <alignment horizontal="center"/>
    </xf>
    <xf numFmtId="0" fontId="3" fillId="0" borderId="9" xfId="0" applyFont="1" applyBorder="1" applyAlignment="1" applyProtection="1">
      <alignment horizontal="left"/>
    </xf>
    <xf numFmtId="0" fontId="3" fillId="0" borderId="13" xfId="0" applyFont="1" applyBorder="1" applyAlignment="1" applyProtection="1">
      <alignment horizontal="left"/>
    </xf>
    <xf numFmtId="0" fontId="3" fillId="0" borderId="15" xfId="0" applyFont="1" applyBorder="1" applyAlignment="1" applyProtection="1">
      <alignment horizontal="left"/>
    </xf>
    <xf numFmtId="0" fontId="3" fillId="0" borderId="7" xfId="0" applyFont="1" applyBorder="1" applyAlignment="1" applyProtection="1"/>
    <xf numFmtId="0" fontId="3" fillId="0" borderId="13" xfId="0" applyFont="1" applyBorder="1" applyAlignment="1" applyProtection="1"/>
    <xf numFmtId="0" fontId="3" fillId="0" borderId="15" xfId="0" applyFont="1" applyBorder="1" applyAlignment="1" applyProtection="1"/>
    <xf numFmtId="0" fontId="3" fillId="0" borderId="9" xfId="0" applyFont="1" applyBorder="1" applyAlignment="1" applyProtection="1"/>
    <xf numFmtId="0" fontId="3" fillId="0" borderId="6" xfId="0" applyFont="1" applyBorder="1" applyAlignment="1" applyProtection="1">
      <alignment horizontal="left"/>
    </xf>
    <xf numFmtId="0" fontId="3" fillId="0" borderId="0" xfId="0" applyFont="1" applyBorder="1" applyAlignment="1" applyProtection="1">
      <alignment horizontal="left"/>
    </xf>
    <xf numFmtId="164" fontId="6" fillId="0" borderId="6" xfId="1" applyNumberFormat="1" applyFont="1" applyFill="1" applyBorder="1" applyAlignment="1" applyProtection="1">
      <alignment horizontal="right" vertical="center"/>
    </xf>
    <xf numFmtId="164" fontId="6" fillId="0" borderId="12" xfId="1" applyNumberFormat="1" applyFont="1" applyFill="1" applyBorder="1" applyAlignment="1" applyProtection="1">
      <alignment horizontal="right" vertical="center"/>
    </xf>
    <xf numFmtId="0" fontId="4" fillId="0" borderId="13" xfId="0" applyFont="1" applyBorder="1" applyAlignment="1" applyProtection="1">
      <alignment horizontal="center"/>
    </xf>
    <xf numFmtId="0" fontId="4" fillId="0" borderId="15" xfId="0" applyFont="1" applyBorder="1" applyAlignment="1" applyProtection="1">
      <alignment horizontal="center"/>
    </xf>
    <xf numFmtId="0" fontId="4" fillId="0" borderId="9" xfId="0" applyFont="1" applyBorder="1" applyAlignment="1" applyProtection="1">
      <alignment horizontal="center"/>
    </xf>
    <xf numFmtId="0" fontId="4" fillId="4" borderId="13" xfId="0" applyFont="1" applyFill="1" applyBorder="1" applyAlignment="1" applyProtection="1">
      <alignment horizontal="center"/>
      <protection locked="0"/>
    </xf>
    <xf numFmtId="0" fontId="4" fillId="4" borderId="15" xfId="0" applyFont="1" applyFill="1" applyBorder="1" applyAlignment="1" applyProtection="1">
      <alignment horizontal="center"/>
      <protection locked="0"/>
    </xf>
    <xf numFmtId="0" fontId="4" fillId="4" borderId="9" xfId="0" applyFont="1" applyFill="1" applyBorder="1" applyAlignment="1" applyProtection="1">
      <alignment horizontal="center"/>
      <protection locked="0"/>
    </xf>
    <xf numFmtId="49" fontId="3" fillId="4" borderId="13" xfId="0" applyNumberFormat="1" applyFont="1" applyFill="1" applyBorder="1" applyAlignment="1" applyProtection="1">
      <alignment horizontal="center"/>
      <protection locked="0"/>
    </xf>
    <xf numFmtId="49" fontId="3" fillId="4" borderId="9" xfId="0" applyNumberFormat="1" applyFont="1" applyFill="1" applyBorder="1" applyAlignment="1" applyProtection="1">
      <alignment horizontal="center"/>
      <protection locked="0"/>
    </xf>
    <xf numFmtId="49" fontId="3" fillId="4" borderId="13" xfId="0" applyNumberFormat="1" applyFont="1" applyFill="1" applyBorder="1" applyAlignment="1" applyProtection="1">
      <alignment horizontal="left"/>
      <protection locked="0"/>
    </xf>
    <xf numFmtId="49" fontId="3" fillId="4" borderId="9" xfId="0" applyNumberFormat="1" applyFont="1" applyFill="1" applyBorder="1" applyAlignment="1" applyProtection="1">
      <alignment horizontal="left"/>
      <protection locked="0"/>
    </xf>
    <xf numFmtId="0" fontId="3" fillId="4" borderId="10" xfId="0" applyFont="1" applyFill="1" applyBorder="1" applyAlignment="1" applyProtection="1">
      <alignment horizontal="center"/>
      <protection locked="0"/>
    </xf>
    <xf numFmtId="0" fontId="3" fillId="0" borderId="7" xfId="0" applyFont="1" applyFill="1" applyBorder="1" applyAlignment="1" applyProtection="1">
      <alignment horizontal="center"/>
    </xf>
    <xf numFmtId="0" fontId="4" fillId="0" borderId="2" xfId="0" applyFont="1" applyBorder="1" applyAlignment="1" applyProtection="1">
      <alignment horizontal="left" vertical="center"/>
    </xf>
    <xf numFmtId="0" fontId="4" fillId="0" borderId="3" xfId="0" applyFont="1" applyBorder="1" applyAlignment="1" applyProtection="1">
      <alignment horizontal="left" vertical="center"/>
    </xf>
    <xf numFmtId="0" fontId="4" fillId="4" borderId="4" xfId="0" applyFont="1" applyFill="1" applyBorder="1" applyAlignment="1" applyProtection="1">
      <alignment horizontal="center" vertical="center"/>
      <protection locked="0"/>
    </xf>
    <xf numFmtId="0" fontId="4" fillId="4" borderId="0" xfId="0" applyFont="1" applyFill="1" applyBorder="1" applyAlignment="1" applyProtection="1">
      <alignment horizontal="center" vertical="center"/>
      <protection locked="0"/>
    </xf>
    <xf numFmtId="0" fontId="4" fillId="4" borderId="8" xfId="0" applyFont="1" applyFill="1" applyBorder="1" applyAlignment="1" applyProtection="1">
      <alignment horizontal="center" vertical="center"/>
      <protection locked="0"/>
    </xf>
    <xf numFmtId="0" fontId="4" fillId="4" borderId="1" xfId="0" applyFont="1" applyFill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left" vertical="top" wrapText="1"/>
    </xf>
    <xf numFmtId="0" fontId="4" fillId="0" borderId="0" xfId="0" applyFont="1" applyBorder="1" applyAlignment="1" applyProtection="1">
      <alignment horizontal="left" vertical="top" wrapText="1"/>
    </xf>
    <xf numFmtId="0" fontId="4" fillId="0" borderId="10" xfId="0" applyFont="1" applyBorder="1" applyAlignment="1" applyProtection="1">
      <alignment horizontal="left" vertical="top" wrapText="1"/>
    </xf>
    <xf numFmtId="0" fontId="4" fillId="0" borderId="8" xfId="0" applyFont="1" applyBorder="1" applyAlignment="1" applyProtection="1">
      <alignment horizontal="left" vertical="top" wrapText="1"/>
    </xf>
    <xf numFmtId="0" fontId="4" fillId="0" borderId="1" xfId="0" applyFont="1" applyBorder="1" applyAlignment="1" applyProtection="1">
      <alignment horizontal="left" vertical="top" wrapText="1"/>
    </xf>
    <xf numFmtId="0" fontId="4" fillId="0" borderId="14" xfId="0" applyFont="1" applyBorder="1" applyAlignment="1" applyProtection="1">
      <alignment horizontal="left" vertical="top" wrapText="1"/>
    </xf>
    <xf numFmtId="0" fontId="6" fillId="0" borderId="2" xfId="0" applyFont="1" applyBorder="1" applyAlignment="1" applyProtection="1">
      <alignment horizontal="left"/>
    </xf>
    <xf numFmtId="0" fontId="13" fillId="0" borderId="3" xfId="0" applyFont="1" applyBorder="1" applyAlignment="1" applyProtection="1">
      <alignment horizontal="left"/>
    </xf>
    <xf numFmtId="0" fontId="13" fillId="0" borderId="11" xfId="0" applyFont="1" applyBorder="1" applyAlignment="1" applyProtection="1">
      <alignment horizontal="left"/>
    </xf>
    <xf numFmtId="0" fontId="3" fillId="0" borderId="2" xfId="0" applyFont="1" applyBorder="1" applyAlignment="1" applyProtection="1">
      <alignment horizontal="left" vertical="center"/>
    </xf>
    <xf numFmtId="0" fontId="3" fillId="0" borderId="3" xfId="0" applyFont="1" applyBorder="1" applyAlignment="1" applyProtection="1">
      <alignment horizontal="left" vertical="center"/>
    </xf>
    <xf numFmtId="0" fontId="3" fillId="0" borderId="11" xfId="0" applyFont="1" applyBorder="1" applyAlignment="1" applyProtection="1">
      <alignment horizontal="left" vertical="center"/>
    </xf>
    <xf numFmtId="0" fontId="3" fillId="0" borderId="10" xfId="0" applyFont="1" applyBorder="1" applyAlignment="1" applyProtection="1">
      <alignment horizontal="left" vertical="center"/>
    </xf>
    <xf numFmtId="0" fontId="3" fillId="0" borderId="14" xfId="0" applyFont="1" applyBorder="1" applyAlignment="1" applyProtection="1">
      <alignment horizontal="left" vertical="center"/>
    </xf>
    <xf numFmtId="10" fontId="6" fillId="0" borderId="6" xfId="0" applyNumberFormat="1" applyFont="1" applyFill="1" applyBorder="1" applyAlignment="1" applyProtection="1">
      <alignment horizontal="center" vertical="center"/>
    </xf>
    <xf numFmtId="10" fontId="6" fillId="0" borderId="5" xfId="0" applyNumberFormat="1" applyFont="1" applyFill="1" applyBorder="1" applyAlignment="1" applyProtection="1">
      <alignment horizontal="center" vertical="center"/>
    </xf>
    <xf numFmtId="10" fontId="6" fillId="0" borderId="12" xfId="0" applyNumberFormat="1" applyFont="1" applyFill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right" vertical="center" wrapText="1"/>
    </xf>
    <xf numFmtId="0" fontId="3" fillId="0" borderId="4" xfId="0" applyFont="1" applyBorder="1" applyAlignment="1">
      <alignment wrapText="1"/>
    </xf>
    <xf numFmtId="0" fontId="3" fillId="0" borderId="0" xfId="0" applyFont="1" applyBorder="1" applyAlignment="1">
      <alignment wrapText="1"/>
    </xf>
    <xf numFmtId="0" fontId="4" fillId="0" borderId="4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/>
    </xf>
    <xf numFmtId="0" fontId="3" fillId="0" borderId="13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4" borderId="10" xfId="0" applyFont="1" applyFill="1" applyBorder="1" applyAlignment="1" applyProtection="1">
      <alignment horizontal="center" vertical="center"/>
    </xf>
    <xf numFmtId="0" fontId="4" fillId="4" borderId="14" xfId="0" applyFont="1" applyFill="1" applyBorder="1" applyAlignment="1" applyProtection="1">
      <alignment horizontal="center" vertical="center"/>
    </xf>
    <xf numFmtId="0" fontId="32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right" vertical="center"/>
    </xf>
    <xf numFmtId="0" fontId="4" fillId="0" borderId="4" xfId="0" applyFont="1" applyBorder="1" applyAlignment="1">
      <alignment horizontal="left" wrapText="1"/>
    </xf>
    <xf numFmtId="0" fontId="4" fillId="0" borderId="0" xfId="0" applyFont="1" applyBorder="1" applyAlignment="1">
      <alignment horizontal="left" wrapText="1"/>
    </xf>
    <xf numFmtId="0" fontId="4" fillId="0" borderId="10" xfId="0" applyFont="1" applyBorder="1" applyAlignment="1">
      <alignment horizontal="left" wrapText="1"/>
    </xf>
    <xf numFmtId="167" fontId="3" fillId="0" borderId="0" xfId="0" applyNumberFormat="1" applyFont="1" applyAlignment="1" applyProtection="1">
      <alignment horizontal="right"/>
    </xf>
    <xf numFmtId="0" fontId="17" fillId="0" borderId="7" xfId="0" applyFont="1" applyBorder="1" applyAlignment="1">
      <alignment horizontal="right" vertical="center"/>
    </xf>
    <xf numFmtId="0" fontId="23" fillId="4" borderId="7" xfId="0" applyFont="1" applyFill="1" applyBorder="1" applyAlignment="1" applyProtection="1">
      <alignment horizontal="center" vertical="center"/>
      <protection locked="0"/>
    </xf>
    <xf numFmtId="0" fontId="24" fillId="0" borderId="7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right"/>
    </xf>
    <xf numFmtId="0" fontId="17" fillId="4" borderId="7" xfId="0" applyFont="1" applyFill="1" applyBorder="1" applyAlignment="1" applyProtection="1">
      <alignment horizontal="center"/>
      <protection locked="0"/>
    </xf>
    <xf numFmtId="0" fontId="17" fillId="0" borderId="0" xfId="0" applyFont="1" applyBorder="1" applyAlignment="1">
      <alignment horizontal="center"/>
    </xf>
    <xf numFmtId="0" fontId="22" fillId="0" borderId="7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wrapText="1"/>
    </xf>
    <xf numFmtId="0" fontId="17" fillId="0" borderId="7" xfId="0" applyFont="1" applyFill="1" applyBorder="1" applyAlignment="1">
      <alignment horizontal="right"/>
    </xf>
    <xf numFmtId="164" fontId="17" fillId="4" borderId="7" xfId="0" applyNumberFormat="1" applyFont="1" applyFill="1" applyBorder="1" applyAlignment="1" applyProtection="1">
      <alignment horizontal="center"/>
      <protection locked="0"/>
    </xf>
    <xf numFmtId="0" fontId="17" fillId="0" borderId="7" xfId="0" applyFont="1" applyBorder="1" applyAlignment="1">
      <alignment horizontal="left"/>
    </xf>
    <xf numFmtId="164" fontId="17" fillId="0" borderId="7" xfId="0" applyNumberFormat="1" applyFont="1" applyFill="1" applyBorder="1" applyAlignment="1">
      <alignment horizontal="center"/>
    </xf>
    <xf numFmtId="0" fontId="17" fillId="0" borderId="7" xfId="0" applyFont="1" applyBorder="1" applyAlignment="1"/>
    <xf numFmtId="164" fontId="17" fillId="0" borderId="7" xfId="0" applyNumberFormat="1" applyFont="1" applyFill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left" vertical="center" wrapText="1"/>
    </xf>
    <xf numFmtId="0" fontId="17" fillId="0" borderId="9" xfId="0" applyFont="1" applyBorder="1" applyAlignment="1">
      <alignment horizontal="left" vertical="center" wrapText="1"/>
    </xf>
    <xf numFmtId="0" fontId="17" fillId="0" borderId="3" xfId="0" applyFont="1" applyBorder="1" applyAlignment="1">
      <alignment horizontal="center"/>
    </xf>
    <xf numFmtId="0" fontId="18" fillId="0" borderId="7" xfId="0" applyFont="1" applyBorder="1" applyAlignment="1">
      <alignment horizontal="left"/>
    </xf>
    <xf numFmtId="0" fontId="18" fillId="0" borderId="0" xfId="0" applyFont="1" applyFill="1" applyBorder="1" applyAlignment="1">
      <alignment horizontal="center"/>
    </xf>
    <xf numFmtId="0" fontId="30" fillId="0" borderId="0" xfId="0" applyFont="1" applyAlignment="1" applyProtection="1">
      <alignment horizontal="center"/>
    </xf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164" fontId="17" fillId="4" borderId="1" xfId="0" applyNumberFormat="1" applyFont="1" applyFill="1" applyBorder="1" applyAlignment="1" applyProtection="1">
      <alignment horizontal="center"/>
      <protection locked="0"/>
    </xf>
    <xf numFmtId="0" fontId="17" fillId="4" borderId="1" xfId="0" applyFont="1" applyFill="1" applyBorder="1" applyAlignment="1" applyProtection="1">
      <alignment horizontal="center"/>
      <protection locked="0"/>
    </xf>
    <xf numFmtId="0" fontId="18" fillId="0" borderId="0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21" fillId="0" borderId="7" xfId="0" applyFont="1" applyBorder="1" applyAlignment="1">
      <alignment horizontal="left"/>
    </xf>
    <xf numFmtId="0" fontId="6" fillId="0" borderId="0" xfId="0" applyFont="1" applyBorder="1" applyAlignment="1" applyProtection="1">
      <alignment horizontal="left"/>
    </xf>
    <xf numFmtId="0" fontId="26" fillId="4" borderId="0" xfId="0" applyFont="1" applyFill="1" applyAlignment="1" applyProtection="1">
      <alignment horizontal="center"/>
      <protection locked="0"/>
    </xf>
    <xf numFmtId="0" fontId="24" fillId="0" borderId="13" xfId="0" applyFont="1" applyBorder="1" applyAlignment="1" applyProtection="1">
      <alignment horizontal="right" vertical="center"/>
    </xf>
    <xf numFmtId="0" fontId="24" fillId="0" borderId="15" xfId="0" applyFont="1" applyBorder="1" applyAlignment="1" applyProtection="1">
      <alignment horizontal="right" vertical="center"/>
    </xf>
    <xf numFmtId="0" fontId="24" fillId="0" borderId="9" xfId="0" applyFont="1" applyBorder="1" applyAlignment="1" applyProtection="1">
      <alignment horizontal="right" vertical="center"/>
    </xf>
    <xf numFmtId="168" fontId="29" fillId="0" borderId="13" xfId="0" applyNumberFormat="1" applyFont="1" applyFill="1" applyBorder="1" applyAlignment="1" applyProtection="1">
      <alignment horizontal="center" vertical="center"/>
    </xf>
    <xf numFmtId="168" fontId="29" fillId="0" borderId="15" xfId="0" applyNumberFormat="1" applyFont="1" applyFill="1" applyBorder="1" applyAlignment="1" applyProtection="1">
      <alignment horizontal="center" vertical="center"/>
    </xf>
    <xf numFmtId="168" fontId="29" fillId="0" borderId="9" xfId="0" applyNumberFormat="1" applyFont="1" applyFill="1" applyBorder="1" applyAlignment="1" applyProtection="1">
      <alignment horizontal="center" vertical="center"/>
    </xf>
    <xf numFmtId="169" fontId="27" fillId="4" borderId="13" xfId="0" applyNumberFormat="1" applyFont="1" applyFill="1" applyBorder="1" applyAlignment="1" applyProtection="1">
      <alignment horizontal="center" vertical="center"/>
      <protection locked="0"/>
    </xf>
    <xf numFmtId="169" fontId="27" fillId="4" borderId="15" xfId="0" applyNumberFormat="1" applyFont="1" applyFill="1" applyBorder="1" applyAlignment="1" applyProtection="1">
      <alignment horizontal="center" vertical="center"/>
      <protection locked="0"/>
    </xf>
    <xf numFmtId="169" fontId="27" fillId="4" borderId="9" xfId="0" applyNumberFormat="1" applyFont="1" applyFill="1" applyBorder="1" applyAlignment="1" applyProtection="1">
      <alignment horizontal="center" vertical="center"/>
      <protection locked="0"/>
    </xf>
    <xf numFmtId="0" fontId="20" fillId="0" borderId="13" xfId="0" applyFont="1" applyBorder="1" applyAlignment="1" applyProtection="1">
      <alignment horizontal="right" vertical="center"/>
    </xf>
    <xf numFmtId="0" fontId="20" fillId="0" borderId="15" xfId="0" applyFont="1" applyBorder="1" applyAlignment="1" applyProtection="1">
      <alignment horizontal="right" vertical="center"/>
    </xf>
    <xf numFmtId="0" fontId="20" fillId="0" borderId="9" xfId="0" applyFont="1" applyBorder="1" applyAlignment="1" applyProtection="1">
      <alignment horizontal="right" vertical="center"/>
    </xf>
    <xf numFmtId="1" fontId="20" fillId="0" borderId="13" xfId="0" applyNumberFormat="1" applyFont="1" applyFill="1" applyBorder="1" applyAlignment="1" applyProtection="1">
      <alignment horizontal="center" vertical="center"/>
    </xf>
    <xf numFmtId="1" fontId="20" fillId="0" borderId="15" xfId="0" applyNumberFormat="1" applyFont="1" applyFill="1" applyBorder="1" applyAlignment="1" applyProtection="1">
      <alignment horizontal="center" vertical="center"/>
    </xf>
    <xf numFmtId="1" fontId="20" fillId="0" borderId="9" xfId="0" applyNumberFormat="1" applyFont="1" applyFill="1" applyBorder="1" applyAlignment="1" applyProtection="1">
      <alignment horizontal="center" vertical="center"/>
    </xf>
    <xf numFmtId="0" fontId="22" fillId="0" borderId="7" xfId="0" applyFont="1" applyFill="1" applyBorder="1" applyAlignment="1" applyProtection="1">
      <alignment horizontal="center" vertical="center"/>
    </xf>
    <xf numFmtId="10" fontId="27" fillId="4" borderId="13" xfId="0" applyNumberFormat="1" applyFont="1" applyFill="1" applyBorder="1" applyAlignment="1" applyProtection="1">
      <alignment horizontal="center" vertical="center"/>
      <protection locked="0"/>
    </xf>
    <xf numFmtId="10" fontId="27" fillId="4" borderId="15" xfId="0" applyNumberFormat="1" applyFont="1" applyFill="1" applyBorder="1" applyAlignment="1" applyProtection="1">
      <alignment horizontal="center" vertical="center"/>
      <protection locked="0"/>
    </xf>
    <xf numFmtId="10" fontId="27" fillId="4" borderId="9" xfId="0" applyNumberFormat="1" applyFont="1" applyFill="1" applyBorder="1" applyAlignment="1" applyProtection="1">
      <alignment horizontal="center" vertical="center"/>
      <protection locked="0"/>
    </xf>
    <xf numFmtId="0" fontId="27" fillId="4" borderId="13" xfId="0" applyFont="1" applyFill="1" applyBorder="1" applyAlignment="1" applyProtection="1">
      <alignment horizontal="center" vertical="center"/>
      <protection locked="0"/>
    </xf>
    <xf numFmtId="0" fontId="27" fillId="4" borderId="15" xfId="0" applyFont="1" applyFill="1" applyBorder="1" applyAlignment="1" applyProtection="1">
      <alignment horizontal="center" vertical="center"/>
      <protection locked="0"/>
    </xf>
    <xf numFmtId="0" fontId="27" fillId="4" borderId="9" xfId="0" applyFont="1" applyFill="1" applyBorder="1" applyAlignment="1" applyProtection="1">
      <alignment horizontal="center" vertical="center"/>
      <protection locked="0"/>
    </xf>
    <xf numFmtId="0" fontId="29" fillId="0" borderId="2" xfId="0" applyFont="1" applyFill="1" applyBorder="1" applyAlignment="1" applyProtection="1">
      <alignment horizontal="center" vertical="center" wrapText="1"/>
    </xf>
    <xf numFmtId="0" fontId="29" fillId="0" borderId="3" xfId="0" applyFont="1" applyFill="1" applyBorder="1" applyAlignment="1" applyProtection="1">
      <alignment horizontal="center" vertical="center" wrapText="1"/>
    </xf>
    <xf numFmtId="0" fontId="29" fillId="0" borderId="11" xfId="0" applyFont="1" applyFill="1" applyBorder="1" applyAlignment="1" applyProtection="1">
      <alignment horizontal="center" vertical="center" wrapText="1"/>
    </xf>
    <xf numFmtId="0" fontId="29" fillId="0" borderId="8" xfId="0" applyFont="1" applyFill="1" applyBorder="1" applyAlignment="1" applyProtection="1">
      <alignment horizontal="center" vertical="center" wrapText="1"/>
    </xf>
    <xf numFmtId="0" fontId="29" fillId="0" borderId="1" xfId="0" applyFont="1" applyFill="1" applyBorder="1" applyAlignment="1" applyProtection="1">
      <alignment horizontal="center" vertical="center" wrapText="1"/>
    </xf>
    <xf numFmtId="0" fontId="29" fillId="0" borderId="14" xfId="0" applyFont="1" applyFill="1" applyBorder="1" applyAlignment="1" applyProtection="1">
      <alignment horizontal="center" vertical="center" wrapText="1"/>
    </xf>
    <xf numFmtId="0" fontId="29" fillId="0" borderId="13" xfId="0" applyFont="1" applyFill="1" applyBorder="1" applyAlignment="1" applyProtection="1">
      <alignment horizontal="center" vertical="center"/>
    </xf>
    <xf numFmtId="0" fontId="29" fillId="0" borderId="15" xfId="0" applyFont="1" applyFill="1" applyBorder="1" applyAlignment="1" applyProtection="1">
      <alignment horizontal="center" vertical="center"/>
    </xf>
    <xf numFmtId="0" fontId="29" fillId="0" borderId="9" xfId="0" applyFont="1" applyFill="1" applyBorder="1" applyAlignment="1" applyProtection="1">
      <alignment horizontal="center" vertical="center"/>
    </xf>
    <xf numFmtId="0" fontId="27" fillId="4" borderId="7" xfId="0" applyFont="1" applyFill="1" applyBorder="1" applyAlignment="1" applyProtection="1">
      <alignment horizontal="center" vertical="center"/>
      <protection locked="0"/>
    </xf>
    <xf numFmtId="0" fontId="20" fillId="0" borderId="7" xfId="0" applyFont="1" applyFill="1" applyBorder="1" applyAlignment="1" applyProtection="1">
      <alignment horizontal="center" vertical="center"/>
    </xf>
    <xf numFmtId="166" fontId="20" fillId="0" borderId="7" xfId="0" applyNumberFormat="1" applyFont="1" applyFill="1" applyBorder="1" applyAlignment="1" applyProtection="1">
      <alignment horizontal="center" vertical="center"/>
    </xf>
    <xf numFmtId="0" fontId="27" fillId="0" borderId="13" xfId="0" applyFont="1" applyFill="1" applyBorder="1" applyAlignment="1" applyProtection="1">
      <alignment horizontal="center" vertical="center"/>
    </xf>
    <xf numFmtId="0" fontId="27" fillId="0" borderId="15" xfId="0" applyFont="1" applyFill="1" applyBorder="1" applyAlignment="1" applyProtection="1">
      <alignment horizontal="center" vertical="center"/>
    </xf>
    <xf numFmtId="0" fontId="1" fillId="0" borderId="0" xfId="0" applyFont="1" applyAlignment="1" applyProtection="1">
      <alignment horizontal="center"/>
    </xf>
    <xf numFmtId="0" fontId="0" fillId="0" borderId="0" xfId="0" applyAlignment="1" applyProtection="1">
      <alignment horizontal="center"/>
    </xf>
    <xf numFmtId="0" fontId="31" fillId="0" borderId="0" xfId="0" applyFont="1" applyAlignment="1" applyProtection="1">
      <alignment horizontal="center" vertical="center" wrapText="1"/>
    </xf>
    <xf numFmtId="0" fontId="36" fillId="0" borderId="0" xfId="0" applyFont="1" applyAlignment="1" applyProtection="1">
      <alignment horizontal="center"/>
    </xf>
    <xf numFmtId="0" fontId="1" fillId="4" borderId="1" xfId="0" applyFont="1" applyFill="1" applyBorder="1" applyAlignment="1" applyProtection="1">
      <alignment horizontal="left"/>
      <protection locked="0"/>
    </xf>
    <xf numFmtId="0" fontId="37" fillId="0" borderId="0" xfId="0" applyFont="1" applyAlignment="1" applyProtection="1">
      <alignment horizontal="center"/>
    </xf>
    <xf numFmtId="0" fontId="25" fillId="0" borderId="13" xfId="0" applyFont="1" applyBorder="1" applyAlignment="1" applyProtection="1">
      <alignment horizontal="center" vertical="center"/>
    </xf>
    <xf numFmtId="0" fontId="25" fillId="0" borderId="15" xfId="0" applyFont="1" applyBorder="1" applyAlignment="1" applyProtection="1">
      <alignment horizontal="center" vertical="center"/>
    </xf>
    <xf numFmtId="0" fontId="25" fillId="0" borderId="9" xfId="0" applyFont="1" applyBorder="1" applyAlignment="1" applyProtection="1">
      <alignment horizontal="center" vertical="center"/>
    </xf>
    <xf numFmtId="0" fontId="24" fillId="0" borderId="7" xfId="0" applyFont="1" applyBorder="1" applyAlignment="1" applyProtection="1">
      <alignment horizontal="center" vertical="center" wrapText="1"/>
    </xf>
    <xf numFmtId="0" fontId="24" fillId="0" borderId="7" xfId="0" applyFont="1" applyBorder="1" applyAlignment="1" applyProtection="1">
      <alignment horizontal="right" vertical="center"/>
    </xf>
    <xf numFmtId="0" fontId="24" fillId="4" borderId="7" xfId="0" applyFont="1" applyFill="1" applyBorder="1" applyAlignment="1" applyProtection="1">
      <alignment horizontal="center" vertical="center"/>
      <protection locked="0"/>
    </xf>
    <xf numFmtId="0" fontId="8" fillId="0" borderId="7" xfId="0" applyFont="1" applyBorder="1" applyAlignment="1" applyProtection="1">
      <alignment horizontal="center" vertical="center"/>
    </xf>
    <xf numFmtId="0" fontId="28" fillId="0" borderId="13" xfId="0" applyFont="1" applyBorder="1" applyAlignment="1" applyProtection="1">
      <alignment horizontal="center" vertical="center"/>
    </xf>
    <xf numFmtId="0" fontId="28" fillId="0" borderId="15" xfId="0" applyFont="1" applyBorder="1" applyAlignment="1" applyProtection="1">
      <alignment horizontal="center" vertical="center"/>
    </xf>
    <xf numFmtId="164" fontId="28" fillId="0" borderId="15" xfId="0" applyNumberFormat="1" applyFont="1" applyFill="1" applyBorder="1" applyAlignment="1" applyProtection="1">
      <alignment horizontal="center" vertical="center" wrapText="1"/>
    </xf>
    <xf numFmtId="164" fontId="28" fillId="0" borderId="9" xfId="0" applyNumberFormat="1" applyFont="1" applyFill="1" applyBorder="1" applyAlignment="1" applyProtection="1">
      <alignment horizontal="center" vertical="center" wrapText="1"/>
    </xf>
    <xf numFmtId="0" fontId="8" fillId="4" borderId="7" xfId="0" applyFont="1" applyFill="1" applyBorder="1" applyAlignment="1" applyProtection="1">
      <alignment horizontal="center" vertical="center"/>
      <protection locked="0"/>
    </xf>
    <xf numFmtId="170" fontId="20" fillId="4" borderId="13" xfId="0" applyNumberFormat="1" applyFont="1" applyFill="1" applyBorder="1" applyAlignment="1" applyProtection="1">
      <alignment horizontal="center" vertical="center"/>
      <protection locked="0"/>
    </xf>
    <xf numFmtId="170" fontId="20" fillId="4" borderId="15" xfId="0" applyNumberFormat="1" applyFont="1" applyFill="1" applyBorder="1" applyAlignment="1" applyProtection="1">
      <alignment horizontal="center" vertical="center"/>
      <protection locked="0"/>
    </xf>
    <xf numFmtId="170" fontId="20" fillId="4" borderId="9" xfId="0" applyNumberFormat="1" applyFont="1" applyFill="1" applyBorder="1" applyAlignment="1" applyProtection="1">
      <alignment horizontal="center" vertical="center"/>
      <protection locked="0"/>
    </xf>
    <xf numFmtId="0" fontId="27" fillId="0" borderId="9" xfId="0" applyFont="1" applyFill="1" applyBorder="1" applyAlignment="1" applyProtection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colors>
    <mruColors>
      <color rgb="FFD3F5F9"/>
      <color rgb="FFCCFFFF"/>
      <color rgb="FF15F5F9"/>
      <color rgb="FF99FFCC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55"/>
  <sheetViews>
    <sheetView topLeftCell="A34" workbookViewId="0">
      <selection activeCell="I25" sqref="I25"/>
    </sheetView>
  </sheetViews>
  <sheetFormatPr defaultColWidth="9.109375" defaultRowHeight="13.2"/>
  <cols>
    <col min="1" max="1" width="28.88671875" style="1" customWidth="1"/>
    <col min="2" max="2" width="8" style="1" customWidth="1"/>
    <col min="3" max="3" width="9.6640625" style="1" customWidth="1"/>
    <col min="4" max="4" width="10.44140625" style="1" customWidth="1"/>
    <col min="5" max="5" width="0.109375" style="1" hidden="1" customWidth="1"/>
    <col min="6" max="6" width="9.109375" style="1" customWidth="1"/>
    <col min="7" max="7" width="17.6640625" style="1" customWidth="1"/>
    <col min="8" max="9" width="9.88671875" style="1" customWidth="1"/>
    <col min="10" max="10" width="9" style="1" bestFit="1" customWidth="1"/>
    <col min="11" max="16384" width="9.109375" style="1"/>
  </cols>
  <sheetData>
    <row r="1" spans="1:9" ht="37.5" customHeight="1">
      <c r="A1" s="164" t="s">
        <v>41</v>
      </c>
      <c r="B1" s="164"/>
      <c r="C1" s="165" t="s">
        <v>1</v>
      </c>
      <c r="D1" s="165"/>
      <c r="E1" s="165"/>
      <c r="F1" s="165"/>
      <c r="G1" s="176" t="s">
        <v>231</v>
      </c>
      <c r="H1" s="176"/>
      <c r="I1" s="176"/>
    </row>
    <row r="2" spans="1:9" ht="17.399999999999999">
      <c r="A2" s="181" t="s">
        <v>0</v>
      </c>
      <c r="B2" s="181"/>
      <c r="C2" s="181"/>
      <c r="D2" s="181"/>
      <c r="E2" s="181"/>
      <c r="F2" s="181"/>
      <c r="G2" s="182" t="s">
        <v>211</v>
      </c>
      <c r="H2" s="182"/>
      <c r="I2" s="182"/>
    </row>
    <row r="3" spans="1:9" ht="13.5" customHeight="1">
      <c r="A3" s="138" t="s">
        <v>4</v>
      </c>
      <c r="B3" s="139"/>
      <c r="C3" s="169"/>
      <c r="D3" s="192" t="s">
        <v>204</v>
      </c>
      <c r="E3" s="193"/>
      <c r="F3" s="194"/>
      <c r="G3" s="201" t="s">
        <v>7</v>
      </c>
      <c r="H3" s="202"/>
      <c r="I3" s="203"/>
    </row>
    <row r="4" spans="1:9" ht="13.5" customHeight="1">
      <c r="A4" s="204"/>
      <c r="B4" s="205"/>
      <c r="C4" s="206"/>
      <c r="D4" s="195"/>
      <c r="E4" s="196"/>
      <c r="F4" s="197"/>
      <c r="G4" s="177" t="s">
        <v>8</v>
      </c>
      <c r="H4" s="178"/>
      <c r="I4" s="51"/>
    </row>
    <row r="5" spans="1:9" ht="13.5" customHeight="1">
      <c r="A5" s="207"/>
      <c r="B5" s="208"/>
      <c r="C5" s="209"/>
      <c r="D5" s="198"/>
      <c r="E5" s="199"/>
      <c r="F5" s="200"/>
      <c r="G5" s="179" t="s">
        <v>5</v>
      </c>
      <c r="H5" s="180"/>
      <c r="I5" s="51"/>
    </row>
    <row r="6" spans="1:9" ht="13.5" customHeight="1">
      <c r="A6" s="71" t="s">
        <v>2</v>
      </c>
      <c r="B6" s="183" t="s">
        <v>3</v>
      </c>
      <c r="C6" s="169"/>
      <c r="D6" s="138" t="s">
        <v>197</v>
      </c>
      <c r="E6" s="139"/>
      <c r="F6" s="169"/>
      <c r="G6" s="173" t="s">
        <v>54</v>
      </c>
      <c r="H6" s="174"/>
      <c r="I6" s="175"/>
    </row>
    <row r="7" spans="1:9" ht="13.5" customHeight="1">
      <c r="A7" s="78"/>
      <c r="B7" s="119"/>
      <c r="C7" s="121" t="str">
        <f>CONCATENATE("xxx-xx-",RIGHT(B7, 4))</f>
        <v>xxx-xx-</v>
      </c>
      <c r="D7" s="166"/>
      <c r="E7" s="167"/>
      <c r="F7" s="168"/>
      <c r="G7" s="126" t="s">
        <v>58</v>
      </c>
      <c r="H7" s="127"/>
      <c r="I7" s="51"/>
    </row>
    <row r="8" spans="1:9" ht="13.5" customHeight="1">
      <c r="A8" s="72" t="s">
        <v>46</v>
      </c>
      <c r="B8" s="138" t="s">
        <v>47</v>
      </c>
      <c r="C8" s="169"/>
      <c r="D8" s="138" t="s">
        <v>198</v>
      </c>
      <c r="E8" s="139"/>
      <c r="F8" s="169"/>
      <c r="G8" s="126" t="s">
        <v>59</v>
      </c>
      <c r="H8" s="127"/>
      <c r="I8" s="51"/>
    </row>
    <row r="9" spans="1:9" ht="13.5" customHeight="1">
      <c r="A9" s="79"/>
      <c r="B9" s="119"/>
      <c r="C9" s="121" t="str">
        <f>CONCATENATE("xxx-xx-",RIGHT(B9, 4))</f>
        <v>xxx-xx-</v>
      </c>
      <c r="D9" s="170"/>
      <c r="E9" s="171"/>
      <c r="F9" s="172"/>
      <c r="G9" s="126" t="s">
        <v>60</v>
      </c>
      <c r="H9" s="127"/>
      <c r="I9" s="51"/>
    </row>
    <row r="10" spans="1:9" ht="13.5" customHeight="1">
      <c r="A10" s="128" t="s">
        <v>67</v>
      </c>
      <c r="B10" s="138" t="s">
        <v>55</v>
      </c>
      <c r="C10" s="169"/>
      <c r="D10" s="150" t="s">
        <v>77</v>
      </c>
      <c r="E10" s="151"/>
      <c r="F10" s="151"/>
      <c r="G10" s="173" t="s">
        <v>61</v>
      </c>
      <c r="H10" s="174"/>
      <c r="I10" s="175"/>
    </row>
    <row r="11" spans="1:9" ht="13.5" customHeight="1">
      <c r="A11" s="129"/>
      <c r="B11" s="124" t="s">
        <v>6</v>
      </c>
      <c r="C11" s="125"/>
      <c r="D11" s="152"/>
      <c r="E11" s="153"/>
      <c r="F11" s="153"/>
      <c r="G11" s="126" t="s">
        <v>53</v>
      </c>
      <c r="H11" s="127"/>
      <c r="I11" s="50">
        <v>0</v>
      </c>
    </row>
    <row r="12" spans="1:9" ht="13.5" customHeight="1">
      <c r="A12" s="23">
        <f>D27</f>
        <v>0</v>
      </c>
      <c r="B12" s="133">
        <f>A12 * 0.01</f>
        <v>0</v>
      </c>
      <c r="C12" s="134"/>
      <c r="D12" s="133">
        <f>(A12+(FLOOR(B12,1)-(FLOOR(D31,1))))</f>
        <v>0</v>
      </c>
      <c r="E12" s="210"/>
      <c r="F12" s="210"/>
      <c r="G12" s="126" t="s">
        <v>51</v>
      </c>
      <c r="H12" s="127"/>
      <c r="I12" s="49">
        <v>0</v>
      </c>
    </row>
    <row r="13" spans="1:9" ht="13.5" customHeight="1">
      <c r="A13" s="72" t="s">
        <v>37</v>
      </c>
      <c r="B13" s="138" t="s">
        <v>203</v>
      </c>
      <c r="C13" s="169"/>
      <c r="D13" s="138" t="s">
        <v>38</v>
      </c>
      <c r="E13" s="139"/>
      <c r="F13" s="139"/>
      <c r="G13" s="177" t="s">
        <v>52</v>
      </c>
      <c r="H13" s="178"/>
      <c r="I13" s="187">
        <f>I11-I12</f>
        <v>0</v>
      </c>
    </row>
    <row r="14" spans="1:9" ht="13.5" customHeight="1">
      <c r="A14" s="48">
        <v>0</v>
      </c>
      <c r="B14" s="131">
        <v>0</v>
      </c>
      <c r="C14" s="132"/>
      <c r="D14" s="140">
        <v>0</v>
      </c>
      <c r="E14" s="141"/>
      <c r="F14" s="141"/>
      <c r="G14" s="179"/>
      <c r="H14" s="180"/>
      <c r="I14" s="188"/>
    </row>
    <row r="15" spans="1:9" ht="13.5" customHeight="1">
      <c r="A15" s="73" t="s">
        <v>39</v>
      </c>
      <c r="B15" s="3"/>
      <c r="C15" s="189" t="s">
        <v>56</v>
      </c>
      <c r="D15" s="190"/>
      <c r="E15" s="190"/>
      <c r="F15" s="191"/>
      <c r="G15" s="138" t="s">
        <v>57</v>
      </c>
      <c r="H15" s="139"/>
      <c r="I15" s="169"/>
    </row>
    <row r="16" spans="1:9" ht="13.5" customHeight="1">
      <c r="A16" s="218"/>
      <c r="B16" s="219"/>
      <c r="C16" s="154">
        <v>0</v>
      </c>
      <c r="D16" s="155"/>
      <c r="E16" s="155"/>
      <c r="F16" s="156"/>
      <c r="G16" s="184">
        <v>0</v>
      </c>
      <c r="H16" s="185"/>
      <c r="I16" s="186"/>
    </row>
    <row r="17" spans="1:12" ht="26.4">
      <c r="A17" s="135" t="s">
        <v>85</v>
      </c>
      <c r="B17" s="136"/>
      <c r="C17" s="136"/>
      <c r="D17" s="137"/>
      <c r="E17" s="135" t="s">
        <v>9</v>
      </c>
      <c r="F17" s="136"/>
      <c r="G17" s="137"/>
      <c r="H17" s="70" t="s">
        <v>11</v>
      </c>
      <c r="I17" s="70" t="s">
        <v>10</v>
      </c>
    </row>
    <row r="18" spans="1:12" ht="13.5" customHeight="1">
      <c r="A18" s="142" t="s">
        <v>50</v>
      </c>
      <c r="B18" s="142"/>
      <c r="C18" s="142"/>
      <c r="D18" s="43">
        <v>0</v>
      </c>
      <c r="E18" s="142" t="s">
        <v>24</v>
      </c>
      <c r="F18" s="142"/>
      <c r="G18" s="142"/>
      <c r="H18" s="44">
        <v>0</v>
      </c>
      <c r="I18" s="45">
        <v>0</v>
      </c>
    </row>
    <row r="19" spans="1:12" ht="13.5" customHeight="1">
      <c r="A19" s="142" t="s">
        <v>12</v>
      </c>
      <c r="B19" s="142"/>
      <c r="C19" s="142"/>
      <c r="D19" s="43">
        <v>0</v>
      </c>
      <c r="E19" s="142" t="s">
        <v>25</v>
      </c>
      <c r="F19" s="142"/>
      <c r="G19" s="142"/>
      <c r="H19" s="44">
        <v>0</v>
      </c>
      <c r="I19" s="5"/>
    </row>
    <row r="20" spans="1:12" ht="13.5" customHeight="1">
      <c r="A20" s="142" t="s">
        <v>42</v>
      </c>
      <c r="B20" s="142"/>
      <c r="C20" s="142"/>
      <c r="D20" s="27">
        <f>SUM(I13)</f>
        <v>0</v>
      </c>
      <c r="E20" s="142" t="s">
        <v>26</v>
      </c>
      <c r="F20" s="142"/>
      <c r="G20" s="142"/>
      <c r="H20" s="44">
        <v>0</v>
      </c>
      <c r="I20" s="45">
        <v>0</v>
      </c>
    </row>
    <row r="21" spans="1:12" ht="13.5" customHeight="1">
      <c r="A21" s="142" t="s">
        <v>49</v>
      </c>
      <c r="B21" s="142"/>
      <c r="C21" s="142"/>
      <c r="D21" s="43">
        <v>0</v>
      </c>
      <c r="E21" s="142" t="s">
        <v>27</v>
      </c>
      <c r="F21" s="142"/>
      <c r="G21" s="142"/>
      <c r="H21" s="13">
        <f>SUM(H18:H20)</f>
        <v>0</v>
      </c>
      <c r="I21" s="5"/>
    </row>
    <row r="22" spans="1:12" ht="13.5" customHeight="1">
      <c r="A22" s="142" t="s">
        <v>13</v>
      </c>
      <c r="B22" s="142"/>
      <c r="C22" s="142"/>
      <c r="D22" s="25">
        <f>SUM(D18:D20)-D21</f>
        <v>0</v>
      </c>
      <c r="E22" s="135" t="s">
        <v>28</v>
      </c>
      <c r="F22" s="136"/>
      <c r="G22" s="136"/>
      <c r="H22" s="136"/>
      <c r="I22" s="137"/>
    </row>
    <row r="23" spans="1:12" ht="13.5" customHeight="1">
      <c r="A23" s="143" t="s">
        <v>14</v>
      </c>
      <c r="B23" s="143"/>
      <c r="C23" s="143"/>
      <c r="D23" s="144">
        <f>IF(D22&gt;50000,(D22 * 0.9775),(D22* 0.9875))</f>
        <v>0</v>
      </c>
      <c r="E23" s="142" t="s">
        <v>29</v>
      </c>
      <c r="F23" s="142"/>
      <c r="G23" s="142"/>
      <c r="H23" s="142"/>
      <c r="I23" s="24" t="e">
        <f>-PMT(D14/12,B14*12,D12,0,0)</f>
        <v>#DIV/0!</v>
      </c>
      <c r="J23" s="12"/>
    </row>
    <row r="24" spans="1:12" ht="13.5" customHeight="1">
      <c r="A24" s="157" t="s">
        <v>15</v>
      </c>
      <c r="B24" s="130"/>
      <c r="C24" s="158"/>
      <c r="D24" s="145"/>
      <c r="E24" s="216" t="s">
        <v>30</v>
      </c>
      <c r="F24" s="142"/>
      <c r="G24" s="142"/>
      <c r="H24" s="142"/>
      <c r="I24" s="43">
        <v>0</v>
      </c>
    </row>
    <row r="25" spans="1:12" ht="13.5" customHeight="1">
      <c r="A25" s="147" t="s">
        <v>16</v>
      </c>
      <c r="B25" s="148"/>
      <c r="C25" s="149"/>
      <c r="D25" s="146"/>
      <c r="E25" s="142" t="s">
        <v>93</v>
      </c>
      <c r="F25" s="142"/>
      <c r="G25" s="142"/>
      <c r="H25" s="142"/>
      <c r="I25" s="43">
        <v>0</v>
      </c>
    </row>
    <row r="26" spans="1:12" ht="13.5" customHeight="1">
      <c r="A26" s="222" t="s">
        <v>84</v>
      </c>
      <c r="B26" s="222"/>
      <c r="C26" s="222"/>
      <c r="D26" s="34">
        <f>TRUNC(IF(D23&lt;=I34,(IF(D23&lt;=G16,D23,G16)),(IF(I34&lt;=G16,I34,G16))))</f>
        <v>0</v>
      </c>
      <c r="E26" s="142" t="s">
        <v>31</v>
      </c>
      <c r="F26" s="142"/>
      <c r="G26" s="142"/>
      <c r="H26" s="142"/>
      <c r="I26" s="43">
        <v>0</v>
      </c>
    </row>
    <row r="27" spans="1:12" ht="13.5" customHeight="1">
      <c r="A27" s="214" t="s">
        <v>167</v>
      </c>
      <c r="B27" s="215"/>
      <c r="C27" s="216"/>
      <c r="D27" s="60">
        <v>0</v>
      </c>
      <c r="E27" s="217" t="s">
        <v>95</v>
      </c>
      <c r="F27" s="217"/>
      <c r="G27" s="217"/>
      <c r="H27" s="217"/>
      <c r="I27" s="43">
        <v>0</v>
      </c>
    </row>
    <row r="28" spans="1:12" ht="13.5" customHeight="1">
      <c r="A28" s="142" t="s">
        <v>83</v>
      </c>
      <c r="B28" s="142"/>
      <c r="C28" s="142"/>
      <c r="D28" s="11">
        <f>D22-D27</f>
        <v>0</v>
      </c>
      <c r="E28" s="142" t="s">
        <v>32</v>
      </c>
      <c r="F28" s="142"/>
      <c r="G28" s="142"/>
      <c r="H28" s="142"/>
      <c r="I28" s="43">
        <v>0</v>
      </c>
      <c r="L28" s="61"/>
    </row>
    <row r="29" spans="1:12" ht="13.5" customHeight="1">
      <c r="A29" s="142" t="s">
        <v>68</v>
      </c>
      <c r="B29" s="142"/>
      <c r="C29" s="142"/>
      <c r="D29" s="45">
        <v>0</v>
      </c>
      <c r="E29" s="142" t="s">
        <v>33</v>
      </c>
      <c r="F29" s="142"/>
      <c r="G29" s="142"/>
      <c r="H29" s="142"/>
      <c r="I29" s="27" t="e">
        <f>SUM(I23:I28)</f>
        <v>#DIV/0!</v>
      </c>
      <c r="L29" s="61"/>
    </row>
    <row r="30" spans="1:12" ht="13.5" customHeight="1">
      <c r="A30" s="142" t="s">
        <v>69</v>
      </c>
      <c r="B30" s="142"/>
      <c r="C30" s="142"/>
      <c r="D30" s="45">
        <v>0</v>
      </c>
      <c r="E30" s="142" t="s">
        <v>34</v>
      </c>
      <c r="F30" s="142"/>
      <c r="G30" s="142"/>
      <c r="H30" s="142"/>
      <c r="I30" s="25">
        <f>H21</f>
        <v>0</v>
      </c>
    </row>
    <row r="31" spans="1:12" ht="14.25" customHeight="1">
      <c r="A31" s="214" t="s">
        <v>70</v>
      </c>
      <c r="B31" s="215"/>
      <c r="C31" s="120" t="str">
        <f>IF(D31&lt;=(D27*0.01),"","Error")</f>
        <v/>
      </c>
      <c r="D31" s="45">
        <v>0</v>
      </c>
      <c r="E31" s="142" t="s">
        <v>35</v>
      </c>
      <c r="F31" s="142"/>
      <c r="G31" s="142"/>
      <c r="H31" s="142"/>
      <c r="I31" s="27" t="e">
        <f>SUM(I29:I30)</f>
        <v>#DIV/0!</v>
      </c>
      <c r="L31" s="61"/>
    </row>
    <row r="32" spans="1:12" ht="13.5" customHeight="1">
      <c r="A32" s="214" t="s">
        <v>104</v>
      </c>
      <c r="B32" s="215"/>
      <c r="C32" s="14"/>
      <c r="D32" s="45">
        <v>0</v>
      </c>
      <c r="E32" s="135" t="s">
        <v>36</v>
      </c>
      <c r="F32" s="136"/>
      <c r="G32" s="136"/>
      <c r="H32" s="136"/>
      <c r="I32" s="137"/>
      <c r="K32" s="118"/>
      <c r="L32" s="61"/>
    </row>
    <row r="33" spans="1:12" ht="13.5" customHeight="1">
      <c r="A33" s="142" t="s">
        <v>71</v>
      </c>
      <c r="B33" s="142"/>
      <c r="C33" s="142"/>
      <c r="D33" s="10">
        <f>SUM(D28:D32)</f>
        <v>0</v>
      </c>
      <c r="E33" s="142" t="s">
        <v>227</v>
      </c>
      <c r="F33" s="142"/>
      <c r="G33" s="142"/>
      <c r="H33" s="142"/>
      <c r="I33" s="42" t="e">
        <f>IF(C16&lt;D22,(SUM(D27/C16)),(SUM(D27/D22)))</f>
        <v>#DIV/0!</v>
      </c>
    </row>
    <row r="34" spans="1:12" ht="13.5" customHeight="1">
      <c r="A34" s="214" t="s">
        <v>72</v>
      </c>
      <c r="B34" s="215"/>
      <c r="C34" s="47"/>
      <c r="D34" s="45">
        <v>0</v>
      </c>
      <c r="E34" s="130" t="s">
        <v>79</v>
      </c>
      <c r="F34" s="130"/>
      <c r="G34" s="130"/>
      <c r="H34" s="130"/>
      <c r="I34" s="220">
        <f>IF(C16&gt;50000,(C16*0.9775),(C16*0.9875))</f>
        <v>0</v>
      </c>
    </row>
    <row r="35" spans="1:12" ht="13.5" customHeight="1">
      <c r="A35" s="214" t="s">
        <v>73</v>
      </c>
      <c r="B35" s="215"/>
      <c r="C35" s="47"/>
      <c r="D35" s="11">
        <f>SUM(D33-D34)</f>
        <v>0</v>
      </c>
      <c r="E35" s="130" t="s">
        <v>80</v>
      </c>
      <c r="F35" s="130"/>
      <c r="G35" s="130"/>
      <c r="H35" s="130"/>
      <c r="I35" s="221"/>
    </row>
    <row r="36" spans="1:12" ht="13.5" customHeight="1">
      <c r="A36" s="142" t="s">
        <v>74</v>
      </c>
      <c r="B36" s="142"/>
      <c r="C36" s="142"/>
      <c r="D36" s="45">
        <v>0</v>
      </c>
      <c r="E36" s="8" t="s">
        <v>48</v>
      </c>
      <c r="F36" s="214" t="s">
        <v>78</v>
      </c>
      <c r="G36" s="215"/>
      <c r="H36" s="216"/>
      <c r="I36" s="97" t="e">
        <f>I31/D44</f>
        <v>#DIV/0!</v>
      </c>
    </row>
    <row r="37" spans="1:12" ht="13.5" customHeight="1">
      <c r="A37" s="142" t="s">
        <v>75</v>
      </c>
      <c r="B37" s="142"/>
      <c r="C37" s="142"/>
      <c r="D37" s="45">
        <v>0</v>
      </c>
      <c r="E37" s="135" t="s">
        <v>65</v>
      </c>
      <c r="F37" s="136"/>
      <c r="G37" s="136"/>
      <c r="H37" s="137"/>
      <c r="I37" s="33">
        <f>D18</f>
        <v>0</v>
      </c>
      <c r="L37" s="9"/>
    </row>
    <row r="38" spans="1:12" ht="13.5" customHeight="1">
      <c r="A38" s="213" t="s">
        <v>17</v>
      </c>
      <c r="B38" s="213"/>
      <c r="C38" s="213"/>
      <c r="D38" s="213"/>
      <c r="E38" s="214" t="s">
        <v>81</v>
      </c>
      <c r="F38" s="215"/>
      <c r="G38" s="215"/>
      <c r="H38" s="216"/>
      <c r="I38" s="35">
        <f>I37* 0.06</f>
        <v>0</v>
      </c>
      <c r="L38" s="9"/>
    </row>
    <row r="39" spans="1:12" ht="13.5" customHeight="1">
      <c r="A39" s="142" t="s">
        <v>18</v>
      </c>
      <c r="B39" s="142"/>
      <c r="C39" s="142"/>
      <c r="D39" s="45">
        <v>0</v>
      </c>
      <c r="E39" s="214" t="s">
        <v>40</v>
      </c>
      <c r="F39" s="215"/>
      <c r="G39" s="215"/>
      <c r="H39" s="216"/>
      <c r="I39" s="46">
        <v>0</v>
      </c>
      <c r="L39" s="9"/>
    </row>
    <row r="40" spans="1:12" ht="13.5" customHeight="1">
      <c r="A40" s="214" t="s">
        <v>19</v>
      </c>
      <c r="B40" s="215"/>
      <c r="C40" s="216"/>
      <c r="D40" s="45">
        <v>0</v>
      </c>
      <c r="E40" s="159" t="s">
        <v>196</v>
      </c>
      <c r="F40" s="160"/>
      <c r="G40" s="161"/>
      <c r="H40" s="162">
        <v>0</v>
      </c>
      <c r="I40" s="163"/>
      <c r="L40" s="9"/>
    </row>
    <row r="41" spans="1:12" ht="13.5" customHeight="1">
      <c r="A41" s="142" t="s">
        <v>20</v>
      </c>
      <c r="B41" s="142"/>
      <c r="C41" s="142"/>
      <c r="D41" s="45">
        <v>0</v>
      </c>
      <c r="E41" s="80" t="s">
        <v>201</v>
      </c>
      <c r="F41" s="160" t="s">
        <v>202</v>
      </c>
      <c r="G41" s="160"/>
      <c r="H41" s="211"/>
      <c r="I41" s="212"/>
    </row>
    <row r="42" spans="1:12" ht="13.5" customHeight="1">
      <c r="A42" s="214" t="s">
        <v>21</v>
      </c>
      <c r="B42" s="215"/>
      <c r="C42" s="216"/>
      <c r="D42" s="45">
        <v>0</v>
      </c>
      <c r="E42" s="81" t="s">
        <v>66</v>
      </c>
      <c r="F42" s="159" t="s">
        <v>66</v>
      </c>
      <c r="G42" s="161"/>
      <c r="H42" s="162">
        <v>0</v>
      </c>
      <c r="I42" s="163"/>
    </row>
    <row r="43" spans="1:12" ht="13.5" customHeight="1">
      <c r="A43" s="142" t="s">
        <v>22</v>
      </c>
      <c r="B43" s="142"/>
      <c r="C43" s="142"/>
      <c r="D43" s="45">
        <v>0</v>
      </c>
      <c r="E43" s="81"/>
      <c r="F43" s="159" t="s">
        <v>199</v>
      </c>
      <c r="G43" s="161"/>
      <c r="H43" s="211"/>
      <c r="I43" s="212"/>
    </row>
    <row r="44" spans="1:12" ht="13.5" customHeight="1">
      <c r="A44" s="217" t="s">
        <v>109</v>
      </c>
      <c r="B44" s="217"/>
      <c r="C44" s="217"/>
      <c r="D44" s="10">
        <f>SUM(D39:D43)</f>
        <v>0</v>
      </c>
      <c r="E44" s="76"/>
      <c r="F44" s="237" t="s">
        <v>200</v>
      </c>
      <c r="G44" s="238"/>
      <c r="H44" s="238"/>
      <c r="I44" s="239"/>
    </row>
    <row r="45" spans="1:12" ht="13.5" customHeight="1">
      <c r="A45" s="135" t="s">
        <v>62</v>
      </c>
      <c r="B45" s="136"/>
      <c r="C45" s="136"/>
      <c r="D45" s="137"/>
      <c r="E45" s="77"/>
      <c r="F45" s="251"/>
      <c r="G45" s="251"/>
      <c r="H45" s="251"/>
      <c r="I45" s="251"/>
    </row>
    <row r="46" spans="1:12" ht="13.5" customHeight="1">
      <c r="A46" s="242"/>
      <c r="B46" s="243"/>
      <c r="C46" s="243"/>
      <c r="D46" s="243"/>
      <c r="E46" s="243"/>
      <c r="F46" s="243"/>
      <c r="G46" s="243"/>
      <c r="H46" s="243"/>
      <c r="I46" s="244"/>
    </row>
    <row r="47" spans="1:12" ht="13.5" customHeight="1">
      <c r="A47" s="245"/>
      <c r="B47" s="246"/>
      <c r="C47" s="246"/>
      <c r="D47" s="246"/>
      <c r="E47" s="246"/>
      <c r="F47" s="246"/>
      <c r="G47" s="246"/>
      <c r="H47" s="246"/>
      <c r="I47" s="247"/>
    </row>
    <row r="48" spans="1:12" ht="13.5" customHeight="1">
      <c r="A48" s="248"/>
      <c r="B48" s="249"/>
      <c r="C48" s="249"/>
      <c r="D48" s="249"/>
      <c r="E48" s="249"/>
      <c r="F48" s="249"/>
      <c r="G48" s="249"/>
      <c r="H48" s="249"/>
      <c r="I48" s="250"/>
    </row>
    <row r="49" spans="1:9" ht="12.75" customHeight="1">
      <c r="A49" s="240" t="s">
        <v>232</v>
      </c>
      <c r="B49" s="241"/>
      <c r="C49" s="241"/>
      <c r="D49" s="241"/>
      <c r="E49" s="241"/>
      <c r="F49" s="241"/>
      <c r="G49" s="241"/>
      <c r="H49" s="241"/>
      <c r="I49" s="241"/>
    </row>
    <row r="50" spans="1:9" ht="12.75" customHeight="1">
      <c r="A50" s="227" t="s">
        <v>225</v>
      </c>
      <c r="B50" s="227"/>
      <c r="C50" s="227"/>
      <c r="D50" s="227"/>
      <c r="E50" s="227"/>
      <c r="F50" s="227"/>
      <c r="G50" s="227"/>
      <c r="H50" s="227"/>
      <c r="I50" s="227"/>
    </row>
    <row r="51" spans="1:9" ht="12.75" customHeight="1">
      <c r="A51" s="227"/>
      <c r="B51" s="227"/>
      <c r="C51" s="227"/>
      <c r="D51" s="227"/>
      <c r="E51" s="227"/>
      <c r="F51" s="227"/>
      <c r="G51" s="227"/>
      <c r="H51" s="227"/>
      <c r="I51" s="227"/>
    </row>
    <row r="52" spans="1:9" ht="13.5" customHeight="1">
      <c r="A52" s="16" t="s">
        <v>43</v>
      </c>
      <c r="B52" s="228" t="s">
        <v>63</v>
      </c>
      <c r="C52" s="229"/>
      <c r="D52" s="229"/>
      <c r="E52" s="22"/>
      <c r="F52" s="21" t="s">
        <v>64</v>
      </c>
      <c r="G52" s="228" t="s">
        <v>76</v>
      </c>
      <c r="H52" s="229"/>
      <c r="I52" s="21" t="s">
        <v>64</v>
      </c>
    </row>
    <row r="53" spans="1:9" ht="12.75" customHeight="1">
      <c r="A53" s="6" t="s">
        <v>44</v>
      </c>
      <c r="B53" s="232"/>
      <c r="C53" s="233"/>
      <c r="D53" s="233"/>
      <c r="E53" s="52"/>
      <c r="F53" s="235"/>
      <c r="G53" s="223"/>
      <c r="H53" s="224"/>
      <c r="I53" s="230"/>
    </row>
    <row r="54" spans="1:9" ht="12.75" customHeight="1">
      <c r="A54" s="7" t="s">
        <v>45</v>
      </c>
      <c r="B54" s="218"/>
      <c r="C54" s="234"/>
      <c r="D54" s="234"/>
      <c r="E54" s="114"/>
      <c r="F54" s="236"/>
      <c r="G54" s="225"/>
      <c r="H54" s="226"/>
      <c r="I54" s="231"/>
    </row>
    <row r="55" spans="1:9" ht="12.75" customHeight="1">
      <c r="A55" s="15" t="s">
        <v>82</v>
      </c>
      <c r="B55" s="15"/>
      <c r="C55" s="15"/>
      <c r="D55" s="15"/>
      <c r="E55" s="15"/>
      <c r="F55" s="15"/>
      <c r="G55" s="15"/>
      <c r="H55" s="15"/>
      <c r="I55" s="63">
        <v>40969</v>
      </c>
    </row>
  </sheetData>
  <sheetProtection password="FBCA" sheet="1" objects="1" scenarios="1" selectLockedCells="1"/>
  <dataConsolidate/>
  <mergeCells count="115">
    <mergeCell ref="G53:H54"/>
    <mergeCell ref="F36:H36"/>
    <mergeCell ref="A50:I51"/>
    <mergeCell ref="B52:D52"/>
    <mergeCell ref="H41:I41"/>
    <mergeCell ref="E39:H39"/>
    <mergeCell ref="I53:I54"/>
    <mergeCell ref="B53:D54"/>
    <mergeCell ref="F53:F54"/>
    <mergeCell ref="A41:C41"/>
    <mergeCell ref="A39:C39"/>
    <mergeCell ref="A40:C40"/>
    <mergeCell ref="A42:C42"/>
    <mergeCell ref="A44:C44"/>
    <mergeCell ref="A43:C43"/>
    <mergeCell ref="F42:G42"/>
    <mergeCell ref="H42:I42"/>
    <mergeCell ref="F44:I44"/>
    <mergeCell ref="A37:C37"/>
    <mergeCell ref="E38:H38"/>
    <mergeCell ref="A49:I49"/>
    <mergeCell ref="A46:I48"/>
    <mergeCell ref="G52:H52"/>
    <mergeCell ref="F45:I45"/>
    <mergeCell ref="A16:B16"/>
    <mergeCell ref="A19:C19"/>
    <mergeCell ref="A32:B32"/>
    <mergeCell ref="E34:H34"/>
    <mergeCell ref="E29:H29"/>
    <mergeCell ref="A31:B31"/>
    <mergeCell ref="E32:I32"/>
    <mergeCell ref="E33:H33"/>
    <mergeCell ref="E31:H31"/>
    <mergeCell ref="I34:I35"/>
    <mergeCell ref="A28:C28"/>
    <mergeCell ref="A26:C26"/>
    <mergeCell ref="E28:H28"/>
    <mergeCell ref="E30:H30"/>
    <mergeCell ref="A35:B35"/>
    <mergeCell ref="E25:H25"/>
    <mergeCell ref="E24:H24"/>
    <mergeCell ref="E19:G19"/>
    <mergeCell ref="E17:G17"/>
    <mergeCell ref="A45:D45"/>
    <mergeCell ref="D3:F4"/>
    <mergeCell ref="D5:F5"/>
    <mergeCell ref="F41:G41"/>
    <mergeCell ref="G3:I3"/>
    <mergeCell ref="G9:H9"/>
    <mergeCell ref="B10:C10"/>
    <mergeCell ref="A3:C3"/>
    <mergeCell ref="A4:C5"/>
    <mergeCell ref="D12:F12"/>
    <mergeCell ref="E18:G18"/>
    <mergeCell ref="A18:C18"/>
    <mergeCell ref="B13:C13"/>
    <mergeCell ref="A30:C30"/>
    <mergeCell ref="F43:G43"/>
    <mergeCell ref="H43:I43"/>
    <mergeCell ref="E37:H37"/>
    <mergeCell ref="A38:D38"/>
    <mergeCell ref="G10:I10"/>
    <mergeCell ref="A27:C27"/>
    <mergeCell ref="E27:H27"/>
    <mergeCell ref="A29:C29"/>
    <mergeCell ref="A33:C33"/>
    <mergeCell ref="A34:B34"/>
    <mergeCell ref="E40:G40"/>
    <mergeCell ref="H40:I40"/>
    <mergeCell ref="A1:B1"/>
    <mergeCell ref="C1:F1"/>
    <mergeCell ref="D7:F7"/>
    <mergeCell ref="D8:F8"/>
    <mergeCell ref="D9:F9"/>
    <mergeCell ref="G6:I6"/>
    <mergeCell ref="D6:F6"/>
    <mergeCell ref="G7:H7"/>
    <mergeCell ref="G8:H8"/>
    <mergeCell ref="G1:I1"/>
    <mergeCell ref="G4:H4"/>
    <mergeCell ref="G5:H5"/>
    <mergeCell ref="A2:F2"/>
    <mergeCell ref="G2:I2"/>
    <mergeCell ref="B6:C6"/>
    <mergeCell ref="A36:C36"/>
    <mergeCell ref="G15:I15"/>
    <mergeCell ref="G16:I16"/>
    <mergeCell ref="I13:I14"/>
    <mergeCell ref="B8:C8"/>
    <mergeCell ref="G13:H14"/>
    <mergeCell ref="C15:F15"/>
    <mergeCell ref="B11:C11"/>
    <mergeCell ref="G12:H12"/>
    <mergeCell ref="A10:A11"/>
    <mergeCell ref="E35:H35"/>
    <mergeCell ref="B14:C14"/>
    <mergeCell ref="B12:C12"/>
    <mergeCell ref="A17:D17"/>
    <mergeCell ref="D13:F13"/>
    <mergeCell ref="D14:F14"/>
    <mergeCell ref="A21:C21"/>
    <mergeCell ref="E21:G21"/>
    <mergeCell ref="A22:C22"/>
    <mergeCell ref="A23:C23"/>
    <mergeCell ref="E23:H23"/>
    <mergeCell ref="E22:I22"/>
    <mergeCell ref="D23:D25"/>
    <mergeCell ref="A20:C20"/>
    <mergeCell ref="E20:G20"/>
    <mergeCell ref="A25:C25"/>
    <mergeCell ref="G11:H11"/>
    <mergeCell ref="D10:F11"/>
    <mergeCell ref="C16:F16"/>
    <mergeCell ref="E26:H26"/>
    <mergeCell ref="A24:C24"/>
  </mergeCells>
  <phoneticPr fontId="2" type="noConversion"/>
  <dataValidations count="2">
    <dataValidation type="whole" operator="lessThanOrEqual" allowBlank="1" showInputMessage="1" showErrorMessage="1" errorTitle="Mortgage Exceeds Allowed Amount" error="This amount cannot exceed amount calculated in 14g.  Please re-enter an allowable amount for the base mortgage amount._x000a_" sqref="D27">
      <formula1>D26</formula1>
    </dataValidation>
    <dataValidation type="decimal" allowBlank="1" showErrorMessage="1" errorTitle="Amount Exceeds Allowed" error="This amount exceeds calculated amount based on mortgage amount.  Please enter an amount less than or equal to 1% of base mortgage amount." sqref="D31">
      <formula1>0</formula1>
      <formula2>(D27*0.01)</formula2>
    </dataValidation>
  </dataValidations>
  <pageMargins left="0.25" right="0.25" top="0.25" bottom="0.25" header="0" footer="0"/>
  <pageSetup orientation="portrait" horizont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K54"/>
  <sheetViews>
    <sheetView topLeftCell="A72" zoomScaleNormal="100" workbookViewId="0">
      <selection activeCell="I25" sqref="I25"/>
    </sheetView>
  </sheetViews>
  <sheetFormatPr defaultColWidth="9.109375" defaultRowHeight="13.2"/>
  <cols>
    <col min="1" max="1" width="28.88671875" style="1" customWidth="1"/>
    <col min="2" max="2" width="8" style="1" customWidth="1"/>
    <col min="3" max="3" width="9.6640625" style="1" customWidth="1"/>
    <col min="4" max="4" width="10.44140625" style="1" customWidth="1"/>
    <col min="5" max="5" width="0.109375" style="1" hidden="1" customWidth="1"/>
    <col min="6" max="6" width="9.109375" style="1" customWidth="1"/>
    <col min="7" max="7" width="17.6640625" style="1" customWidth="1"/>
    <col min="8" max="9" width="9.88671875" style="1" customWidth="1"/>
    <col min="10" max="10" width="9" style="1" bestFit="1" customWidth="1"/>
    <col min="11" max="16384" width="9.109375" style="1"/>
  </cols>
  <sheetData>
    <row r="1" spans="1:9" ht="37.5" customHeight="1">
      <c r="A1" s="252" t="s">
        <v>41</v>
      </c>
      <c r="B1" s="252"/>
      <c r="C1" s="253" t="s">
        <v>1</v>
      </c>
      <c r="D1" s="253"/>
      <c r="E1" s="253"/>
      <c r="F1" s="253"/>
      <c r="G1" s="176" t="s">
        <v>231</v>
      </c>
      <c r="H1" s="176"/>
      <c r="I1" s="176"/>
    </row>
    <row r="2" spans="1:9" ht="17.399999999999999">
      <c r="A2" s="181" t="s">
        <v>0</v>
      </c>
      <c r="B2" s="181"/>
      <c r="C2" s="181"/>
      <c r="D2" s="181"/>
      <c r="E2" s="181"/>
      <c r="F2" s="181"/>
      <c r="G2" s="254" t="s">
        <v>210</v>
      </c>
      <c r="H2" s="254"/>
      <c r="I2" s="254"/>
    </row>
    <row r="3" spans="1:9" ht="13.5" customHeight="1">
      <c r="A3" s="138" t="s">
        <v>4</v>
      </c>
      <c r="B3" s="139"/>
      <c r="C3" s="169"/>
      <c r="D3" s="192" t="s">
        <v>204</v>
      </c>
      <c r="E3" s="193"/>
      <c r="F3" s="194"/>
      <c r="G3" s="255" t="s">
        <v>86</v>
      </c>
      <c r="H3" s="256"/>
      <c r="I3" s="257"/>
    </row>
    <row r="4" spans="1:9" ht="13.5" customHeight="1">
      <c r="A4" s="204"/>
      <c r="B4" s="205"/>
      <c r="C4" s="206"/>
      <c r="D4" s="195"/>
      <c r="E4" s="196"/>
      <c r="F4" s="197"/>
      <c r="G4" s="258" t="s">
        <v>208</v>
      </c>
      <c r="H4" s="259"/>
      <c r="I4" s="51"/>
    </row>
    <row r="5" spans="1:9" ht="13.5" customHeight="1">
      <c r="A5" s="207"/>
      <c r="B5" s="208"/>
      <c r="C5" s="209"/>
      <c r="D5" s="198"/>
      <c r="E5" s="199"/>
      <c r="F5" s="200"/>
      <c r="G5" s="260" t="s">
        <v>87</v>
      </c>
      <c r="H5" s="261"/>
      <c r="I5" s="51"/>
    </row>
    <row r="6" spans="1:9" ht="13.5" customHeight="1">
      <c r="A6" s="87" t="s">
        <v>2</v>
      </c>
      <c r="B6" s="265" t="s">
        <v>3</v>
      </c>
      <c r="C6" s="264"/>
      <c r="D6" s="138" t="s">
        <v>197</v>
      </c>
      <c r="E6" s="139"/>
      <c r="F6" s="169"/>
      <c r="G6" s="266" t="s">
        <v>54</v>
      </c>
      <c r="H6" s="266"/>
      <c r="I6" s="267"/>
    </row>
    <row r="7" spans="1:9" ht="13.5" customHeight="1">
      <c r="A7" s="53"/>
      <c r="B7" s="119"/>
      <c r="C7" s="121" t="str">
        <f>CONCATENATE("xxx-xx-",RIGHT(B7, 4))</f>
        <v>xxx-xx-</v>
      </c>
      <c r="D7" s="166"/>
      <c r="E7" s="167"/>
      <c r="F7" s="168"/>
      <c r="G7" s="262" t="s">
        <v>58</v>
      </c>
      <c r="H7" s="262"/>
      <c r="I7" s="51"/>
    </row>
    <row r="8" spans="1:9" ht="13.5" customHeight="1">
      <c r="A8" s="88" t="s">
        <v>46</v>
      </c>
      <c r="B8" s="263" t="s">
        <v>47</v>
      </c>
      <c r="C8" s="264"/>
      <c r="D8" s="138" t="s">
        <v>198</v>
      </c>
      <c r="E8" s="139"/>
      <c r="F8" s="169"/>
      <c r="G8" s="262" t="s">
        <v>59</v>
      </c>
      <c r="H8" s="262"/>
      <c r="I8" s="51"/>
    </row>
    <row r="9" spans="1:9" ht="13.5" customHeight="1">
      <c r="A9" s="53"/>
      <c r="B9" s="119"/>
      <c r="C9" s="121" t="str">
        <f>CONCATENATE("xxx-xx-",RIGHT(B9, 4))</f>
        <v>xxx-xx-</v>
      </c>
      <c r="D9" s="170"/>
      <c r="E9" s="171"/>
      <c r="F9" s="172"/>
      <c r="G9" s="262" t="s">
        <v>60</v>
      </c>
      <c r="H9" s="262"/>
      <c r="I9" s="51"/>
    </row>
    <row r="10" spans="1:9" ht="13.5" customHeight="1">
      <c r="A10" s="268" t="s">
        <v>67</v>
      </c>
      <c r="B10" s="263" t="s">
        <v>55</v>
      </c>
      <c r="C10" s="270"/>
      <c r="D10" s="271" t="s">
        <v>77</v>
      </c>
      <c r="E10" s="272"/>
      <c r="F10" s="272"/>
      <c r="G10" s="275" t="s">
        <v>61</v>
      </c>
      <c r="H10" s="266"/>
      <c r="I10" s="267"/>
    </row>
    <row r="11" spans="1:9" ht="13.5" customHeight="1">
      <c r="A11" s="269"/>
      <c r="B11" s="276" t="s">
        <v>6</v>
      </c>
      <c r="C11" s="277"/>
      <c r="D11" s="273"/>
      <c r="E11" s="274"/>
      <c r="F11" s="274"/>
      <c r="G11" s="278" t="s">
        <v>53</v>
      </c>
      <c r="H11" s="262"/>
      <c r="I11" s="50">
        <v>0</v>
      </c>
    </row>
    <row r="12" spans="1:9" ht="13.5" customHeight="1">
      <c r="A12" s="23">
        <f>D28</f>
        <v>0</v>
      </c>
      <c r="B12" s="133">
        <f>A12 * 0.01</f>
        <v>0</v>
      </c>
      <c r="C12" s="134"/>
      <c r="D12" s="133">
        <f>(A12 + (FLOOR(B12,1)-(FLOOR(D31,1))))</f>
        <v>0</v>
      </c>
      <c r="E12" s="210"/>
      <c r="F12" s="210"/>
      <c r="G12" s="278" t="s">
        <v>51</v>
      </c>
      <c r="H12" s="262"/>
      <c r="I12" s="49">
        <v>0</v>
      </c>
    </row>
    <row r="13" spans="1:9" ht="13.5" customHeight="1">
      <c r="A13" s="88" t="s">
        <v>37</v>
      </c>
      <c r="B13" s="263" t="s">
        <v>203</v>
      </c>
      <c r="C13" s="270"/>
      <c r="D13" s="263" t="s">
        <v>38</v>
      </c>
      <c r="E13" s="264"/>
      <c r="F13" s="264"/>
      <c r="G13" s="258" t="s">
        <v>52</v>
      </c>
      <c r="H13" s="259"/>
      <c r="I13" s="279">
        <f>I11-I12</f>
        <v>0</v>
      </c>
    </row>
    <row r="14" spans="1:9" ht="13.5" customHeight="1">
      <c r="A14" s="48">
        <v>0</v>
      </c>
      <c r="B14" s="131">
        <v>0</v>
      </c>
      <c r="C14" s="132"/>
      <c r="D14" s="140">
        <v>0</v>
      </c>
      <c r="E14" s="141"/>
      <c r="F14" s="141"/>
      <c r="G14" s="260"/>
      <c r="H14" s="261"/>
      <c r="I14" s="280"/>
    </row>
    <row r="15" spans="1:9" ht="13.5" customHeight="1">
      <c r="A15" s="255" t="s">
        <v>39</v>
      </c>
      <c r="B15" s="257"/>
      <c r="C15" s="281" t="s">
        <v>56</v>
      </c>
      <c r="D15" s="282"/>
      <c r="E15" s="282"/>
      <c r="F15" s="283"/>
      <c r="G15" s="263" t="s">
        <v>57</v>
      </c>
      <c r="H15" s="264"/>
      <c r="I15" s="270"/>
    </row>
    <row r="16" spans="1:9" ht="13.5" customHeight="1">
      <c r="A16" s="218"/>
      <c r="B16" s="219"/>
      <c r="C16" s="154">
        <v>0</v>
      </c>
      <c r="D16" s="155"/>
      <c r="E16" s="155"/>
      <c r="F16" s="156"/>
      <c r="G16" s="184">
        <v>0</v>
      </c>
      <c r="H16" s="185"/>
      <c r="I16" s="186"/>
    </row>
    <row r="17" spans="1:10" ht="26.4">
      <c r="A17" s="159" t="s">
        <v>85</v>
      </c>
      <c r="B17" s="160"/>
      <c r="C17" s="160"/>
      <c r="D17" s="161"/>
      <c r="E17" s="159" t="s">
        <v>9</v>
      </c>
      <c r="F17" s="160"/>
      <c r="G17" s="161"/>
      <c r="H17" s="17" t="s">
        <v>11</v>
      </c>
      <c r="I17" s="17" t="s">
        <v>10</v>
      </c>
    </row>
    <row r="18" spans="1:10" ht="13.5" customHeight="1">
      <c r="A18" s="217" t="s">
        <v>88</v>
      </c>
      <c r="B18" s="217"/>
      <c r="C18" s="217"/>
      <c r="D18" s="43">
        <v>0</v>
      </c>
      <c r="E18" s="217" t="s">
        <v>105</v>
      </c>
      <c r="F18" s="217"/>
      <c r="G18" s="217"/>
      <c r="H18" s="44">
        <v>0</v>
      </c>
      <c r="I18" s="45">
        <v>0</v>
      </c>
    </row>
    <row r="19" spans="1:10" ht="13.5" customHeight="1">
      <c r="A19" s="217" t="s">
        <v>132</v>
      </c>
      <c r="B19" s="217"/>
      <c r="C19" s="217"/>
      <c r="D19" s="43">
        <v>0</v>
      </c>
      <c r="E19" s="217" t="s">
        <v>25</v>
      </c>
      <c r="F19" s="217"/>
      <c r="G19" s="217"/>
      <c r="H19" s="44">
        <v>0</v>
      </c>
      <c r="I19" s="5"/>
    </row>
    <row r="20" spans="1:10" ht="13.5" customHeight="1">
      <c r="A20" s="217" t="s">
        <v>130</v>
      </c>
      <c r="B20" s="217"/>
      <c r="C20" s="217"/>
      <c r="D20" s="43">
        <v>0</v>
      </c>
      <c r="E20" s="217" t="s">
        <v>26</v>
      </c>
      <c r="F20" s="217"/>
      <c r="G20" s="217"/>
      <c r="H20" s="44">
        <v>0</v>
      </c>
      <c r="I20" s="45">
        <v>0</v>
      </c>
    </row>
    <row r="21" spans="1:10" ht="13.5" customHeight="1">
      <c r="A21" s="217" t="s">
        <v>131</v>
      </c>
      <c r="B21" s="217"/>
      <c r="C21" s="217"/>
      <c r="D21" s="45">
        <v>0</v>
      </c>
      <c r="E21" s="217" t="s">
        <v>27</v>
      </c>
      <c r="F21" s="217"/>
      <c r="G21" s="217"/>
      <c r="H21" s="18">
        <f>SUM(H18:H20)</f>
        <v>0</v>
      </c>
      <c r="I21" s="5"/>
    </row>
    <row r="22" spans="1:10" ht="13.5" customHeight="1">
      <c r="A22" s="217" t="s">
        <v>89</v>
      </c>
      <c r="B22" s="217"/>
      <c r="C22" s="217"/>
      <c r="D22" s="45">
        <v>0</v>
      </c>
      <c r="E22" s="159" t="s">
        <v>28</v>
      </c>
      <c r="F22" s="160"/>
      <c r="G22" s="160"/>
      <c r="H22" s="160"/>
      <c r="I22" s="161"/>
    </row>
    <row r="23" spans="1:10" ht="13.5" customHeight="1">
      <c r="A23" s="217" t="s">
        <v>90</v>
      </c>
      <c r="B23" s="217"/>
      <c r="C23" s="217"/>
      <c r="D23" s="30">
        <f>SUM(I13)</f>
        <v>0</v>
      </c>
      <c r="E23" s="217" t="s">
        <v>29</v>
      </c>
      <c r="F23" s="217"/>
      <c r="G23" s="217"/>
      <c r="H23" s="217"/>
      <c r="I23" s="93" t="e">
        <f>-PMT(D14/12,B14*12,D12,0,0)</f>
        <v>#DIV/0!</v>
      </c>
      <c r="J23" s="12"/>
    </row>
    <row r="24" spans="1:10" ht="13.5" customHeight="1">
      <c r="A24" s="217" t="s">
        <v>91</v>
      </c>
      <c r="B24" s="217"/>
      <c r="C24" s="217"/>
      <c r="D24" s="43">
        <v>0</v>
      </c>
      <c r="E24" s="284" t="s">
        <v>30</v>
      </c>
      <c r="F24" s="217"/>
      <c r="G24" s="217"/>
      <c r="H24" s="217"/>
      <c r="I24" s="44">
        <v>0</v>
      </c>
    </row>
    <row r="25" spans="1:10" ht="13.5" customHeight="1">
      <c r="A25" s="217" t="s">
        <v>92</v>
      </c>
      <c r="B25" s="217"/>
      <c r="C25" s="217"/>
      <c r="D25" s="54">
        <v>0</v>
      </c>
      <c r="E25" s="142" t="s">
        <v>93</v>
      </c>
      <c r="F25" s="142"/>
      <c r="G25" s="142"/>
      <c r="H25" s="142"/>
      <c r="I25" s="44">
        <v>0</v>
      </c>
    </row>
    <row r="26" spans="1:10" ht="13.5" customHeight="1">
      <c r="A26" s="217" t="s">
        <v>106</v>
      </c>
      <c r="B26" s="217"/>
      <c r="C26" s="217"/>
      <c r="D26" s="25">
        <f>SUM(D18:D25)</f>
        <v>0</v>
      </c>
      <c r="E26" s="217" t="s">
        <v>31</v>
      </c>
      <c r="F26" s="217"/>
      <c r="G26" s="217"/>
      <c r="H26" s="217"/>
      <c r="I26" s="44">
        <v>0</v>
      </c>
    </row>
    <row r="27" spans="1:10" ht="13.5" customHeight="1">
      <c r="A27" s="217" t="s">
        <v>94</v>
      </c>
      <c r="B27" s="217"/>
      <c r="C27" s="217"/>
      <c r="D27" s="31">
        <f>TRUNC(IF(D26&lt;=I34,(IF(D26&lt;=G16,D26,G16)),(IF(I34&lt;=G16,I34,G16))))</f>
        <v>0</v>
      </c>
      <c r="E27" s="217" t="s">
        <v>95</v>
      </c>
      <c r="F27" s="217"/>
      <c r="G27" s="217"/>
      <c r="H27" s="217"/>
      <c r="I27" s="44">
        <v>0</v>
      </c>
    </row>
    <row r="28" spans="1:10" ht="13.5" customHeight="1">
      <c r="A28" s="217" t="s">
        <v>96</v>
      </c>
      <c r="B28" s="217"/>
      <c r="C28" s="217"/>
      <c r="D28" s="62">
        <v>0</v>
      </c>
      <c r="E28" s="217" t="s">
        <v>32</v>
      </c>
      <c r="F28" s="217"/>
      <c r="G28" s="217"/>
      <c r="H28" s="217"/>
      <c r="I28" s="44">
        <v>0</v>
      </c>
    </row>
    <row r="29" spans="1:10" ht="13.5" customHeight="1">
      <c r="A29" s="217" t="s">
        <v>97</v>
      </c>
      <c r="B29" s="217"/>
      <c r="C29" s="217"/>
      <c r="D29" s="45">
        <v>0</v>
      </c>
      <c r="E29" s="217" t="s">
        <v>33</v>
      </c>
      <c r="F29" s="217"/>
      <c r="G29" s="217"/>
      <c r="H29" s="217"/>
      <c r="I29" s="94" t="e">
        <f>SUM(I23:I28)</f>
        <v>#DIV/0!</v>
      </c>
    </row>
    <row r="30" spans="1:10" ht="13.5" customHeight="1">
      <c r="A30" s="217" t="s">
        <v>107</v>
      </c>
      <c r="B30" s="217"/>
      <c r="C30" s="217"/>
      <c r="D30" s="11">
        <f>(D22+D23+D24+D25+D29)-D28</f>
        <v>0</v>
      </c>
      <c r="E30" s="217" t="s">
        <v>34</v>
      </c>
      <c r="F30" s="217"/>
      <c r="G30" s="217"/>
      <c r="H30" s="217"/>
      <c r="I30" s="94">
        <f>H21</f>
        <v>0</v>
      </c>
    </row>
    <row r="31" spans="1:10" ht="13.5" customHeight="1">
      <c r="A31" s="285" t="s">
        <v>98</v>
      </c>
      <c r="B31" s="286"/>
      <c r="C31" s="122" t="str">
        <f>IF(D31&lt;=(D28*0.01),"","Error")</f>
        <v/>
      </c>
      <c r="D31" s="45">
        <v>0</v>
      </c>
      <c r="E31" s="217" t="s">
        <v>35</v>
      </c>
      <c r="F31" s="217"/>
      <c r="G31" s="217"/>
      <c r="H31" s="217"/>
      <c r="I31" s="94" t="e">
        <f>SUM(I29:I30)</f>
        <v>#DIV/0!</v>
      </c>
    </row>
    <row r="32" spans="1:10" ht="13.5" customHeight="1">
      <c r="A32" s="285" t="s">
        <v>99</v>
      </c>
      <c r="B32" s="286"/>
      <c r="C32" s="284"/>
      <c r="D32" s="45">
        <v>0</v>
      </c>
      <c r="E32" s="159" t="s">
        <v>36</v>
      </c>
      <c r="F32" s="160"/>
      <c r="G32" s="160"/>
      <c r="H32" s="160"/>
      <c r="I32" s="161"/>
    </row>
    <row r="33" spans="1:11" ht="13.5" customHeight="1">
      <c r="A33" s="217" t="s">
        <v>100</v>
      </c>
      <c r="B33" s="217"/>
      <c r="C33" s="217"/>
      <c r="D33" s="32">
        <f>SUM(D30:D32)</f>
        <v>0</v>
      </c>
      <c r="E33" s="217" t="s">
        <v>101</v>
      </c>
      <c r="F33" s="217"/>
      <c r="G33" s="217"/>
      <c r="H33" s="217"/>
      <c r="I33" s="95" t="e">
        <f>SUM(D28/C16)</f>
        <v>#DIV/0!</v>
      </c>
    </row>
    <row r="34" spans="1:11" ht="13.5" customHeight="1">
      <c r="A34" s="285" t="s">
        <v>102</v>
      </c>
      <c r="B34" s="286"/>
      <c r="C34" s="284"/>
      <c r="D34" s="45">
        <v>0</v>
      </c>
      <c r="E34" s="292" t="s">
        <v>79</v>
      </c>
      <c r="F34" s="292"/>
      <c r="G34" s="292"/>
      <c r="H34" s="292"/>
      <c r="I34" s="293">
        <f>IF(C16&gt;50000,(C16*0.9775),(C16*0.9875))</f>
        <v>0</v>
      </c>
    </row>
    <row r="35" spans="1:11" ht="13.5" customHeight="1">
      <c r="A35" s="285" t="s">
        <v>108</v>
      </c>
      <c r="B35" s="286"/>
      <c r="C35" s="284"/>
      <c r="D35" s="11">
        <f>SUM(D33,-D34)</f>
        <v>0</v>
      </c>
      <c r="E35" s="292" t="s">
        <v>80</v>
      </c>
      <c r="F35" s="292"/>
      <c r="G35" s="292"/>
      <c r="H35" s="292"/>
      <c r="I35" s="294"/>
    </row>
    <row r="36" spans="1:11" ht="13.5" customHeight="1">
      <c r="A36" s="217" t="s">
        <v>103</v>
      </c>
      <c r="B36" s="217"/>
      <c r="C36" s="217"/>
      <c r="D36" s="45">
        <v>0</v>
      </c>
      <c r="E36" s="8" t="s">
        <v>48</v>
      </c>
      <c r="F36" s="285" t="s">
        <v>78</v>
      </c>
      <c r="G36" s="286"/>
      <c r="H36" s="284"/>
      <c r="I36" s="96" t="e">
        <f>I31/D43</f>
        <v>#DIV/0!</v>
      </c>
    </row>
    <row r="37" spans="1:11" ht="13.5" customHeight="1">
      <c r="A37" s="159" t="s">
        <v>17</v>
      </c>
      <c r="B37" s="160"/>
      <c r="C37" s="160"/>
      <c r="D37" s="161"/>
      <c r="E37" s="84" t="s">
        <v>196</v>
      </c>
      <c r="F37" s="295"/>
      <c r="G37" s="296"/>
      <c r="H37" s="296"/>
      <c r="I37" s="297"/>
      <c r="K37" s="9"/>
    </row>
    <row r="38" spans="1:11" ht="13.5" customHeight="1">
      <c r="A38" s="287" t="s">
        <v>18</v>
      </c>
      <c r="B38" s="287"/>
      <c r="C38" s="287"/>
      <c r="D38" s="45">
        <v>0</v>
      </c>
      <c r="E38" s="80" t="s">
        <v>201</v>
      </c>
      <c r="F38" s="80" t="s">
        <v>213</v>
      </c>
      <c r="G38" s="89"/>
      <c r="H38" s="162">
        <v>0</v>
      </c>
      <c r="I38" s="163"/>
      <c r="K38" s="9"/>
    </row>
    <row r="39" spans="1:11" ht="13.5" customHeight="1">
      <c r="A39" s="288" t="s">
        <v>19</v>
      </c>
      <c r="B39" s="289"/>
      <c r="C39" s="290"/>
      <c r="D39" s="45">
        <v>0</v>
      </c>
      <c r="E39" s="81" t="s">
        <v>66</v>
      </c>
      <c r="F39" s="159" t="s">
        <v>226</v>
      </c>
      <c r="G39" s="161"/>
      <c r="H39" s="303"/>
      <c r="I39" s="304"/>
      <c r="K39" s="9"/>
    </row>
    <row r="40" spans="1:11" ht="13.5" customHeight="1">
      <c r="A40" s="288" t="s">
        <v>20</v>
      </c>
      <c r="B40" s="289"/>
      <c r="C40" s="290"/>
      <c r="D40" s="45">
        <v>0</v>
      </c>
      <c r="E40" s="81"/>
      <c r="F40" s="80" t="s">
        <v>215</v>
      </c>
      <c r="G40" s="90"/>
      <c r="H40" s="162">
        <v>0</v>
      </c>
      <c r="I40" s="163"/>
      <c r="K40" s="9"/>
    </row>
    <row r="41" spans="1:11" ht="13.5" customHeight="1">
      <c r="A41" s="288" t="s">
        <v>21</v>
      </c>
      <c r="B41" s="289"/>
      <c r="C41" s="290"/>
      <c r="D41" s="45">
        <v>0</v>
      </c>
      <c r="E41" s="76"/>
      <c r="F41" s="80" t="s">
        <v>216</v>
      </c>
      <c r="G41" s="90"/>
      <c r="H41" s="301"/>
      <c r="I41" s="302"/>
    </row>
    <row r="42" spans="1:11" ht="13.5" customHeight="1">
      <c r="A42" s="288" t="s">
        <v>22</v>
      </c>
      <c r="B42" s="289"/>
      <c r="C42" s="290"/>
      <c r="D42" s="45">
        <v>0</v>
      </c>
      <c r="E42" s="77"/>
      <c r="F42" s="237" t="s">
        <v>217</v>
      </c>
      <c r="G42" s="238"/>
      <c r="H42" s="238"/>
      <c r="I42" s="239"/>
    </row>
    <row r="43" spans="1:11" ht="13.5" customHeight="1">
      <c r="A43" s="217" t="s">
        <v>109</v>
      </c>
      <c r="B43" s="217"/>
      <c r="C43" s="217"/>
      <c r="D43" s="11">
        <f>SUM(D38:D42)</f>
        <v>0</v>
      </c>
      <c r="E43" s="81"/>
      <c r="F43" s="298"/>
      <c r="G43" s="299"/>
      <c r="H43" s="299"/>
      <c r="I43" s="300"/>
    </row>
    <row r="44" spans="1:11" ht="13.5" customHeight="1">
      <c r="A44" s="307" t="s">
        <v>62</v>
      </c>
      <c r="B44" s="308"/>
      <c r="C44" s="308"/>
      <c r="D44" s="308"/>
      <c r="E44" s="308"/>
      <c r="F44" s="308"/>
      <c r="G44" s="308"/>
      <c r="H44" s="308"/>
      <c r="I44" s="308"/>
    </row>
    <row r="45" spans="1:11">
      <c r="A45" s="309"/>
      <c r="B45" s="310"/>
      <c r="C45" s="310"/>
      <c r="D45" s="310"/>
      <c r="E45" s="310"/>
      <c r="F45" s="310"/>
      <c r="G45" s="310"/>
      <c r="H45" s="310"/>
      <c r="I45" s="310"/>
    </row>
    <row r="46" spans="1:11">
      <c r="A46" s="309"/>
      <c r="B46" s="310"/>
      <c r="C46" s="310"/>
      <c r="D46" s="310"/>
      <c r="E46" s="310"/>
      <c r="F46" s="310"/>
      <c r="G46" s="310"/>
      <c r="H46" s="310"/>
      <c r="I46" s="310"/>
    </row>
    <row r="47" spans="1:11">
      <c r="A47" s="311"/>
      <c r="B47" s="312"/>
      <c r="C47" s="312"/>
      <c r="D47" s="312"/>
      <c r="E47" s="312"/>
      <c r="F47" s="312"/>
      <c r="G47" s="312"/>
      <c r="H47" s="312"/>
      <c r="I47" s="312"/>
    </row>
    <row r="48" spans="1:11" ht="13.5" customHeight="1">
      <c r="A48" s="240" t="s">
        <v>232</v>
      </c>
      <c r="B48" s="241"/>
      <c r="C48" s="241"/>
      <c r="D48" s="241"/>
      <c r="E48" s="241"/>
      <c r="F48" s="241"/>
      <c r="G48" s="241"/>
      <c r="H48" s="241"/>
      <c r="I48" s="241"/>
    </row>
    <row r="49" spans="1:9" ht="13.5" customHeight="1">
      <c r="A49" s="227" t="s">
        <v>225</v>
      </c>
      <c r="B49" s="227"/>
      <c r="C49" s="227"/>
      <c r="D49" s="227"/>
      <c r="E49" s="227"/>
      <c r="F49" s="227"/>
      <c r="G49" s="227"/>
      <c r="H49" s="227"/>
      <c r="I49" s="227"/>
    </row>
    <row r="50" spans="1:9" ht="13.5" customHeight="1">
      <c r="A50" s="227"/>
      <c r="B50" s="227"/>
      <c r="C50" s="227"/>
      <c r="D50" s="227"/>
      <c r="E50" s="227"/>
      <c r="F50" s="227"/>
      <c r="G50" s="227"/>
      <c r="H50" s="227"/>
      <c r="I50" s="227"/>
    </row>
    <row r="51" spans="1:9" ht="13.5" customHeight="1">
      <c r="A51" s="16" t="s">
        <v>43</v>
      </c>
      <c r="B51" s="291" t="s">
        <v>63</v>
      </c>
      <c r="C51" s="291"/>
      <c r="D51" s="291"/>
      <c r="E51" s="19"/>
      <c r="F51" s="21" t="s">
        <v>64</v>
      </c>
      <c r="G51" s="291" t="s">
        <v>76</v>
      </c>
      <c r="H51" s="291"/>
      <c r="I51" s="21" t="s">
        <v>64</v>
      </c>
    </row>
    <row r="52" spans="1:9" ht="13.5" customHeight="1">
      <c r="A52" s="6" t="s">
        <v>44</v>
      </c>
      <c r="B52" s="232"/>
      <c r="C52" s="233"/>
      <c r="D52" s="305"/>
      <c r="E52" s="19"/>
      <c r="F52" s="235"/>
      <c r="G52" s="231"/>
      <c r="H52" s="231"/>
      <c r="I52" s="231"/>
    </row>
    <row r="53" spans="1:9" ht="13.5" customHeight="1">
      <c r="A53" s="7" t="s">
        <v>45</v>
      </c>
      <c r="B53" s="218"/>
      <c r="C53" s="234"/>
      <c r="D53" s="219"/>
      <c r="E53" s="20"/>
      <c r="F53" s="236"/>
      <c r="G53" s="306"/>
      <c r="H53" s="306"/>
      <c r="I53" s="306"/>
    </row>
    <row r="54" spans="1:9" ht="13.5" customHeight="1">
      <c r="A54" s="15" t="s">
        <v>82</v>
      </c>
      <c r="B54" s="15"/>
      <c r="C54" s="15"/>
      <c r="D54" s="15"/>
      <c r="E54" s="15"/>
      <c r="F54" s="15"/>
      <c r="G54" s="15"/>
      <c r="H54" s="15"/>
      <c r="I54" s="63">
        <v>40969</v>
      </c>
    </row>
  </sheetData>
  <sheetProtection password="FBCA" sheet="1" objects="1" scenarios="1" selectLockedCells="1"/>
  <mergeCells count="109">
    <mergeCell ref="B52:D53"/>
    <mergeCell ref="F52:F53"/>
    <mergeCell ref="G52:H53"/>
    <mergeCell ref="I52:I53"/>
    <mergeCell ref="A43:C43"/>
    <mergeCell ref="A44:I44"/>
    <mergeCell ref="A48:I48"/>
    <mergeCell ref="A45:I47"/>
    <mergeCell ref="A40:C40"/>
    <mergeCell ref="A41:C41"/>
    <mergeCell ref="A42:C42"/>
    <mergeCell ref="A38:C38"/>
    <mergeCell ref="A39:C39"/>
    <mergeCell ref="A37:D37"/>
    <mergeCell ref="A49:I50"/>
    <mergeCell ref="B51:D51"/>
    <mergeCell ref="G51:H51"/>
    <mergeCell ref="A34:C34"/>
    <mergeCell ref="E34:H34"/>
    <mergeCell ref="I34:I35"/>
    <mergeCell ref="A35:C35"/>
    <mergeCell ref="E35:H35"/>
    <mergeCell ref="A36:C36"/>
    <mergeCell ref="F36:H36"/>
    <mergeCell ref="F37:I37"/>
    <mergeCell ref="H38:I38"/>
    <mergeCell ref="F39:G39"/>
    <mergeCell ref="F43:I43"/>
    <mergeCell ref="F42:I42"/>
    <mergeCell ref="H40:I40"/>
    <mergeCell ref="H41:I41"/>
    <mergeCell ref="H39:I39"/>
    <mergeCell ref="A31:B31"/>
    <mergeCell ref="E31:H31"/>
    <mergeCell ref="A32:C32"/>
    <mergeCell ref="E32:I32"/>
    <mergeCell ref="A33:C33"/>
    <mergeCell ref="E33:H33"/>
    <mergeCell ref="A28:C28"/>
    <mergeCell ref="E28:H28"/>
    <mergeCell ref="A29:C29"/>
    <mergeCell ref="E29:H29"/>
    <mergeCell ref="A30:C30"/>
    <mergeCell ref="E30:H30"/>
    <mergeCell ref="A25:C25"/>
    <mergeCell ref="E25:H25"/>
    <mergeCell ref="A26:C26"/>
    <mergeCell ref="E26:H26"/>
    <mergeCell ref="A27:C27"/>
    <mergeCell ref="E27:H27"/>
    <mergeCell ref="A22:C22"/>
    <mergeCell ref="E22:I22"/>
    <mergeCell ref="A23:C23"/>
    <mergeCell ref="E23:H23"/>
    <mergeCell ref="A24:C24"/>
    <mergeCell ref="E24:H24"/>
    <mergeCell ref="A19:C19"/>
    <mergeCell ref="E19:G19"/>
    <mergeCell ref="A20:C20"/>
    <mergeCell ref="E20:G20"/>
    <mergeCell ref="A21:C21"/>
    <mergeCell ref="E21:G21"/>
    <mergeCell ref="A17:D17"/>
    <mergeCell ref="E17:G17"/>
    <mergeCell ref="A18:C18"/>
    <mergeCell ref="E18:G18"/>
    <mergeCell ref="A16:B16"/>
    <mergeCell ref="C16:F16"/>
    <mergeCell ref="G16:I16"/>
    <mergeCell ref="A10:A11"/>
    <mergeCell ref="B10:C10"/>
    <mergeCell ref="D10:F11"/>
    <mergeCell ref="G10:I10"/>
    <mergeCell ref="B11:C11"/>
    <mergeCell ref="G11:H11"/>
    <mergeCell ref="I13:I14"/>
    <mergeCell ref="B14:C14"/>
    <mergeCell ref="D14:F14"/>
    <mergeCell ref="A15:B15"/>
    <mergeCell ref="C15:F15"/>
    <mergeCell ref="G15:I15"/>
    <mergeCell ref="B12:C12"/>
    <mergeCell ref="D12:F12"/>
    <mergeCell ref="G12:H12"/>
    <mergeCell ref="B13:C13"/>
    <mergeCell ref="D13:F13"/>
    <mergeCell ref="G13:H14"/>
    <mergeCell ref="G7:H7"/>
    <mergeCell ref="B8:C8"/>
    <mergeCell ref="G8:H8"/>
    <mergeCell ref="D7:F7"/>
    <mergeCell ref="D8:F8"/>
    <mergeCell ref="D9:F9"/>
    <mergeCell ref="B6:C6"/>
    <mergeCell ref="D6:F6"/>
    <mergeCell ref="G6:I6"/>
    <mergeCell ref="G9:H9"/>
    <mergeCell ref="A1:B1"/>
    <mergeCell ref="C1:F1"/>
    <mergeCell ref="G1:I1"/>
    <mergeCell ref="A3:C3"/>
    <mergeCell ref="D3:F4"/>
    <mergeCell ref="A4:C5"/>
    <mergeCell ref="D5:F5"/>
    <mergeCell ref="A2:F2"/>
    <mergeCell ref="G2:I2"/>
    <mergeCell ref="G3:I3"/>
    <mergeCell ref="G4:H4"/>
    <mergeCell ref="G5:H5"/>
  </mergeCells>
  <phoneticPr fontId="2" type="noConversion"/>
  <dataValidations count="2">
    <dataValidation type="whole" operator="lessThanOrEqual" allowBlank="1" showInputMessage="1" showErrorMessage="1" errorTitle="Mortgage Exceeds Allowed Amount" error="This amount cannot exceed amount calculated in 14j.  Please re-enter an allowable amount for the base mortgage amount." sqref="D28">
      <formula1>D27</formula1>
    </dataValidation>
    <dataValidation type="decimal" allowBlank="1" showInputMessage="1" showErrorMessage="1" errorTitle="Amount Exceeds Allowed" error="This amount exceeds calculated amount based on mortgage amount.  Please enter an amount less than or equal to 1% of base mortgage amount." sqref="D31">
      <formula1>0</formula1>
      <formula2>D28*0.01</formula2>
    </dataValidation>
  </dataValidations>
  <pageMargins left="0.25" right="0.25" top="0.25" bottom="0.25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L54"/>
  <sheetViews>
    <sheetView topLeftCell="A72" zoomScaleNormal="100" workbookViewId="0">
      <selection activeCell="I27" sqref="I27"/>
    </sheetView>
  </sheetViews>
  <sheetFormatPr defaultColWidth="9.109375" defaultRowHeight="13.2"/>
  <cols>
    <col min="1" max="1" width="28.88671875" style="1" customWidth="1"/>
    <col min="2" max="2" width="8" style="1" customWidth="1"/>
    <col min="3" max="3" width="9.6640625" style="1" customWidth="1"/>
    <col min="4" max="4" width="10.44140625" style="1" customWidth="1"/>
    <col min="5" max="5" width="0.109375" style="1" hidden="1" customWidth="1"/>
    <col min="6" max="6" width="9.109375" style="1" customWidth="1"/>
    <col min="7" max="7" width="17.6640625" style="1" customWidth="1"/>
    <col min="8" max="9" width="9.88671875" style="1" customWidth="1"/>
    <col min="10" max="10" width="9" style="1" bestFit="1" customWidth="1"/>
    <col min="11" max="16384" width="9.109375" style="1"/>
  </cols>
  <sheetData>
    <row r="1" spans="1:9" ht="36.75" customHeight="1">
      <c r="A1" s="252" t="s">
        <v>41</v>
      </c>
      <c r="B1" s="252"/>
      <c r="C1" s="253" t="s">
        <v>1</v>
      </c>
      <c r="D1" s="253"/>
      <c r="E1" s="253"/>
      <c r="F1" s="253"/>
      <c r="G1" s="176" t="s">
        <v>231</v>
      </c>
      <c r="H1" s="176"/>
      <c r="I1" s="176"/>
    </row>
    <row r="2" spans="1:9" ht="20.399999999999999">
      <c r="A2" s="181" t="s">
        <v>0</v>
      </c>
      <c r="B2" s="181"/>
      <c r="C2" s="181"/>
      <c r="D2" s="181"/>
      <c r="E2" s="91"/>
      <c r="F2" s="330" t="s">
        <v>212</v>
      </c>
      <c r="G2" s="330"/>
      <c r="H2" s="330"/>
      <c r="I2" s="330"/>
    </row>
    <row r="3" spans="1:9" ht="13.5" customHeight="1">
      <c r="A3" s="138" t="s">
        <v>4</v>
      </c>
      <c r="B3" s="139"/>
      <c r="C3" s="169"/>
      <c r="D3" s="192" t="s">
        <v>204</v>
      </c>
      <c r="E3" s="193"/>
      <c r="F3" s="194"/>
      <c r="G3" s="255" t="s">
        <v>86</v>
      </c>
      <c r="H3" s="256"/>
      <c r="I3" s="257"/>
    </row>
    <row r="4" spans="1:9" ht="13.5" customHeight="1">
      <c r="A4" s="204"/>
      <c r="B4" s="205"/>
      <c r="C4" s="206"/>
      <c r="D4" s="195"/>
      <c r="E4" s="196"/>
      <c r="F4" s="197"/>
      <c r="G4" s="258" t="s">
        <v>206</v>
      </c>
      <c r="H4" s="259"/>
      <c r="I4" s="51"/>
    </row>
    <row r="5" spans="1:9" ht="13.5" customHeight="1">
      <c r="A5" s="207"/>
      <c r="B5" s="208"/>
      <c r="C5" s="209"/>
      <c r="D5" s="198"/>
      <c r="E5" s="199"/>
      <c r="F5" s="200"/>
      <c r="G5" s="260" t="s">
        <v>207</v>
      </c>
      <c r="H5" s="261"/>
      <c r="I5" s="51"/>
    </row>
    <row r="6" spans="1:9" ht="13.5" customHeight="1">
      <c r="A6" s="87" t="s">
        <v>2</v>
      </c>
      <c r="B6" s="265" t="s">
        <v>3</v>
      </c>
      <c r="C6" s="264"/>
      <c r="D6" s="138" t="s">
        <v>197</v>
      </c>
      <c r="E6" s="139"/>
      <c r="F6" s="169"/>
      <c r="G6" s="266" t="s">
        <v>54</v>
      </c>
      <c r="H6" s="266"/>
      <c r="I6" s="267"/>
    </row>
    <row r="7" spans="1:9" ht="13.5" customHeight="1">
      <c r="A7" s="53"/>
      <c r="B7" s="119"/>
      <c r="C7" s="121" t="str">
        <f>CONCATENATE("xxx-xx-",RIGHT(B7, 4))</f>
        <v>xxx-xx-</v>
      </c>
      <c r="D7" s="166"/>
      <c r="E7" s="167"/>
      <c r="F7" s="168"/>
      <c r="G7" s="262" t="s">
        <v>58</v>
      </c>
      <c r="H7" s="262"/>
      <c r="I7" s="51"/>
    </row>
    <row r="8" spans="1:9" ht="13.5" customHeight="1">
      <c r="A8" s="88" t="s">
        <v>46</v>
      </c>
      <c r="B8" s="263" t="s">
        <v>47</v>
      </c>
      <c r="C8" s="264"/>
      <c r="D8" s="138" t="s">
        <v>198</v>
      </c>
      <c r="E8" s="139"/>
      <c r="F8" s="169"/>
      <c r="G8" s="262" t="s">
        <v>59</v>
      </c>
      <c r="H8" s="262"/>
      <c r="I8" s="51"/>
    </row>
    <row r="9" spans="1:9" ht="13.5" customHeight="1">
      <c r="A9" s="53"/>
      <c r="B9" s="119"/>
      <c r="C9" s="121" t="str">
        <f>CONCATENATE("xxx-xx-",RIGHT(B9, 4))</f>
        <v>xxx-xx-</v>
      </c>
      <c r="D9" s="170"/>
      <c r="E9" s="171"/>
      <c r="F9" s="172"/>
      <c r="G9" s="262" t="s">
        <v>60</v>
      </c>
      <c r="H9" s="262"/>
      <c r="I9" s="51"/>
    </row>
    <row r="10" spans="1:9" ht="13.5" customHeight="1">
      <c r="A10" s="268" t="s">
        <v>67</v>
      </c>
      <c r="B10" s="263" t="s">
        <v>55</v>
      </c>
      <c r="C10" s="270"/>
      <c r="D10" s="271" t="s">
        <v>77</v>
      </c>
      <c r="E10" s="272"/>
      <c r="F10" s="272"/>
      <c r="G10" s="275" t="s">
        <v>61</v>
      </c>
      <c r="H10" s="266"/>
      <c r="I10" s="267"/>
    </row>
    <row r="11" spans="1:9" ht="13.5" customHeight="1">
      <c r="A11" s="269"/>
      <c r="B11" s="276" t="s">
        <v>6</v>
      </c>
      <c r="C11" s="277"/>
      <c r="D11" s="273"/>
      <c r="E11" s="274"/>
      <c r="F11" s="274"/>
      <c r="G11" s="278" t="s">
        <v>53</v>
      </c>
      <c r="H11" s="262"/>
      <c r="I11" s="50">
        <v>0</v>
      </c>
    </row>
    <row r="12" spans="1:9" ht="13.5" customHeight="1">
      <c r="A12" s="23">
        <f>D28</f>
        <v>0</v>
      </c>
      <c r="B12" s="133">
        <f>A12 * 0.01</f>
        <v>0</v>
      </c>
      <c r="C12" s="134"/>
      <c r="D12" s="133">
        <f>(A12 + (FLOOR(B12,1)-(FLOOR(D31,1))))</f>
        <v>0</v>
      </c>
      <c r="E12" s="210"/>
      <c r="F12" s="210"/>
      <c r="G12" s="278" t="s">
        <v>51</v>
      </c>
      <c r="H12" s="262"/>
      <c r="I12" s="49">
        <v>0</v>
      </c>
    </row>
    <row r="13" spans="1:9" ht="13.5" customHeight="1">
      <c r="A13" s="88" t="s">
        <v>37</v>
      </c>
      <c r="B13" s="263" t="s">
        <v>203</v>
      </c>
      <c r="C13" s="270"/>
      <c r="D13" s="263" t="s">
        <v>38</v>
      </c>
      <c r="E13" s="264"/>
      <c r="F13" s="264"/>
      <c r="G13" s="258" t="s">
        <v>52</v>
      </c>
      <c r="H13" s="259"/>
      <c r="I13" s="279">
        <f>I11-I12</f>
        <v>0</v>
      </c>
    </row>
    <row r="14" spans="1:9" ht="13.5" customHeight="1">
      <c r="A14" s="48">
        <v>0</v>
      </c>
      <c r="B14" s="131">
        <v>0</v>
      </c>
      <c r="C14" s="132"/>
      <c r="D14" s="140">
        <v>0</v>
      </c>
      <c r="E14" s="141"/>
      <c r="F14" s="141"/>
      <c r="G14" s="260"/>
      <c r="H14" s="261"/>
      <c r="I14" s="280"/>
    </row>
    <row r="15" spans="1:9" ht="13.5" customHeight="1">
      <c r="A15" s="255" t="s">
        <v>39</v>
      </c>
      <c r="B15" s="257"/>
      <c r="C15" s="281" t="s">
        <v>205</v>
      </c>
      <c r="D15" s="282"/>
      <c r="E15" s="282"/>
      <c r="F15" s="283"/>
      <c r="G15" s="263" t="s">
        <v>57</v>
      </c>
      <c r="H15" s="264"/>
      <c r="I15" s="270"/>
    </row>
    <row r="16" spans="1:9" ht="13.5" customHeight="1">
      <c r="A16" s="218"/>
      <c r="B16" s="219"/>
      <c r="C16" s="154">
        <v>0</v>
      </c>
      <c r="D16" s="155"/>
      <c r="E16" s="155"/>
      <c r="F16" s="156"/>
      <c r="G16" s="184">
        <v>0</v>
      </c>
      <c r="H16" s="185"/>
      <c r="I16" s="186"/>
    </row>
    <row r="17" spans="1:10" ht="26.4">
      <c r="A17" s="159" t="s">
        <v>85</v>
      </c>
      <c r="B17" s="160"/>
      <c r="C17" s="160"/>
      <c r="D17" s="161"/>
      <c r="E17" s="159" t="s">
        <v>9</v>
      </c>
      <c r="F17" s="160"/>
      <c r="G17" s="161"/>
      <c r="H17" s="17" t="s">
        <v>11</v>
      </c>
      <c r="I17" s="17" t="s">
        <v>10</v>
      </c>
    </row>
    <row r="18" spans="1:10" ht="13.5" customHeight="1">
      <c r="A18" s="217" t="s">
        <v>88</v>
      </c>
      <c r="B18" s="217"/>
      <c r="C18" s="217"/>
      <c r="D18" s="43">
        <v>0</v>
      </c>
      <c r="E18" s="217" t="s">
        <v>105</v>
      </c>
      <c r="F18" s="217"/>
      <c r="G18" s="217"/>
      <c r="H18" s="44">
        <v>0</v>
      </c>
      <c r="I18" s="45">
        <v>0</v>
      </c>
    </row>
    <row r="19" spans="1:10" ht="13.5" customHeight="1">
      <c r="A19" s="217" t="s">
        <v>132</v>
      </c>
      <c r="B19" s="217"/>
      <c r="C19" s="217"/>
      <c r="D19" s="43">
        <v>0</v>
      </c>
      <c r="E19" s="217" t="s">
        <v>25</v>
      </c>
      <c r="F19" s="217"/>
      <c r="G19" s="217"/>
      <c r="H19" s="44">
        <v>0</v>
      </c>
      <c r="I19" s="5"/>
    </row>
    <row r="20" spans="1:10" ht="13.5" customHeight="1">
      <c r="A20" s="217" t="s">
        <v>130</v>
      </c>
      <c r="B20" s="217"/>
      <c r="C20" s="217"/>
      <c r="D20" s="43">
        <v>0</v>
      </c>
      <c r="E20" s="217" t="s">
        <v>26</v>
      </c>
      <c r="F20" s="217"/>
      <c r="G20" s="217"/>
      <c r="H20" s="44">
        <v>0</v>
      </c>
      <c r="I20" s="45">
        <v>0</v>
      </c>
    </row>
    <row r="21" spans="1:10" ht="13.5" customHeight="1">
      <c r="A21" s="217" t="s">
        <v>131</v>
      </c>
      <c r="B21" s="217"/>
      <c r="C21" s="217"/>
      <c r="D21" s="45">
        <v>0</v>
      </c>
      <c r="E21" s="217" t="s">
        <v>27</v>
      </c>
      <c r="F21" s="217"/>
      <c r="G21" s="217"/>
      <c r="H21" s="18">
        <f>SUM(H18:H20)</f>
        <v>0</v>
      </c>
      <c r="I21" s="5"/>
    </row>
    <row r="22" spans="1:10" ht="13.5" customHeight="1">
      <c r="A22" s="217" t="s">
        <v>89</v>
      </c>
      <c r="B22" s="217"/>
      <c r="C22" s="217"/>
      <c r="D22" s="45">
        <v>0</v>
      </c>
      <c r="E22" s="159" t="s">
        <v>28</v>
      </c>
      <c r="F22" s="160"/>
      <c r="G22" s="160"/>
      <c r="H22" s="160"/>
      <c r="I22" s="161"/>
    </row>
    <row r="23" spans="1:10" ht="13.5" customHeight="1">
      <c r="A23" s="217" t="s">
        <v>90</v>
      </c>
      <c r="B23" s="217"/>
      <c r="C23" s="217"/>
      <c r="D23" s="30">
        <f>SUM(I13)</f>
        <v>0</v>
      </c>
      <c r="E23" s="217" t="s">
        <v>29</v>
      </c>
      <c r="F23" s="217"/>
      <c r="G23" s="217"/>
      <c r="H23" s="217"/>
      <c r="I23" s="93" t="e">
        <f>-PMT(D14/12,B14*12,D12,0,0)</f>
        <v>#DIV/0!</v>
      </c>
      <c r="J23" s="12"/>
    </row>
    <row r="24" spans="1:10" ht="13.5" customHeight="1">
      <c r="A24" s="217" t="s">
        <v>91</v>
      </c>
      <c r="B24" s="217"/>
      <c r="C24" s="217"/>
      <c r="D24" s="43">
        <v>0</v>
      </c>
      <c r="E24" s="284" t="s">
        <v>30</v>
      </c>
      <c r="F24" s="217"/>
      <c r="G24" s="217"/>
      <c r="H24" s="217"/>
      <c r="I24" s="44">
        <v>0</v>
      </c>
    </row>
    <row r="25" spans="1:10" ht="13.5" customHeight="1">
      <c r="A25" s="217" t="s">
        <v>92</v>
      </c>
      <c r="B25" s="217"/>
      <c r="C25" s="217"/>
      <c r="D25" s="54">
        <v>0</v>
      </c>
      <c r="E25" s="217" t="s">
        <v>93</v>
      </c>
      <c r="F25" s="217"/>
      <c r="G25" s="217"/>
      <c r="H25" s="217"/>
      <c r="I25" s="44">
        <v>0</v>
      </c>
    </row>
    <row r="26" spans="1:10" ht="13.5" customHeight="1">
      <c r="A26" s="217" t="s">
        <v>106</v>
      </c>
      <c r="B26" s="217"/>
      <c r="C26" s="217"/>
      <c r="D26" s="25">
        <f>SUM(D18:D25)</f>
        <v>0</v>
      </c>
      <c r="E26" s="217" t="s">
        <v>31</v>
      </c>
      <c r="F26" s="217"/>
      <c r="G26" s="217"/>
      <c r="H26" s="217"/>
      <c r="I26" s="44">
        <v>0</v>
      </c>
    </row>
    <row r="27" spans="1:10" ht="13.5" customHeight="1">
      <c r="A27" s="217" t="s">
        <v>94</v>
      </c>
      <c r="B27" s="217"/>
      <c r="C27" s="217"/>
      <c r="D27" s="31">
        <f>TRUNC(IF(D26&lt;=C16,(IF(D26&lt;=G16,D26,G16)),(IF(C16&lt;=G16,C16,G16))))</f>
        <v>0</v>
      </c>
      <c r="E27" s="217" t="s">
        <v>95</v>
      </c>
      <c r="F27" s="217"/>
      <c r="G27" s="217"/>
      <c r="H27" s="217"/>
      <c r="I27" s="44">
        <v>0</v>
      </c>
    </row>
    <row r="28" spans="1:10" ht="13.5" customHeight="1">
      <c r="A28" s="217" t="s">
        <v>96</v>
      </c>
      <c r="B28" s="217"/>
      <c r="C28" s="217"/>
      <c r="D28" s="62">
        <v>0</v>
      </c>
      <c r="E28" s="217" t="s">
        <v>32</v>
      </c>
      <c r="F28" s="217"/>
      <c r="G28" s="217"/>
      <c r="H28" s="217"/>
      <c r="I28" s="44">
        <v>0</v>
      </c>
    </row>
    <row r="29" spans="1:10" ht="13.5" customHeight="1">
      <c r="A29" s="217" t="s">
        <v>97</v>
      </c>
      <c r="B29" s="217"/>
      <c r="C29" s="217"/>
      <c r="D29" s="45">
        <v>0</v>
      </c>
      <c r="E29" s="217" t="s">
        <v>33</v>
      </c>
      <c r="F29" s="217"/>
      <c r="G29" s="217"/>
      <c r="H29" s="217"/>
      <c r="I29" s="94" t="e">
        <f>SUM(I23:I28)</f>
        <v>#DIV/0!</v>
      </c>
    </row>
    <row r="30" spans="1:10" ht="13.5" customHeight="1">
      <c r="A30" s="217" t="s">
        <v>107</v>
      </c>
      <c r="B30" s="217"/>
      <c r="C30" s="217"/>
      <c r="D30" s="11">
        <f>(D22+D23+D24+D25+D29)-D28</f>
        <v>0</v>
      </c>
      <c r="E30" s="217" t="s">
        <v>34</v>
      </c>
      <c r="F30" s="217"/>
      <c r="G30" s="217"/>
      <c r="H30" s="217"/>
      <c r="I30" s="94">
        <f>H21</f>
        <v>0</v>
      </c>
    </row>
    <row r="31" spans="1:10" ht="13.5" customHeight="1">
      <c r="A31" s="285" t="s">
        <v>98</v>
      </c>
      <c r="B31" s="286"/>
      <c r="C31" s="122" t="str">
        <f>IF(D31&lt;=(D28*0.01),"","Error")</f>
        <v/>
      </c>
      <c r="D31" s="45">
        <v>0</v>
      </c>
      <c r="E31" s="217" t="s">
        <v>35</v>
      </c>
      <c r="F31" s="217"/>
      <c r="G31" s="217"/>
      <c r="H31" s="217"/>
      <c r="I31" s="94" t="e">
        <f>SUM(I29:I30)</f>
        <v>#DIV/0!</v>
      </c>
    </row>
    <row r="32" spans="1:10" ht="13.5" customHeight="1">
      <c r="A32" s="285" t="s">
        <v>99</v>
      </c>
      <c r="B32" s="286"/>
      <c r="C32" s="284"/>
      <c r="D32" s="45">
        <v>0</v>
      </c>
      <c r="E32" s="159" t="s">
        <v>36</v>
      </c>
      <c r="F32" s="160"/>
      <c r="G32" s="160"/>
      <c r="H32" s="160"/>
      <c r="I32" s="161"/>
    </row>
    <row r="33" spans="1:12" ht="13.5" customHeight="1">
      <c r="A33" s="217" t="s">
        <v>100</v>
      </c>
      <c r="B33" s="217"/>
      <c r="C33" s="217"/>
      <c r="D33" s="32">
        <f>SUM(D30:D32)</f>
        <v>0</v>
      </c>
      <c r="E33" s="322" t="s">
        <v>101</v>
      </c>
      <c r="F33" s="323"/>
      <c r="G33" s="323"/>
      <c r="H33" s="324"/>
      <c r="I33" s="327" t="e">
        <f>SUM(D28/C16)</f>
        <v>#DIV/0!</v>
      </c>
    </row>
    <row r="34" spans="1:12" ht="13.5" customHeight="1">
      <c r="A34" s="285" t="s">
        <v>102</v>
      </c>
      <c r="B34" s="286"/>
      <c r="C34" s="284"/>
      <c r="D34" s="45">
        <v>0</v>
      </c>
      <c r="E34" s="258"/>
      <c r="F34" s="259"/>
      <c r="G34" s="259"/>
      <c r="H34" s="325"/>
      <c r="I34" s="328"/>
    </row>
    <row r="35" spans="1:12" ht="13.5" customHeight="1">
      <c r="A35" s="285" t="s">
        <v>108</v>
      </c>
      <c r="B35" s="286"/>
      <c r="C35" s="284"/>
      <c r="D35" s="11">
        <f>SUM(D33,-D34)</f>
        <v>0</v>
      </c>
      <c r="E35" s="260"/>
      <c r="F35" s="261"/>
      <c r="G35" s="261"/>
      <c r="H35" s="326"/>
      <c r="I35" s="329"/>
    </row>
    <row r="36" spans="1:12" ht="13.5" customHeight="1">
      <c r="A36" s="217" t="s">
        <v>103</v>
      </c>
      <c r="B36" s="217"/>
      <c r="C36" s="217"/>
      <c r="D36" s="45">
        <v>0</v>
      </c>
      <c r="E36" s="82" t="s">
        <v>48</v>
      </c>
      <c r="F36" s="285" t="s">
        <v>78</v>
      </c>
      <c r="G36" s="286"/>
      <c r="H36" s="284"/>
      <c r="I36" s="96" t="e">
        <f>I31/D43</f>
        <v>#DIV/0!</v>
      </c>
    </row>
    <row r="37" spans="1:12" ht="13.5" customHeight="1">
      <c r="A37" s="159" t="s">
        <v>17</v>
      </c>
      <c r="B37" s="160"/>
      <c r="C37" s="160"/>
      <c r="D37" s="161"/>
      <c r="E37" s="295"/>
      <c r="F37" s="296"/>
      <c r="G37" s="296"/>
      <c r="H37" s="296"/>
      <c r="I37" s="297"/>
      <c r="L37" s="9"/>
    </row>
    <row r="38" spans="1:12" ht="13.5" customHeight="1">
      <c r="A38" s="287" t="s">
        <v>18</v>
      </c>
      <c r="B38" s="287"/>
      <c r="C38" s="287"/>
      <c r="D38" s="45">
        <v>0</v>
      </c>
      <c r="E38" s="159" t="s">
        <v>213</v>
      </c>
      <c r="F38" s="160"/>
      <c r="G38" s="161"/>
      <c r="H38" s="162">
        <v>0</v>
      </c>
      <c r="I38" s="163"/>
      <c r="L38" s="9"/>
    </row>
    <row r="39" spans="1:12" ht="13.5" customHeight="1">
      <c r="A39" s="288" t="s">
        <v>19</v>
      </c>
      <c r="B39" s="289"/>
      <c r="C39" s="290"/>
      <c r="D39" s="45">
        <v>0</v>
      </c>
      <c r="E39" s="80" t="s">
        <v>201</v>
      </c>
      <c r="F39" s="160" t="s">
        <v>214</v>
      </c>
      <c r="G39" s="160"/>
      <c r="H39" s="303"/>
      <c r="I39" s="304"/>
      <c r="L39" s="9"/>
    </row>
    <row r="40" spans="1:12" ht="13.5" customHeight="1">
      <c r="A40" s="288" t="s">
        <v>20</v>
      </c>
      <c r="B40" s="289"/>
      <c r="C40" s="290"/>
      <c r="D40" s="45">
        <v>0</v>
      </c>
      <c r="E40" s="81" t="s">
        <v>66</v>
      </c>
      <c r="F40" s="159" t="s">
        <v>215</v>
      </c>
      <c r="G40" s="161"/>
      <c r="H40" s="162">
        <v>0</v>
      </c>
      <c r="I40" s="163"/>
      <c r="L40" s="9"/>
    </row>
    <row r="41" spans="1:12" ht="13.5" customHeight="1">
      <c r="A41" s="288" t="s">
        <v>21</v>
      </c>
      <c r="B41" s="289"/>
      <c r="C41" s="290"/>
      <c r="D41" s="45">
        <v>0</v>
      </c>
      <c r="E41" s="81"/>
      <c r="F41" s="159" t="s">
        <v>216</v>
      </c>
      <c r="G41" s="161"/>
      <c r="H41" s="301"/>
      <c r="I41" s="302"/>
    </row>
    <row r="42" spans="1:12" ht="13.5" customHeight="1">
      <c r="A42" s="288" t="s">
        <v>22</v>
      </c>
      <c r="B42" s="289"/>
      <c r="C42" s="290"/>
      <c r="D42" s="45">
        <v>0</v>
      </c>
      <c r="E42" s="76"/>
      <c r="F42" s="237" t="s">
        <v>217</v>
      </c>
      <c r="G42" s="238"/>
      <c r="H42" s="238"/>
      <c r="I42" s="239"/>
    </row>
    <row r="43" spans="1:12" ht="13.5" customHeight="1">
      <c r="A43" s="217" t="s">
        <v>109</v>
      </c>
      <c r="B43" s="217"/>
      <c r="C43" s="217"/>
      <c r="D43" s="11">
        <f>SUM(D38:D42)</f>
        <v>0</v>
      </c>
      <c r="E43" s="77"/>
      <c r="F43" s="251"/>
      <c r="G43" s="251"/>
      <c r="H43" s="251"/>
      <c r="I43" s="251"/>
    </row>
    <row r="44" spans="1:12" ht="13.5" customHeight="1">
      <c r="A44" s="255" t="s">
        <v>62</v>
      </c>
      <c r="B44" s="256"/>
      <c r="C44" s="256"/>
      <c r="D44" s="256"/>
      <c r="E44" s="256"/>
      <c r="F44" s="256"/>
      <c r="G44" s="256"/>
      <c r="H44" s="256"/>
      <c r="I44" s="257"/>
    </row>
    <row r="45" spans="1:12" ht="13.5" customHeight="1">
      <c r="A45" s="245"/>
      <c r="B45" s="246"/>
      <c r="C45" s="246"/>
      <c r="D45" s="246"/>
      <c r="E45" s="246"/>
      <c r="F45" s="246"/>
      <c r="G45" s="246"/>
      <c r="H45" s="246"/>
      <c r="I45" s="247"/>
    </row>
    <row r="46" spans="1:12" ht="13.5" customHeight="1">
      <c r="A46" s="245"/>
      <c r="B46" s="246"/>
      <c r="C46" s="246"/>
      <c r="D46" s="246"/>
      <c r="E46" s="246"/>
      <c r="F46" s="246"/>
      <c r="G46" s="246"/>
      <c r="H46" s="246"/>
      <c r="I46" s="247"/>
    </row>
    <row r="47" spans="1:12" ht="13.5" customHeight="1">
      <c r="A47" s="248"/>
      <c r="B47" s="249"/>
      <c r="C47" s="249"/>
      <c r="D47" s="249"/>
      <c r="E47" s="249"/>
      <c r="F47" s="249"/>
      <c r="G47" s="249"/>
      <c r="H47" s="249"/>
      <c r="I47" s="250"/>
    </row>
    <row r="48" spans="1:12" ht="15" customHeight="1">
      <c r="A48" s="319" t="s">
        <v>232</v>
      </c>
      <c r="B48" s="320"/>
      <c r="C48" s="320"/>
      <c r="D48" s="320"/>
      <c r="E48" s="320"/>
      <c r="F48" s="320"/>
      <c r="G48" s="320"/>
      <c r="H48" s="320"/>
      <c r="I48" s="321"/>
    </row>
    <row r="49" spans="1:9" ht="15" customHeight="1">
      <c r="A49" s="313" t="s">
        <v>225</v>
      </c>
      <c r="B49" s="314"/>
      <c r="C49" s="314"/>
      <c r="D49" s="314"/>
      <c r="E49" s="314"/>
      <c r="F49" s="314"/>
      <c r="G49" s="314"/>
      <c r="H49" s="314"/>
      <c r="I49" s="315"/>
    </row>
    <row r="50" spans="1:9" ht="13.5" customHeight="1">
      <c r="A50" s="316"/>
      <c r="B50" s="317"/>
      <c r="C50" s="317"/>
      <c r="D50" s="317"/>
      <c r="E50" s="317"/>
      <c r="F50" s="317"/>
      <c r="G50" s="317"/>
      <c r="H50" s="317"/>
      <c r="I50" s="318"/>
    </row>
    <row r="51" spans="1:9" ht="13.5" customHeight="1">
      <c r="A51" s="74" t="s">
        <v>43</v>
      </c>
      <c r="B51" s="291" t="s">
        <v>63</v>
      </c>
      <c r="C51" s="291"/>
      <c r="D51" s="291"/>
      <c r="E51" s="75"/>
      <c r="F51" s="21" t="s">
        <v>64</v>
      </c>
      <c r="G51" s="291" t="s">
        <v>76</v>
      </c>
      <c r="H51" s="291"/>
      <c r="I51" s="21" t="s">
        <v>64</v>
      </c>
    </row>
    <row r="52" spans="1:9" ht="13.5" customHeight="1">
      <c r="A52" s="6" t="s">
        <v>44</v>
      </c>
      <c r="B52" s="232"/>
      <c r="C52" s="233"/>
      <c r="D52" s="305"/>
      <c r="E52" s="85"/>
      <c r="F52" s="235"/>
      <c r="G52" s="231"/>
      <c r="H52" s="231"/>
      <c r="I52" s="231"/>
    </row>
    <row r="53" spans="1:9" ht="13.5" customHeight="1">
      <c r="A53" s="7" t="s">
        <v>45</v>
      </c>
      <c r="B53" s="218"/>
      <c r="C53" s="234"/>
      <c r="D53" s="219"/>
      <c r="E53" s="111"/>
      <c r="F53" s="236"/>
      <c r="G53" s="306"/>
      <c r="H53" s="306"/>
      <c r="I53" s="306"/>
    </row>
    <row r="54" spans="1:9" ht="13.5" customHeight="1">
      <c r="A54" s="15" t="s">
        <v>82</v>
      </c>
      <c r="B54" s="15"/>
      <c r="C54" s="15"/>
      <c r="D54" s="15"/>
      <c r="E54" s="15"/>
      <c r="F54" s="15"/>
      <c r="G54" s="15"/>
      <c r="H54" s="15"/>
      <c r="I54" s="63">
        <v>40969</v>
      </c>
    </row>
  </sheetData>
  <sheetProtection password="FBCA" sheet="1" objects="1" scenarios="1" selectLockedCells="1"/>
  <mergeCells count="110">
    <mergeCell ref="A1:B1"/>
    <mergeCell ref="C1:F1"/>
    <mergeCell ref="A3:C3"/>
    <mergeCell ref="D3:F4"/>
    <mergeCell ref="A4:C5"/>
    <mergeCell ref="D5:F5"/>
    <mergeCell ref="G1:I1"/>
    <mergeCell ref="A2:D2"/>
    <mergeCell ref="G7:H7"/>
    <mergeCell ref="F2:I2"/>
    <mergeCell ref="B8:C8"/>
    <mergeCell ref="G8:H8"/>
    <mergeCell ref="D7:F7"/>
    <mergeCell ref="D8:F8"/>
    <mergeCell ref="G3:I3"/>
    <mergeCell ref="G4:H4"/>
    <mergeCell ref="G5:H5"/>
    <mergeCell ref="B6:C6"/>
    <mergeCell ref="D6:F6"/>
    <mergeCell ref="G6:I6"/>
    <mergeCell ref="G9:H9"/>
    <mergeCell ref="D9:F9"/>
    <mergeCell ref="A10:A11"/>
    <mergeCell ref="B10:C10"/>
    <mergeCell ref="D10:F11"/>
    <mergeCell ref="G10:I10"/>
    <mergeCell ref="B11:C11"/>
    <mergeCell ref="G11:H11"/>
    <mergeCell ref="I13:I14"/>
    <mergeCell ref="B14:C14"/>
    <mergeCell ref="D14:F14"/>
    <mergeCell ref="A15:B15"/>
    <mergeCell ref="C15:F15"/>
    <mergeCell ref="G15:I15"/>
    <mergeCell ref="B12:C12"/>
    <mergeCell ref="D12:F12"/>
    <mergeCell ref="G12:H12"/>
    <mergeCell ref="B13:C13"/>
    <mergeCell ref="D13:F13"/>
    <mergeCell ref="G13:H14"/>
    <mergeCell ref="A19:C19"/>
    <mergeCell ref="E19:G19"/>
    <mergeCell ref="A20:C20"/>
    <mergeCell ref="E20:G20"/>
    <mergeCell ref="A21:C21"/>
    <mergeCell ref="E21:G21"/>
    <mergeCell ref="A16:B16"/>
    <mergeCell ref="C16:F16"/>
    <mergeCell ref="G16:I16"/>
    <mergeCell ref="A17:D17"/>
    <mergeCell ref="E17:G17"/>
    <mergeCell ref="A18:C18"/>
    <mergeCell ref="E18:G18"/>
    <mergeCell ref="A25:C25"/>
    <mergeCell ref="E25:H25"/>
    <mergeCell ref="A26:C26"/>
    <mergeCell ref="E26:H26"/>
    <mergeCell ref="A27:C27"/>
    <mergeCell ref="E27:H27"/>
    <mergeCell ref="A22:C22"/>
    <mergeCell ref="E22:I22"/>
    <mergeCell ref="A23:C23"/>
    <mergeCell ref="E23:H23"/>
    <mergeCell ref="A24:C24"/>
    <mergeCell ref="E24:H24"/>
    <mergeCell ref="A31:B31"/>
    <mergeCell ref="E31:H31"/>
    <mergeCell ref="A32:C32"/>
    <mergeCell ref="E32:I32"/>
    <mergeCell ref="A33:C33"/>
    <mergeCell ref="A28:C28"/>
    <mergeCell ref="E28:H28"/>
    <mergeCell ref="A29:C29"/>
    <mergeCell ref="E29:H29"/>
    <mergeCell ref="A30:C30"/>
    <mergeCell ref="E30:H30"/>
    <mergeCell ref="F40:G40"/>
    <mergeCell ref="H40:I40"/>
    <mergeCell ref="F41:G41"/>
    <mergeCell ref="F42:I42"/>
    <mergeCell ref="E37:I37"/>
    <mergeCell ref="A34:C34"/>
    <mergeCell ref="A35:C35"/>
    <mergeCell ref="A36:C36"/>
    <mergeCell ref="F36:H36"/>
    <mergeCell ref="A40:C40"/>
    <mergeCell ref="A41:C41"/>
    <mergeCell ref="H41:I41"/>
    <mergeCell ref="A42:C42"/>
    <mergeCell ref="A37:D37"/>
    <mergeCell ref="A38:C38"/>
    <mergeCell ref="A39:C39"/>
    <mergeCell ref="E38:G38"/>
    <mergeCell ref="H38:I38"/>
    <mergeCell ref="F39:G39"/>
    <mergeCell ref="H39:I39"/>
    <mergeCell ref="E33:H35"/>
    <mergeCell ref="I33:I35"/>
    <mergeCell ref="A49:I50"/>
    <mergeCell ref="B51:D51"/>
    <mergeCell ref="G51:H51"/>
    <mergeCell ref="B52:D53"/>
    <mergeCell ref="F52:F53"/>
    <mergeCell ref="G52:H53"/>
    <mergeCell ref="I52:I53"/>
    <mergeCell ref="A43:C43"/>
    <mergeCell ref="A44:I44"/>
    <mergeCell ref="A45:I47"/>
    <mergeCell ref="A48:I48"/>
    <mergeCell ref="F43:I43"/>
  </mergeCells>
  <dataValidations count="2">
    <dataValidation type="whole" operator="lessThanOrEqual" allowBlank="1" showInputMessage="1" showErrorMessage="1" errorTitle="Mortgage Exceeds Allowed Amount" error="This amount cannot exceed amount calculated in 14j.  Please re-enter an allowable amount for the base mortgage amount." sqref="D28">
      <formula1>D27</formula1>
    </dataValidation>
    <dataValidation type="decimal" allowBlank="1" showInputMessage="1" showErrorMessage="1" errorTitle="Amount Exceeds Allowed" error="This amount exceeds calculated amount based on mortgage amount.  Please enter an amount less than or equal to 1% of base mortgage amount." sqref="D31">
      <formula1>0</formula1>
      <formula2>D28*0.01</formula2>
    </dataValidation>
  </dataValidations>
  <pageMargins left="0.25" right="0.25" top="0.25" bottom="0.25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K53"/>
  <sheetViews>
    <sheetView topLeftCell="A19" workbookViewId="0">
      <selection activeCell="B8" sqref="B8"/>
    </sheetView>
  </sheetViews>
  <sheetFormatPr defaultColWidth="9.109375" defaultRowHeight="13.2"/>
  <cols>
    <col min="1" max="1" width="28.88671875" style="1" customWidth="1"/>
    <col min="2" max="2" width="8" style="1" customWidth="1"/>
    <col min="3" max="3" width="9.6640625" style="1" customWidth="1"/>
    <col min="4" max="4" width="10.44140625" style="1" customWidth="1"/>
    <col min="5" max="5" width="0.109375" style="1" hidden="1" customWidth="1"/>
    <col min="6" max="6" width="9.109375" style="1" customWidth="1"/>
    <col min="7" max="7" width="17.6640625" style="1" customWidth="1"/>
    <col min="8" max="9" width="9.88671875" style="1" customWidth="1"/>
    <col min="10" max="10" width="9" style="1" bestFit="1" customWidth="1"/>
    <col min="11" max="16384" width="9.109375" style="1"/>
  </cols>
  <sheetData>
    <row r="1" spans="1:9" ht="37.5" customHeight="1">
      <c r="A1" s="164" t="s">
        <v>41</v>
      </c>
      <c r="B1" s="164"/>
      <c r="C1" s="165" t="s">
        <v>1</v>
      </c>
      <c r="D1" s="165"/>
      <c r="E1" s="165"/>
      <c r="F1" s="165"/>
      <c r="G1" s="176" t="s">
        <v>231</v>
      </c>
      <c r="H1" s="176"/>
      <c r="I1" s="176"/>
    </row>
    <row r="2" spans="1:9">
      <c r="A2" s="181" t="s">
        <v>0</v>
      </c>
      <c r="B2" s="181"/>
      <c r="C2" s="181"/>
      <c r="D2" s="181"/>
      <c r="E2" s="181"/>
      <c r="F2" s="181"/>
      <c r="G2" s="182" t="s">
        <v>110</v>
      </c>
      <c r="H2" s="182"/>
      <c r="I2" s="182"/>
    </row>
    <row r="3" spans="1:9">
      <c r="A3" s="345"/>
      <c r="B3" s="345"/>
      <c r="C3" s="345"/>
      <c r="D3" s="345"/>
      <c r="E3" s="345"/>
      <c r="F3" s="345"/>
      <c r="G3" s="346"/>
      <c r="H3" s="346"/>
      <c r="I3" s="346"/>
    </row>
    <row r="4" spans="1:9">
      <c r="A4" s="138" t="s">
        <v>4</v>
      </c>
      <c r="B4" s="139"/>
      <c r="C4" s="169"/>
      <c r="D4" s="192" t="s">
        <v>204</v>
      </c>
      <c r="E4" s="193"/>
      <c r="F4" s="193"/>
      <c r="G4" s="201" t="s">
        <v>111</v>
      </c>
      <c r="H4" s="202"/>
      <c r="I4" s="203"/>
    </row>
    <row r="5" spans="1:9" ht="13.5" customHeight="1">
      <c r="A5" s="204"/>
      <c r="B5" s="205"/>
      <c r="C5" s="206"/>
      <c r="D5" s="195"/>
      <c r="E5" s="196"/>
      <c r="F5" s="196"/>
      <c r="G5" s="339" t="s">
        <v>219</v>
      </c>
      <c r="H5" s="340"/>
      <c r="I5" s="343" t="s">
        <v>112</v>
      </c>
    </row>
    <row r="6" spans="1:9" ht="13.5" customHeight="1">
      <c r="A6" s="207"/>
      <c r="B6" s="208"/>
      <c r="C6" s="209"/>
      <c r="D6" s="198"/>
      <c r="E6" s="199"/>
      <c r="F6" s="199"/>
      <c r="G6" s="341"/>
      <c r="H6" s="342"/>
      <c r="I6" s="344"/>
    </row>
    <row r="7" spans="1:9" ht="13.5" customHeight="1">
      <c r="A7" s="87" t="s">
        <v>2</v>
      </c>
      <c r="B7" s="265" t="s">
        <v>3</v>
      </c>
      <c r="C7" s="264"/>
      <c r="D7" s="138" t="s">
        <v>197</v>
      </c>
      <c r="E7" s="139"/>
      <c r="F7" s="169"/>
      <c r="G7" s="347" t="s">
        <v>54</v>
      </c>
      <c r="H7" s="348"/>
      <c r="I7" s="349"/>
    </row>
    <row r="8" spans="1:9" ht="13.5" customHeight="1">
      <c r="A8" s="53"/>
      <c r="B8" s="119"/>
      <c r="C8" s="121" t="str">
        <f>CONCATENATE("xxx-xx-",RIGHT(B8, 4))</f>
        <v>xxx-xx-</v>
      </c>
      <c r="D8" s="166"/>
      <c r="E8" s="167"/>
      <c r="F8" s="168"/>
      <c r="G8" s="331" t="s">
        <v>58</v>
      </c>
      <c r="H8" s="332"/>
      <c r="I8" s="51"/>
    </row>
    <row r="9" spans="1:9" ht="13.5" customHeight="1">
      <c r="A9" s="88" t="s">
        <v>46</v>
      </c>
      <c r="B9" s="263" t="s">
        <v>47</v>
      </c>
      <c r="C9" s="264"/>
      <c r="D9" s="138" t="s">
        <v>198</v>
      </c>
      <c r="E9" s="139"/>
      <c r="F9" s="169"/>
      <c r="G9" s="331" t="s">
        <v>59</v>
      </c>
      <c r="H9" s="332"/>
      <c r="I9" s="51"/>
    </row>
    <row r="10" spans="1:9" ht="13.5" customHeight="1">
      <c r="A10" s="53"/>
      <c r="B10" s="119"/>
      <c r="C10" s="121" t="str">
        <f>CONCATENATE("xxx-xx-",RIGHT(B10, 4))</f>
        <v>xxx-xx-</v>
      </c>
      <c r="D10" s="170"/>
      <c r="E10" s="171"/>
      <c r="F10" s="172"/>
      <c r="G10" s="331" t="s">
        <v>60</v>
      </c>
      <c r="H10" s="332"/>
      <c r="I10" s="51"/>
    </row>
    <row r="11" spans="1:9" ht="13.5" customHeight="1">
      <c r="A11" s="128" t="s">
        <v>67</v>
      </c>
      <c r="B11" s="138" t="s">
        <v>55</v>
      </c>
      <c r="C11" s="169"/>
      <c r="D11" s="150" t="s">
        <v>77</v>
      </c>
      <c r="E11" s="151"/>
      <c r="F11" s="151"/>
      <c r="G11" s="173" t="s">
        <v>61</v>
      </c>
      <c r="H11" s="174"/>
      <c r="I11" s="175"/>
    </row>
    <row r="12" spans="1:9" ht="13.5" customHeight="1">
      <c r="A12" s="129"/>
      <c r="B12" s="124" t="s">
        <v>6</v>
      </c>
      <c r="C12" s="125"/>
      <c r="D12" s="152"/>
      <c r="E12" s="153"/>
      <c r="F12" s="153"/>
      <c r="G12" s="126" t="s">
        <v>53</v>
      </c>
      <c r="H12" s="127"/>
      <c r="I12" s="50">
        <v>0</v>
      </c>
    </row>
    <row r="13" spans="1:9" ht="13.5" customHeight="1">
      <c r="A13" s="23">
        <f>D28</f>
        <v>210000</v>
      </c>
      <c r="B13" s="133">
        <f>A13 * 0.01</f>
        <v>2100</v>
      </c>
      <c r="C13" s="134"/>
      <c r="D13" s="133">
        <f>(A13 + (FLOOR(B13,1)-(FLOOR(D29,1))))</f>
        <v>212100</v>
      </c>
      <c r="E13" s="210"/>
      <c r="F13" s="210"/>
      <c r="G13" s="126" t="s">
        <v>51</v>
      </c>
      <c r="H13" s="127"/>
      <c r="I13" s="49">
        <v>0</v>
      </c>
    </row>
    <row r="14" spans="1:9" ht="13.5" customHeight="1">
      <c r="A14" s="72" t="s">
        <v>37</v>
      </c>
      <c r="B14" s="263" t="s">
        <v>203</v>
      </c>
      <c r="C14" s="270"/>
      <c r="D14" s="138" t="s">
        <v>38</v>
      </c>
      <c r="E14" s="139"/>
      <c r="F14" s="139"/>
      <c r="G14" s="177" t="s">
        <v>52</v>
      </c>
      <c r="H14" s="178"/>
      <c r="I14" s="187">
        <f>I12-I13</f>
        <v>0</v>
      </c>
    </row>
    <row r="15" spans="1:9" ht="13.5" customHeight="1">
      <c r="A15" s="48">
        <v>0</v>
      </c>
      <c r="B15" s="131">
        <v>30</v>
      </c>
      <c r="C15" s="132"/>
      <c r="D15" s="140">
        <v>3.7499999999999999E-2</v>
      </c>
      <c r="E15" s="141"/>
      <c r="F15" s="141"/>
      <c r="G15" s="179"/>
      <c r="H15" s="180"/>
      <c r="I15" s="188"/>
    </row>
    <row r="16" spans="1:9" ht="13.5" customHeight="1">
      <c r="A16" s="201" t="s">
        <v>39</v>
      </c>
      <c r="B16" s="203"/>
      <c r="C16" s="189" t="s">
        <v>56</v>
      </c>
      <c r="D16" s="190"/>
      <c r="E16" s="190"/>
      <c r="F16" s="191"/>
      <c r="G16" s="138" t="s">
        <v>57</v>
      </c>
      <c r="H16" s="139"/>
      <c r="I16" s="169"/>
    </row>
    <row r="17" spans="1:11" ht="13.5" customHeight="1">
      <c r="A17" s="218"/>
      <c r="B17" s="219"/>
      <c r="C17" s="154">
        <v>250000</v>
      </c>
      <c r="D17" s="155"/>
      <c r="E17" s="155"/>
      <c r="F17" s="156"/>
      <c r="G17" s="184">
        <v>347000</v>
      </c>
      <c r="H17" s="185"/>
      <c r="I17" s="186"/>
    </row>
    <row r="18" spans="1:11" ht="26.4">
      <c r="A18" s="135" t="s">
        <v>85</v>
      </c>
      <c r="B18" s="136"/>
      <c r="C18" s="136"/>
      <c r="D18" s="137"/>
      <c r="E18" s="135" t="s">
        <v>9</v>
      </c>
      <c r="F18" s="136"/>
      <c r="G18" s="137"/>
      <c r="H18" s="4" t="s">
        <v>11</v>
      </c>
      <c r="I18" s="4" t="s">
        <v>10</v>
      </c>
    </row>
    <row r="19" spans="1:11" ht="13.5" customHeight="1">
      <c r="A19" s="142" t="s">
        <v>113</v>
      </c>
      <c r="B19" s="142"/>
      <c r="C19" s="142"/>
      <c r="D19" s="98">
        <v>240000</v>
      </c>
      <c r="E19" s="142" t="s">
        <v>114</v>
      </c>
      <c r="F19" s="142"/>
      <c r="G19" s="142"/>
      <c r="H19" s="103">
        <v>120000</v>
      </c>
      <c r="I19" s="55">
        <v>0</v>
      </c>
    </row>
    <row r="20" spans="1:11" ht="13.5" customHeight="1">
      <c r="A20" s="142" t="s">
        <v>129</v>
      </c>
      <c r="B20" s="142"/>
      <c r="C20" s="142"/>
      <c r="D20" s="98">
        <v>0</v>
      </c>
      <c r="E20" s="142" t="s">
        <v>25</v>
      </c>
      <c r="F20" s="142"/>
      <c r="G20" s="142"/>
      <c r="H20" s="103">
        <v>0</v>
      </c>
      <c r="I20" s="5"/>
    </row>
    <row r="21" spans="1:11" ht="13.5" customHeight="1">
      <c r="A21" s="142" t="s">
        <v>115</v>
      </c>
      <c r="B21" s="142"/>
      <c r="C21" s="142"/>
      <c r="D21" s="98">
        <v>0</v>
      </c>
      <c r="E21" s="142" t="s">
        <v>26</v>
      </c>
      <c r="F21" s="142"/>
      <c r="G21" s="142"/>
      <c r="H21" s="103">
        <v>0</v>
      </c>
      <c r="I21" s="55">
        <v>0</v>
      </c>
    </row>
    <row r="22" spans="1:11" ht="13.5" customHeight="1">
      <c r="A22" s="157" t="s">
        <v>116</v>
      </c>
      <c r="B22" s="130"/>
      <c r="C22" s="158"/>
      <c r="D22" s="55">
        <v>0</v>
      </c>
      <c r="E22" s="142" t="s">
        <v>27</v>
      </c>
      <c r="F22" s="142"/>
      <c r="G22" s="142"/>
      <c r="H22" s="104">
        <f>SUM(H19:H21)</f>
        <v>120000</v>
      </c>
      <c r="I22" s="5"/>
    </row>
    <row r="23" spans="1:11" ht="13.5" customHeight="1">
      <c r="A23" s="142" t="s">
        <v>117</v>
      </c>
      <c r="B23" s="142"/>
      <c r="C23" s="142"/>
      <c r="D23" s="99">
        <f>SUM(I14)</f>
        <v>0</v>
      </c>
      <c r="E23" s="135" t="s">
        <v>28</v>
      </c>
      <c r="F23" s="136"/>
      <c r="G23" s="136"/>
      <c r="H23" s="136"/>
      <c r="I23" s="137"/>
    </row>
    <row r="24" spans="1:11" ht="13.5" customHeight="1">
      <c r="A24" s="142" t="s">
        <v>118</v>
      </c>
      <c r="B24" s="142"/>
      <c r="C24" s="142"/>
      <c r="D24" s="98">
        <v>0</v>
      </c>
      <c r="E24" s="142" t="s">
        <v>29</v>
      </c>
      <c r="F24" s="142"/>
      <c r="G24" s="142"/>
      <c r="H24" s="142"/>
      <c r="I24" s="102">
        <f>-PMT(D15/12,B15*12,D13,0,0)</f>
        <v>982.26816972447591</v>
      </c>
      <c r="J24" s="12"/>
    </row>
    <row r="25" spans="1:11" ht="13.5" customHeight="1">
      <c r="A25" s="147" t="s">
        <v>119</v>
      </c>
      <c r="B25" s="148"/>
      <c r="C25" s="149"/>
      <c r="D25" s="100">
        <v>0</v>
      </c>
      <c r="E25" s="216" t="s">
        <v>30</v>
      </c>
      <c r="F25" s="142"/>
      <c r="G25" s="142"/>
      <c r="H25" s="142"/>
      <c r="I25" s="103">
        <v>0</v>
      </c>
    </row>
    <row r="26" spans="1:11" ht="13.5" customHeight="1">
      <c r="A26" s="142" t="s">
        <v>120</v>
      </c>
      <c r="B26" s="142"/>
      <c r="C26" s="142"/>
      <c r="D26" s="101">
        <f>SUM(D19:D25)</f>
        <v>240000</v>
      </c>
      <c r="E26" s="142" t="s">
        <v>93</v>
      </c>
      <c r="F26" s="142"/>
      <c r="G26" s="142"/>
      <c r="H26" s="142"/>
      <c r="I26" s="103">
        <v>0</v>
      </c>
    </row>
    <row r="27" spans="1:11" ht="13.5" customHeight="1">
      <c r="A27" s="222" t="s">
        <v>128</v>
      </c>
      <c r="B27" s="222"/>
      <c r="C27" s="222"/>
      <c r="D27" s="10">
        <f>TRUNC(IF(G17&lt;=I35,(IF(I35&lt;=G17,D26,I35)),(IF(I35&lt;=(D26+25000),I35,(D26 +25000)))))</f>
        <v>212500</v>
      </c>
      <c r="E27" s="142" t="s">
        <v>31</v>
      </c>
      <c r="F27" s="142"/>
      <c r="G27" s="142"/>
      <c r="H27" s="142"/>
      <c r="I27" s="103">
        <v>0</v>
      </c>
    </row>
    <row r="28" spans="1:11" ht="13.5" customHeight="1">
      <c r="A28" s="214" t="s">
        <v>121</v>
      </c>
      <c r="B28" s="215"/>
      <c r="C28" s="216"/>
      <c r="D28" s="108">
        <v>210000</v>
      </c>
      <c r="E28" s="142" t="s">
        <v>95</v>
      </c>
      <c r="F28" s="142"/>
      <c r="G28" s="142"/>
      <c r="H28" s="142"/>
      <c r="I28" s="103">
        <v>0</v>
      </c>
      <c r="K28" s="26"/>
    </row>
    <row r="29" spans="1:11" ht="13.5" customHeight="1">
      <c r="A29" s="214" t="s">
        <v>70</v>
      </c>
      <c r="B29" s="215"/>
      <c r="C29" s="123" t="str">
        <f>IF(D29&lt;=(D28*0.01),"","Error")</f>
        <v/>
      </c>
      <c r="D29" s="55">
        <v>0</v>
      </c>
      <c r="E29" s="142" t="s">
        <v>32</v>
      </c>
      <c r="F29" s="142"/>
      <c r="G29" s="142"/>
      <c r="H29" s="142"/>
      <c r="I29" s="103">
        <v>0</v>
      </c>
    </row>
    <row r="30" spans="1:11" ht="13.5" customHeight="1">
      <c r="A30" s="214" t="s">
        <v>122</v>
      </c>
      <c r="B30" s="215"/>
      <c r="C30" s="216"/>
      <c r="D30" s="55">
        <v>0</v>
      </c>
      <c r="E30" s="142" t="s">
        <v>33</v>
      </c>
      <c r="F30" s="142"/>
      <c r="G30" s="142"/>
      <c r="H30" s="142"/>
      <c r="I30" s="104">
        <f>SUM(I24:I29)</f>
        <v>982.26816972447591</v>
      </c>
    </row>
    <row r="31" spans="1:11" ht="13.5" customHeight="1">
      <c r="A31" s="214" t="s">
        <v>125</v>
      </c>
      <c r="B31" s="215"/>
      <c r="C31" s="216"/>
      <c r="D31" s="55">
        <v>0</v>
      </c>
      <c r="E31" s="142" t="s">
        <v>34</v>
      </c>
      <c r="F31" s="142"/>
      <c r="G31" s="142"/>
      <c r="H31" s="142"/>
      <c r="I31" s="105">
        <f>H22</f>
        <v>120000</v>
      </c>
    </row>
    <row r="32" spans="1:11" ht="13.5" customHeight="1">
      <c r="A32" s="336" t="s">
        <v>220</v>
      </c>
      <c r="B32" s="337"/>
      <c r="C32" s="338"/>
      <c r="D32" s="109">
        <f>-(D26-D28+D29-D30-D31)</f>
        <v>-30000</v>
      </c>
      <c r="E32" s="142" t="s">
        <v>35</v>
      </c>
      <c r="F32" s="142"/>
      <c r="G32" s="142"/>
      <c r="H32" s="142"/>
      <c r="I32" s="13">
        <f>SUM(I30:I31)</f>
        <v>120982.26816972447</v>
      </c>
      <c r="K32" s="26"/>
    </row>
    <row r="33" spans="1:11" ht="13.5" customHeight="1">
      <c r="A33" s="142" t="s">
        <v>126</v>
      </c>
      <c r="B33" s="142"/>
      <c r="C33" s="142"/>
      <c r="D33" s="55">
        <v>0</v>
      </c>
      <c r="E33" s="135" t="s">
        <v>36</v>
      </c>
      <c r="F33" s="136"/>
      <c r="G33" s="136"/>
      <c r="H33" s="136"/>
      <c r="I33" s="137"/>
    </row>
    <row r="34" spans="1:11" ht="13.5" customHeight="1">
      <c r="A34" s="213" t="s">
        <v>17</v>
      </c>
      <c r="B34" s="213"/>
      <c r="C34" s="213"/>
      <c r="D34" s="213"/>
      <c r="E34" s="142" t="s">
        <v>127</v>
      </c>
      <c r="F34" s="142"/>
      <c r="G34" s="142"/>
      <c r="H34" s="142"/>
      <c r="I34" s="106">
        <f>SUM(D28/C17)</f>
        <v>0.84</v>
      </c>
    </row>
    <row r="35" spans="1:11" ht="13.5" customHeight="1">
      <c r="A35" s="142" t="s">
        <v>18</v>
      </c>
      <c r="B35" s="142"/>
      <c r="C35" s="142"/>
      <c r="D35" s="55">
        <v>2500</v>
      </c>
      <c r="E35" s="2" t="s">
        <v>123</v>
      </c>
      <c r="F35" s="142" t="s">
        <v>124</v>
      </c>
      <c r="G35" s="142"/>
      <c r="H35" s="142"/>
      <c r="I35" s="99">
        <f>C17*0.85</f>
        <v>212500</v>
      </c>
    </row>
    <row r="36" spans="1:11" ht="13.5" customHeight="1">
      <c r="A36" s="214" t="s">
        <v>19</v>
      </c>
      <c r="B36" s="215"/>
      <c r="C36" s="216"/>
      <c r="D36" s="55">
        <v>0</v>
      </c>
      <c r="E36" s="8" t="s">
        <v>48</v>
      </c>
      <c r="F36" s="147" t="s">
        <v>221</v>
      </c>
      <c r="G36" s="148"/>
      <c r="H36" s="149"/>
      <c r="I36" s="107">
        <f>I32/D40</f>
        <v>48.39290726788979</v>
      </c>
    </row>
    <row r="37" spans="1:11" ht="13.5" customHeight="1">
      <c r="A37" s="142" t="s">
        <v>20</v>
      </c>
      <c r="B37" s="142"/>
      <c r="C37" s="142"/>
      <c r="D37" s="55">
        <v>0</v>
      </c>
      <c r="E37" s="28"/>
      <c r="F37" s="80" t="s">
        <v>213</v>
      </c>
      <c r="G37" s="89"/>
      <c r="H37" s="162">
        <v>0</v>
      </c>
      <c r="I37" s="163"/>
      <c r="K37" s="9"/>
    </row>
    <row r="38" spans="1:11" ht="13.5" customHeight="1">
      <c r="A38" s="214" t="s">
        <v>21</v>
      </c>
      <c r="B38" s="215"/>
      <c r="C38" s="216"/>
      <c r="D38" s="55">
        <v>0</v>
      </c>
      <c r="E38" s="28"/>
      <c r="F38" s="159" t="s">
        <v>218</v>
      </c>
      <c r="G38" s="161"/>
      <c r="H38" s="303"/>
      <c r="I38" s="304"/>
      <c r="K38" s="9"/>
    </row>
    <row r="39" spans="1:11" ht="13.5" customHeight="1">
      <c r="A39" s="142" t="s">
        <v>22</v>
      </c>
      <c r="B39" s="142"/>
      <c r="C39" s="142"/>
      <c r="D39" s="55">
        <v>0</v>
      </c>
      <c r="E39" s="92" t="s">
        <v>66</v>
      </c>
      <c r="F39" s="159" t="s">
        <v>215</v>
      </c>
      <c r="G39" s="161"/>
      <c r="H39" s="162">
        <v>0</v>
      </c>
      <c r="I39" s="163"/>
    </row>
    <row r="40" spans="1:11" ht="13.5" customHeight="1">
      <c r="A40" s="143" t="s">
        <v>23</v>
      </c>
      <c r="B40" s="143"/>
      <c r="C40" s="143"/>
      <c r="D40" s="110">
        <f>SUM(D35:D39)</f>
        <v>2500</v>
      </c>
      <c r="E40" s="86"/>
      <c r="F40" s="255" t="s">
        <v>216</v>
      </c>
      <c r="G40" s="161"/>
      <c r="H40" s="211"/>
      <c r="I40" s="212"/>
    </row>
    <row r="41" spans="1:11" ht="13.5" customHeight="1">
      <c r="A41" s="335" t="s">
        <v>222</v>
      </c>
      <c r="B41" s="335"/>
      <c r="C41" s="335"/>
      <c r="D41" s="335"/>
      <c r="E41" s="335"/>
      <c r="F41" s="335"/>
      <c r="G41" s="237" t="s">
        <v>217</v>
      </c>
      <c r="H41" s="238"/>
      <c r="I41" s="239"/>
    </row>
    <row r="42" spans="1:11" ht="13.5" customHeight="1">
      <c r="A42" s="333" t="s">
        <v>62</v>
      </c>
      <c r="B42" s="334"/>
      <c r="C42" s="334"/>
      <c r="D42" s="334"/>
      <c r="E42" s="334"/>
      <c r="F42" s="334"/>
      <c r="G42" s="251"/>
      <c r="H42" s="251"/>
      <c r="I42" s="251"/>
    </row>
    <row r="43" spans="1:11" ht="13.5" customHeight="1">
      <c r="A43" s="245"/>
      <c r="B43" s="246"/>
      <c r="C43" s="246"/>
      <c r="D43" s="246"/>
      <c r="E43" s="246"/>
      <c r="F43" s="246"/>
      <c r="G43" s="246"/>
      <c r="H43" s="246"/>
      <c r="I43" s="247"/>
    </row>
    <row r="44" spans="1:11" ht="13.5" customHeight="1">
      <c r="A44" s="245"/>
      <c r="B44" s="246"/>
      <c r="C44" s="246"/>
      <c r="D44" s="246"/>
      <c r="E44" s="246"/>
      <c r="F44" s="246"/>
      <c r="G44" s="246"/>
      <c r="H44" s="246"/>
      <c r="I44" s="247"/>
    </row>
    <row r="45" spans="1:11" ht="13.5" customHeight="1">
      <c r="A45" s="245"/>
      <c r="B45" s="246"/>
      <c r="C45" s="246"/>
      <c r="D45" s="246"/>
      <c r="E45" s="246"/>
      <c r="F45" s="246"/>
      <c r="G45" s="246"/>
      <c r="H45" s="246"/>
      <c r="I45" s="247"/>
    </row>
    <row r="46" spans="1:11" ht="13.5" customHeight="1">
      <c r="A46" s="248"/>
      <c r="B46" s="249"/>
      <c r="C46" s="249"/>
      <c r="D46" s="249"/>
      <c r="E46" s="249"/>
      <c r="F46" s="249"/>
      <c r="G46" s="249"/>
      <c r="H46" s="249"/>
      <c r="I46" s="250"/>
    </row>
    <row r="47" spans="1:11" ht="13.5" customHeight="1">
      <c r="A47" s="240" t="s">
        <v>224</v>
      </c>
      <c r="B47" s="240"/>
      <c r="C47" s="240"/>
      <c r="D47" s="240"/>
      <c r="E47" s="240"/>
      <c r="F47" s="240"/>
      <c r="G47" s="240"/>
      <c r="H47" s="240"/>
      <c r="I47" s="240"/>
    </row>
    <row r="48" spans="1:11" ht="15" customHeight="1">
      <c r="A48" s="227" t="s">
        <v>223</v>
      </c>
      <c r="B48" s="227"/>
      <c r="C48" s="227"/>
      <c r="D48" s="227"/>
      <c r="E48" s="227"/>
      <c r="F48" s="227"/>
      <c r="G48" s="227"/>
      <c r="H48" s="227"/>
      <c r="I48" s="227"/>
    </row>
    <row r="49" spans="1:9" ht="13.5" customHeight="1">
      <c r="A49" s="227"/>
      <c r="B49" s="227"/>
      <c r="C49" s="227"/>
      <c r="D49" s="227"/>
      <c r="E49" s="227"/>
      <c r="F49" s="227"/>
      <c r="G49" s="227"/>
      <c r="H49" s="227"/>
      <c r="I49" s="227"/>
    </row>
    <row r="50" spans="1:9" ht="13.5" customHeight="1">
      <c r="A50" s="16" t="s">
        <v>43</v>
      </c>
      <c r="B50" s="291" t="s">
        <v>63</v>
      </c>
      <c r="C50" s="291"/>
      <c r="D50" s="291"/>
      <c r="E50" s="29"/>
      <c r="F50" s="21" t="s">
        <v>64</v>
      </c>
      <c r="G50" s="291" t="s">
        <v>76</v>
      </c>
      <c r="H50" s="291"/>
      <c r="I50" s="21" t="s">
        <v>64</v>
      </c>
    </row>
    <row r="51" spans="1:9" ht="13.5" customHeight="1">
      <c r="A51" s="6" t="s">
        <v>44</v>
      </c>
      <c r="B51" s="235"/>
      <c r="C51" s="235"/>
      <c r="D51" s="235"/>
      <c r="E51" s="112"/>
      <c r="F51" s="235"/>
      <c r="G51" s="230"/>
      <c r="H51" s="230"/>
      <c r="I51" s="230"/>
    </row>
    <row r="52" spans="1:9" ht="13.5" customHeight="1">
      <c r="A52" s="7" t="s">
        <v>45</v>
      </c>
      <c r="B52" s="236"/>
      <c r="C52" s="236"/>
      <c r="D52" s="236"/>
      <c r="E52" s="113"/>
      <c r="F52" s="236"/>
      <c r="G52" s="231"/>
      <c r="H52" s="231"/>
      <c r="I52" s="231"/>
    </row>
    <row r="53" spans="1:9" ht="13.5" customHeight="1">
      <c r="A53" s="15" t="s">
        <v>82</v>
      </c>
      <c r="B53" s="15"/>
      <c r="C53" s="15"/>
      <c r="D53" s="15"/>
      <c r="E53" s="15"/>
      <c r="F53" s="15"/>
      <c r="G53" s="15"/>
      <c r="H53" s="15"/>
      <c r="I53" s="63">
        <v>40969</v>
      </c>
    </row>
  </sheetData>
  <sheetProtection password="FBCA" sheet="1" objects="1" scenarios="1" selectLockedCells="1"/>
  <mergeCells count="105">
    <mergeCell ref="G8:H8"/>
    <mergeCell ref="B9:C9"/>
    <mergeCell ref="G9:H9"/>
    <mergeCell ref="A1:B1"/>
    <mergeCell ref="C1:F1"/>
    <mergeCell ref="G4:I4"/>
    <mergeCell ref="G5:H6"/>
    <mergeCell ref="I5:I6"/>
    <mergeCell ref="A2:F3"/>
    <mergeCell ref="G2:I3"/>
    <mergeCell ref="G1:I1"/>
    <mergeCell ref="A4:C4"/>
    <mergeCell ref="D4:F5"/>
    <mergeCell ref="A5:C6"/>
    <mergeCell ref="D6:F6"/>
    <mergeCell ref="D8:F8"/>
    <mergeCell ref="D9:F9"/>
    <mergeCell ref="B7:C7"/>
    <mergeCell ref="D7:F7"/>
    <mergeCell ref="G7:I7"/>
    <mergeCell ref="A17:B17"/>
    <mergeCell ref="C17:F17"/>
    <mergeCell ref="G17:I17"/>
    <mergeCell ref="A18:D18"/>
    <mergeCell ref="E18:G18"/>
    <mergeCell ref="A19:C19"/>
    <mergeCell ref="E19:G19"/>
    <mergeCell ref="B13:C13"/>
    <mergeCell ref="D13:F13"/>
    <mergeCell ref="G13:H13"/>
    <mergeCell ref="B14:C14"/>
    <mergeCell ref="D14:F14"/>
    <mergeCell ref="G14:H15"/>
    <mergeCell ref="I14:I15"/>
    <mergeCell ref="B15:C15"/>
    <mergeCell ref="D15:F15"/>
    <mergeCell ref="A16:B16"/>
    <mergeCell ref="A20:C20"/>
    <mergeCell ref="E20:G20"/>
    <mergeCell ref="A21:C21"/>
    <mergeCell ref="E21:G21"/>
    <mergeCell ref="A22:C22"/>
    <mergeCell ref="E22:G22"/>
    <mergeCell ref="A23:C23"/>
    <mergeCell ref="E23:I23"/>
    <mergeCell ref="A24:C24"/>
    <mergeCell ref="E24:H24"/>
    <mergeCell ref="A25:C25"/>
    <mergeCell ref="E25:H25"/>
    <mergeCell ref="A26:C26"/>
    <mergeCell ref="E26:H26"/>
    <mergeCell ref="A27:C27"/>
    <mergeCell ref="E27:H27"/>
    <mergeCell ref="A28:C28"/>
    <mergeCell ref="E28:H28"/>
    <mergeCell ref="A29:B29"/>
    <mergeCell ref="E29:H29"/>
    <mergeCell ref="A35:C35"/>
    <mergeCell ref="F35:H35"/>
    <mergeCell ref="A36:C36"/>
    <mergeCell ref="F36:H36"/>
    <mergeCell ref="A37:C37"/>
    <mergeCell ref="A38:C38"/>
    <mergeCell ref="A30:C30"/>
    <mergeCell ref="E30:H30"/>
    <mergeCell ref="A31:C31"/>
    <mergeCell ref="E31:H31"/>
    <mergeCell ref="A32:C32"/>
    <mergeCell ref="E32:H32"/>
    <mergeCell ref="A33:C33"/>
    <mergeCell ref="E33:I33"/>
    <mergeCell ref="A34:D34"/>
    <mergeCell ref="E34:H34"/>
    <mergeCell ref="H37:I37"/>
    <mergeCell ref="F38:G38"/>
    <mergeCell ref="H38:I38"/>
    <mergeCell ref="F39:G39"/>
    <mergeCell ref="H39:I39"/>
    <mergeCell ref="F40:G40"/>
    <mergeCell ref="H40:I40"/>
    <mergeCell ref="B51:D52"/>
    <mergeCell ref="F51:F52"/>
    <mergeCell ref="G51:H52"/>
    <mergeCell ref="I51:I52"/>
    <mergeCell ref="A48:I49"/>
    <mergeCell ref="A39:C39"/>
    <mergeCell ref="A40:C40"/>
    <mergeCell ref="A47:I47"/>
    <mergeCell ref="B50:D50"/>
    <mergeCell ref="G50:H50"/>
    <mergeCell ref="A43:I46"/>
    <mergeCell ref="A42:F42"/>
    <mergeCell ref="A41:F41"/>
    <mergeCell ref="G41:I41"/>
    <mergeCell ref="G42:I42"/>
    <mergeCell ref="D10:F10"/>
    <mergeCell ref="C16:F16"/>
    <mergeCell ref="G16:I16"/>
    <mergeCell ref="G10:H10"/>
    <mergeCell ref="A11:A12"/>
    <mergeCell ref="B11:C11"/>
    <mergeCell ref="D11:F12"/>
    <mergeCell ref="G11:I11"/>
    <mergeCell ref="B12:C12"/>
    <mergeCell ref="G12:H12"/>
  </mergeCells>
  <dataValidations count="2">
    <dataValidation type="whole" operator="lessThanOrEqual" allowBlank="1" showInputMessage="1" showErrorMessage="1" errorTitle="Mortgage Exceeds Allowed Amount" error="This amount cannot exceed amount calculated in 14i.  Please enter an allowable amount for the base mortgage amount." sqref="D28">
      <formula1>D27</formula1>
    </dataValidation>
    <dataValidation type="decimal" allowBlank="1" showInputMessage="1" showErrorMessage="1" errorTitle="Amount Exceeds Allowed" error="This amount exceeds calculated amount based on mortgage amount.  Please enter an amount less than or equal to 1% of base mortgage amount." sqref="D29">
      <formula1>0</formula1>
      <formula2>D28*0.01</formula2>
    </dataValidation>
  </dataValidations>
  <pageMargins left="0.25" right="0.25" top="0.5" bottom="0.2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I53"/>
  <sheetViews>
    <sheetView topLeftCell="A26" workbookViewId="0">
      <selection activeCell="A50" sqref="A50:D50"/>
    </sheetView>
  </sheetViews>
  <sheetFormatPr defaultColWidth="9.109375" defaultRowHeight="13.8"/>
  <cols>
    <col min="1" max="1" width="12.33203125" style="36" customWidth="1"/>
    <col min="2" max="2" width="16.109375" style="36" customWidth="1"/>
    <col min="3" max="3" width="9.6640625" style="36" customWidth="1"/>
    <col min="4" max="4" width="13.88671875" style="36" customWidth="1"/>
    <col min="5" max="5" width="9.6640625" style="36" customWidth="1"/>
    <col min="6" max="6" width="14" style="36" customWidth="1"/>
    <col min="7" max="7" width="13" style="36" customWidth="1"/>
    <col min="8" max="8" width="8.44140625" style="36" customWidth="1"/>
    <col min="9" max="9" width="5.33203125" style="36" customWidth="1"/>
    <col min="10" max="16384" width="9.109375" style="36"/>
  </cols>
  <sheetData>
    <row r="1" spans="1:9" ht="13.5" customHeight="1">
      <c r="A1" s="371" t="s">
        <v>209</v>
      </c>
      <c r="B1" s="371"/>
      <c r="C1" s="371"/>
      <c r="D1" s="371"/>
      <c r="E1" s="371"/>
      <c r="F1" s="371"/>
      <c r="G1" s="371"/>
      <c r="H1" s="371"/>
      <c r="I1" s="371"/>
    </row>
    <row r="2" spans="1:9" ht="13.5" customHeight="1">
      <c r="A2" s="371"/>
      <c r="B2" s="371"/>
      <c r="C2" s="371"/>
      <c r="D2" s="371"/>
      <c r="E2" s="371"/>
      <c r="F2" s="371"/>
      <c r="G2" s="371"/>
      <c r="H2" s="371"/>
      <c r="I2" s="371"/>
    </row>
    <row r="4" spans="1:9">
      <c r="A4" s="351" t="s">
        <v>133</v>
      </c>
      <c r="B4" s="351"/>
      <c r="C4" s="352"/>
      <c r="D4" s="352"/>
      <c r="E4" s="352"/>
      <c r="F4" s="352"/>
      <c r="G4" s="353" t="s">
        <v>134</v>
      </c>
      <c r="H4" s="353"/>
      <c r="I4" s="353"/>
    </row>
    <row r="5" spans="1:9" ht="15" customHeight="1">
      <c r="A5" s="351"/>
      <c r="B5" s="351"/>
      <c r="C5" s="352"/>
      <c r="D5" s="352"/>
      <c r="E5" s="352"/>
      <c r="F5" s="352"/>
      <c r="G5" s="353"/>
      <c r="H5" s="353"/>
      <c r="I5" s="353"/>
    </row>
    <row r="6" spans="1:9" ht="15" customHeight="1">
      <c r="A6" s="354" t="s">
        <v>135</v>
      </c>
      <c r="B6" s="354"/>
      <c r="C6" s="355"/>
      <c r="D6" s="355"/>
      <c r="E6" s="355"/>
      <c r="F6" s="355"/>
      <c r="G6" s="353"/>
      <c r="H6" s="353"/>
      <c r="I6" s="353"/>
    </row>
    <row r="7" spans="1:9" ht="15" customHeight="1">
      <c r="A7" s="354" t="s">
        <v>136</v>
      </c>
      <c r="B7" s="354"/>
      <c r="C7" s="355"/>
      <c r="D7" s="355"/>
      <c r="E7" s="355"/>
      <c r="F7" s="355"/>
      <c r="G7" s="353"/>
      <c r="H7" s="353"/>
      <c r="I7" s="353"/>
    </row>
    <row r="8" spans="1:9" ht="15.75" customHeight="1">
      <c r="A8" s="354" t="s">
        <v>137</v>
      </c>
      <c r="B8" s="354"/>
      <c r="C8" s="355"/>
      <c r="D8" s="355"/>
      <c r="E8" s="355"/>
      <c r="F8" s="355"/>
      <c r="G8" s="353"/>
      <c r="H8" s="353"/>
      <c r="I8" s="353"/>
    </row>
    <row r="9" spans="1:9" ht="13.5" customHeight="1">
      <c r="A9" s="356"/>
      <c r="B9" s="356"/>
      <c r="C9" s="356"/>
      <c r="D9" s="356"/>
      <c r="E9" s="356"/>
      <c r="F9" s="356"/>
      <c r="G9" s="356"/>
      <c r="H9" s="356"/>
      <c r="I9" s="356"/>
    </row>
    <row r="10" spans="1:9" ht="13.5" customHeight="1">
      <c r="A10" s="356"/>
      <c r="B10" s="356"/>
      <c r="C10" s="356"/>
      <c r="D10" s="356"/>
      <c r="E10" s="356"/>
      <c r="F10" s="356"/>
      <c r="G10" s="356"/>
      <c r="H10" s="356"/>
      <c r="I10" s="356"/>
    </row>
    <row r="11" spans="1:9" ht="15.75" customHeight="1">
      <c r="A11" s="357" t="s">
        <v>138</v>
      </c>
      <c r="B11" s="357"/>
      <c r="C11" s="357"/>
      <c r="D11" s="357"/>
      <c r="E11" s="357"/>
      <c r="F11" s="357"/>
      <c r="G11" s="357"/>
      <c r="H11" s="357"/>
      <c r="I11" s="357"/>
    </row>
    <row r="12" spans="1:9" ht="15.75" customHeight="1">
      <c r="A12" s="357"/>
      <c r="B12" s="357"/>
      <c r="C12" s="357"/>
      <c r="D12" s="357"/>
      <c r="E12" s="357"/>
      <c r="F12" s="357"/>
      <c r="G12" s="357"/>
      <c r="H12" s="357"/>
      <c r="I12" s="357"/>
    </row>
    <row r="13" spans="1:9">
      <c r="A13" s="358" t="s">
        <v>139</v>
      </c>
      <c r="B13" s="358"/>
      <c r="C13" s="359" t="s">
        <v>140</v>
      </c>
      <c r="D13" s="359"/>
      <c r="E13" s="359"/>
      <c r="F13" s="359"/>
      <c r="G13" s="359"/>
      <c r="H13" s="360">
        <v>0</v>
      </c>
      <c r="I13" s="360"/>
    </row>
    <row r="14" spans="1:9">
      <c r="A14" s="358"/>
      <c r="B14" s="358"/>
      <c r="C14" s="359" t="s">
        <v>141</v>
      </c>
      <c r="D14" s="359"/>
      <c r="E14" s="359"/>
      <c r="F14" s="359"/>
      <c r="G14" s="359"/>
      <c r="H14" s="360">
        <v>0</v>
      </c>
      <c r="I14" s="360"/>
    </row>
    <row r="15" spans="1:9">
      <c r="A15" s="358"/>
      <c r="B15" s="358"/>
      <c r="C15" s="359" t="s">
        <v>142</v>
      </c>
      <c r="D15" s="359"/>
      <c r="E15" s="359"/>
      <c r="F15" s="359"/>
      <c r="G15" s="359"/>
      <c r="H15" s="360">
        <v>0</v>
      </c>
      <c r="I15" s="360"/>
    </row>
    <row r="16" spans="1:9">
      <c r="A16" s="358"/>
      <c r="B16" s="358"/>
      <c r="C16" s="359" t="s">
        <v>143</v>
      </c>
      <c r="D16" s="359"/>
      <c r="E16" s="359"/>
      <c r="F16" s="359"/>
      <c r="G16" s="359"/>
      <c r="H16" s="360">
        <v>0</v>
      </c>
      <c r="I16" s="360"/>
    </row>
    <row r="17" spans="1:9">
      <c r="A17" s="361" t="s">
        <v>144</v>
      </c>
      <c r="B17" s="361"/>
      <c r="C17" s="361"/>
      <c r="D17" s="361"/>
      <c r="E17" s="361"/>
      <c r="F17" s="361"/>
      <c r="G17" s="361"/>
      <c r="H17" s="362">
        <f>H16*0.1</f>
        <v>0</v>
      </c>
      <c r="I17" s="362"/>
    </row>
    <row r="18" spans="1:9">
      <c r="A18" s="361" t="s">
        <v>145</v>
      </c>
      <c r="B18" s="361"/>
      <c r="C18" s="361"/>
      <c r="D18" s="361"/>
      <c r="E18" s="361"/>
      <c r="F18" s="361"/>
      <c r="G18" s="361"/>
      <c r="H18" s="362">
        <f>H15*0.1</f>
        <v>0</v>
      </c>
      <c r="I18" s="362"/>
    </row>
    <row r="19" spans="1:9" ht="13.5" customHeight="1">
      <c r="A19" s="356"/>
      <c r="B19" s="356"/>
      <c r="C19" s="356"/>
      <c r="D19" s="356"/>
      <c r="E19" s="356"/>
      <c r="F19" s="356"/>
      <c r="G19" s="356"/>
      <c r="H19" s="356"/>
      <c r="I19" s="356"/>
    </row>
    <row r="20" spans="1:9">
      <c r="A20" s="363" t="s">
        <v>146</v>
      </c>
      <c r="B20" s="363"/>
      <c r="C20" s="58">
        <v>0</v>
      </c>
      <c r="D20" s="37" t="s">
        <v>147</v>
      </c>
      <c r="E20" s="57">
        <v>0</v>
      </c>
      <c r="F20" s="361" t="s">
        <v>148</v>
      </c>
      <c r="G20" s="361"/>
      <c r="H20" s="364">
        <f>C20*E20</f>
        <v>0</v>
      </c>
      <c r="I20" s="364"/>
    </row>
    <row r="21" spans="1:9">
      <c r="A21" s="363" t="s">
        <v>149</v>
      </c>
      <c r="B21" s="363"/>
      <c r="C21" s="58">
        <v>0</v>
      </c>
      <c r="D21" s="37" t="s">
        <v>147</v>
      </c>
      <c r="E21" s="57">
        <v>0</v>
      </c>
      <c r="F21" s="361" t="s">
        <v>150</v>
      </c>
      <c r="G21" s="361"/>
      <c r="H21" s="364">
        <f>C21*E21</f>
        <v>0</v>
      </c>
      <c r="I21" s="364"/>
    </row>
    <row r="22" spans="1:9" ht="15" customHeight="1">
      <c r="A22" s="365" t="s">
        <v>151</v>
      </c>
      <c r="B22" s="365"/>
      <c r="C22" s="59">
        <v>0</v>
      </c>
      <c r="D22" s="38" t="s">
        <v>152</v>
      </c>
      <c r="E22" s="56">
        <v>0</v>
      </c>
      <c r="F22" s="366" t="s">
        <v>153</v>
      </c>
      <c r="G22" s="367"/>
      <c r="H22" s="364">
        <f>C22*E22</f>
        <v>0</v>
      </c>
      <c r="I22" s="364"/>
    </row>
    <row r="23" spans="1:9" ht="13.5" customHeight="1">
      <c r="A23" s="368"/>
      <c r="B23" s="368"/>
      <c r="C23" s="368"/>
      <c r="D23" s="368"/>
      <c r="E23" s="368"/>
      <c r="F23" s="368"/>
      <c r="G23" s="368"/>
      <c r="H23" s="368"/>
      <c r="I23" s="368"/>
    </row>
    <row r="24" spans="1:9">
      <c r="A24" s="369" t="s">
        <v>164</v>
      </c>
      <c r="B24" s="369"/>
      <c r="C24" s="369"/>
      <c r="D24" s="369"/>
      <c r="E24" s="369"/>
      <c r="F24" s="369"/>
      <c r="G24" s="369"/>
      <c r="H24" s="362">
        <f>SUM(H13:I22)</f>
        <v>0</v>
      </c>
      <c r="I24" s="362"/>
    </row>
    <row r="25" spans="1:9" ht="13.5" customHeight="1">
      <c r="A25" s="370"/>
      <c r="B25" s="370"/>
      <c r="C25" s="370"/>
      <c r="D25" s="370"/>
      <c r="E25" s="370"/>
      <c r="F25" s="370"/>
      <c r="G25" s="370"/>
      <c r="H25" s="370"/>
      <c r="I25" s="370"/>
    </row>
    <row r="26" spans="1:9">
      <c r="A26" s="361" t="s">
        <v>154</v>
      </c>
      <c r="B26" s="361"/>
      <c r="C26" s="361"/>
      <c r="D26" s="361"/>
      <c r="E26" s="361"/>
      <c r="F26" s="361"/>
      <c r="G26" s="361"/>
      <c r="H26" s="360">
        <v>0</v>
      </c>
      <c r="I26" s="360"/>
    </row>
    <row r="27" spans="1:9">
      <c r="A27" s="361" t="s">
        <v>155</v>
      </c>
      <c r="B27" s="361"/>
      <c r="C27" s="361"/>
      <c r="D27" s="361"/>
      <c r="E27" s="361"/>
      <c r="F27" s="361"/>
      <c r="G27" s="361"/>
      <c r="H27" s="360">
        <v>0</v>
      </c>
      <c r="I27" s="360"/>
    </row>
    <row r="28" spans="1:9">
      <c r="A28" s="361" t="s">
        <v>156</v>
      </c>
      <c r="B28" s="361"/>
      <c r="C28" s="361"/>
      <c r="D28" s="361"/>
      <c r="E28" s="361"/>
      <c r="F28" s="361"/>
      <c r="G28" s="361"/>
      <c r="H28" s="360">
        <v>0</v>
      </c>
      <c r="I28" s="360"/>
    </row>
    <row r="29" spans="1:9" ht="13.5" customHeight="1">
      <c r="A29" s="356"/>
      <c r="B29" s="356"/>
      <c r="C29" s="356"/>
      <c r="D29" s="356"/>
      <c r="E29" s="356"/>
      <c r="F29" s="356"/>
      <c r="G29" s="356"/>
      <c r="H29" s="356"/>
      <c r="I29" s="356"/>
    </row>
    <row r="30" spans="1:9">
      <c r="A30" s="369" t="s">
        <v>157</v>
      </c>
      <c r="B30" s="369"/>
      <c r="C30" s="369"/>
      <c r="D30" s="369"/>
      <c r="E30" s="369"/>
      <c r="F30" s="369"/>
      <c r="G30" s="369"/>
      <c r="H30" s="362">
        <f>H24-H26-H27-H28</f>
        <v>0</v>
      </c>
      <c r="I30" s="362"/>
    </row>
    <row r="31" spans="1:9" ht="13.5" customHeight="1">
      <c r="A31" s="376"/>
      <c r="B31" s="376"/>
      <c r="C31" s="376"/>
      <c r="D31" s="376"/>
      <c r="E31" s="376"/>
      <c r="F31" s="376"/>
      <c r="G31" s="376"/>
      <c r="H31" s="376"/>
      <c r="I31" s="376"/>
    </row>
    <row r="32" spans="1:9">
      <c r="A32" s="369" t="s">
        <v>165</v>
      </c>
      <c r="B32" s="369"/>
      <c r="C32" s="369"/>
      <c r="D32" s="369"/>
      <c r="E32" s="369"/>
      <c r="F32" s="369"/>
      <c r="G32" s="369"/>
      <c r="H32" s="362">
        <f>H13-H26</f>
        <v>0</v>
      </c>
      <c r="I32" s="362"/>
    </row>
    <row r="33" spans="1:9" ht="13.5" customHeight="1">
      <c r="A33" s="356"/>
      <c r="B33" s="356"/>
      <c r="C33" s="356"/>
      <c r="D33" s="356"/>
      <c r="E33" s="356"/>
      <c r="F33" s="356"/>
      <c r="G33" s="356"/>
      <c r="H33" s="356"/>
      <c r="I33" s="356"/>
    </row>
    <row r="34" spans="1:9">
      <c r="A34" s="378" t="s">
        <v>158</v>
      </c>
      <c r="B34" s="378"/>
      <c r="C34" s="378"/>
      <c r="D34" s="378"/>
      <c r="E34" s="378"/>
      <c r="F34" s="378"/>
      <c r="G34" s="378"/>
      <c r="H34" s="378"/>
      <c r="I34" s="378"/>
    </row>
    <row r="35" spans="1:9">
      <c r="A35" s="355"/>
      <c r="B35" s="355"/>
      <c r="C35" s="355"/>
      <c r="D35" s="355"/>
      <c r="E35" s="355"/>
      <c r="F35" s="355"/>
      <c r="G35" s="355"/>
      <c r="H35" s="355"/>
      <c r="I35" s="355"/>
    </row>
    <row r="36" spans="1:9">
      <c r="A36" s="355"/>
      <c r="B36" s="355"/>
      <c r="C36" s="355"/>
      <c r="D36" s="355"/>
      <c r="E36" s="355"/>
      <c r="F36" s="355"/>
      <c r="G36" s="355"/>
      <c r="H36" s="355"/>
      <c r="I36" s="355"/>
    </row>
    <row r="37" spans="1:9">
      <c r="A37" s="355"/>
      <c r="B37" s="355"/>
      <c r="C37" s="355"/>
      <c r="D37" s="355"/>
      <c r="E37" s="355"/>
      <c r="F37" s="355"/>
      <c r="G37" s="355"/>
      <c r="H37" s="355"/>
      <c r="I37" s="355"/>
    </row>
    <row r="38" spans="1:9">
      <c r="A38" s="355"/>
      <c r="B38" s="355"/>
      <c r="C38" s="355"/>
      <c r="D38" s="355"/>
      <c r="E38" s="355"/>
      <c r="F38" s="355"/>
      <c r="G38" s="355"/>
      <c r="H38" s="355"/>
      <c r="I38" s="355"/>
    </row>
    <row r="39" spans="1:9" ht="13.5" customHeight="1"/>
    <row r="40" spans="1:9">
      <c r="A40" s="377" t="s">
        <v>166</v>
      </c>
      <c r="B40" s="377"/>
      <c r="C40" s="377"/>
      <c r="D40" s="377"/>
      <c r="E40" s="377"/>
      <c r="F40" s="377"/>
      <c r="G40" s="377"/>
      <c r="H40" s="377"/>
      <c r="I40" s="377"/>
    </row>
    <row r="41" spans="1:9" ht="13.5" customHeight="1">
      <c r="A41" s="39"/>
      <c r="B41" s="39"/>
      <c r="C41" s="39"/>
      <c r="D41" s="39"/>
      <c r="E41" s="39"/>
      <c r="F41" s="39"/>
      <c r="G41" s="39"/>
      <c r="H41" s="39"/>
      <c r="I41" s="39"/>
    </row>
    <row r="42" spans="1:9" ht="15" customHeight="1">
      <c r="A42" s="40" t="s">
        <v>159</v>
      </c>
      <c r="B42" s="372" t="s">
        <v>160</v>
      </c>
      <c r="C42" s="372"/>
      <c r="D42" s="40"/>
      <c r="E42" s="40"/>
      <c r="F42" s="40" t="s">
        <v>159</v>
      </c>
      <c r="G42" s="372" t="s">
        <v>160</v>
      </c>
      <c r="H42" s="372"/>
      <c r="I42" s="372"/>
    </row>
    <row r="43" spans="1:9" ht="15" customHeight="1">
      <c r="A43" s="41">
        <v>7</v>
      </c>
      <c r="B43" s="373" t="s">
        <v>161</v>
      </c>
      <c r="C43" s="373"/>
      <c r="D43" s="41"/>
      <c r="E43" s="41"/>
      <c r="F43" s="41">
        <v>12</v>
      </c>
      <c r="G43" s="373" t="s">
        <v>162</v>
      </c>
      <c r="H43" s="373"/>
      <c r="I43" s="373"/>
    </row>
    <row r="44" spans="1:9" ht="15" customHeight="1">
      <c r="A44" s="116"/>
      <c r="B44" s="116"/>
      <c r="C44" s="116"/>
      <c r="D44" s="116"/>
      <c r="E44" s="116"/>
      <c r="F44" s="116"/>
      <c r="G44" s="116"/>
      <c r="H44" s="116"/>
      <c r="I44" s="116"/>
    </row>
    <row r="45" spans="1:9" s="1" customFormat="1" ht="15" customHeight="1">
      <c r="A45" s="314" t="s">
        <v>223</v>
      </c>
      <c r="B45" s="314"/>
      <c r="C45" s="314"/>
      <c r="D45" s="314"/>
      <c r="E45" s="314"/>
      <c r="F45" s="314"/>
      <c r="G45" s="314"/>
      <c r="H45" s="314"/>
      <c r="I45" s="314"/>
    </row>
    <row r="46" spans="1:9" s="1" customFormat="1" ht="13.5" customHeight="1">
      <c r="A46" s="314"/>
      <c r="B46" s="314"/>
      <c r="C46" s="314"/>
      <c r="D46" s="314"/>
      <c r="E46" s="314"/>
      <c r="F46" s="314"/>
      <c r="G46" s="314"/>
      <c r="H46" s="314"/>
      <c r="I46" s="314"/>
    </row>
    <row r="47" spans="1:9" s="1" customFormat="1" ht="12.75" customHeight="1">
      <c r="A47" s="115"/>
      <c r="B47" s="115"/>
      <c r="C47" s="115"/>
      <c r="D47" s="115"/>
      <c r="E47" s="115"/>
      <c r="F47" s="115"/>
      <c r="G47" s="115"/>
      <c r="H47" s="115"/>
      <c r="I47" s="115"/>
    </row>
    <row r="48" spans="1:9" s="1" customFormat="1" ht="13.5" customHeight="1">
      <c r="A48" s="379" t="s">
        <v>232</v>
      </c>
      <c r="B48" s="379"/>
      <c r="C48" s="379"/>
      <c r="D48" s="379"/>
      <c r="E48" s="379"/>
      <c r="F48" s="379"/>
      <c r="G48" s="379"/>
      <c r="H48" s="379"/>
      <c r="I48" s="379"/>
    </row>
    <row r="49" spans="1:9" ht="13.5" customHeight="1"/>
    <row r="50" spans="1:9">
      <c r="A50" s="374"/>
      <c r="B50" s="375"/>
      <c r="C50" s="375"/>
      <c r="D50" s="375"/>
      <c r="G50" s="374"/>
      <c r="H50" s="375"/>
      <c r="I50" s="375"/>
    </row>
    <row r="51" spans="1:9">
      <c r="A51" s="377" t="s">
        <v>163</v>
      </c>
      <c r="B51" s="377"/>
      <c r="C51" s="377"/>
      <c r="D51" s="377"/>
      <c r="G51" s="377" t="s">
        <v>64</v>
      </c>
      <c r="H51" s="377"/>
      <c r="I51" s="377"/>
    </row>
    <row r="53" spans="1:9" s="1" customFormat="1" ht="13.2">
      <c r="A53" s="15" t="s">
        <v>82</v>
      </c>
      <c r="B53" s="15"/>
      <c r="C53" s="15"/>
      <c r="D53" s="15"/>
      <c r="E53" s="15"/>
      <c r="F53" s="15"/>
      <c r="G53" s="15"/>
      <c r="H53" s="350">
        <v>40969</v>
      </c>
      <c r="I53" s="350"/>
    </row>
  </sheetData>
  <sheetProtection password="FBCA" sheet="1" objects="1" scenarios="1" selectLockedCells="1"/>
  <mergeCells count="66">
    <mergeCell ref="A51:D51"/>
    <mergeCell ref="G51:I51"/>
    <mergeCell ref="A33:I33"/>
    <mergeCell ref="A34:I34"/>
    <mergeCell ref="A40:I40"/>
    <mergeCell ref="B42:C42"/>
    <mergeCell ref="A45:I46"/>
    <mergeCell ref="A48:I48"/>
    <mergeCell ref="A35:I38"/>
    <mergeCell ref="A1:I2"/>
    <mergeCell ref="G42:I42"/>
    <mergeCell ref="G43:I43"/>
    <mergeCell ref="B43:C43"/>
    <mergeCell ref="A50:D50"/>
    <mergeCell ref="G50:I50"/>
    <mergeCell ref="A29:I29"/>
    <mergeCell ref="A30:G30"/>
    <mergeCell ref="H30:I30"/>
    <mergeCell ref="A31:I31"/>
    <mergeCell ref="A32:G32"/>
    <mergeCell ref="H32:I32"/>
    <mergeCell ref="A21:B21"/>
    <mergeCell ref="F21:G21"/>
    <mergeCell ref="H21:I21"/>
    <mergeCell ref="A28:G28"/>
    <mergeCell ref="H28:I28"/>
    <mergeCell ref="A22:B22"/>
    <mergeCell ref="F22:G22"/>
    <mergeCell ref="H22:I22"/>
    <mergeCell ref="A23:I23"/>
    <mergeCell ref="A24:G24"/>
    <mergeCell ref="H24:I24"/>
    <mergeCell ref="A25:I25"/>
    <mergeCell ref="A26:G26"/>
    <mergeCell ref="H26:I26"/>
    <mergeCell ref="A27:G27"/>
    <mergeCell ref="H27:I27"/>
    <mergeCell ref="A17:G17"/>
    <mergeCell ref="H17:I17"/>
    <mergeCell ref="A18:G18"/>
    <mergeCell ref="H18:I18"/>
    <mergeCell ref="A20:B20"/>
    <mergeCell ref="F20:G20"/>
    <mergeCell ref="H20:I20"/>
    <mergeCell ref="C14:G14"/>
    <mergeCell ref="H14:I14"/>
    <mergeCell ref="C15:G15"/>
    <mergeCell ref="H15:I15"/>
    <mergeCell ref="C16:G16"/>
    <mergeCell ref="H16:I16"/>
    <mergeCell ref="H53:I53"/>
    <mergeCell ref="A4:B5"/>
    <mergeCell ref="C4:F5"/>
    <mergeCell ref="G4:I8"/>
    <mergeCell ref="A6:B6"/>
    <mergeCell ref="C6:F6"/>
    <mergeCell ref="A7:B7"/>
    <mergeCell ref="C7:F7"/>
    <mergeCell ref="A8:B8"/>
    <mergeCell ref="C8:F8"/>
    <mergeCell ref="A19:I19"/>
    <mergeCell ref="A9:I10"/>
    <mergeCell ref="A11:I12"/>
    <mergeCell ref="A13:B16"/>
    <mergeCell ref="C13:G13"/>
    <mergeCell ref="H13:I13"/>
  </mergeCells>
  <pageMargins left="0.25" right="0.25" top="0.25" bottom="0.2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J45"/>
  <sheetViews>
    <sheetView tabSelected="1" zoomScale="85" zoomScaleNormal="85" workbookViewId="0">
      <selection activeCell="A39" sqref="A39:D39"/>
    </sheetView>
  </sheetViews>
  <sheetFormatPr defaultRowHeight="13.2"/>
  <cols>
    <col min="1" max="1" width="11.6640625" customWidth="1"/>
    <col min="2" max="2" width="13.109375" customWidth="1"/>
    <col min="3" max="3" width="9.109375" customWidth="1"/>
    <col min="4" max="4" width="11.33203125" customWidth="1"/>
    <col min="5" max="5" width="11.5546875" customWidth="1"/>
    <col min="6" max="6" width="8.6640625" customWidth="1"/>
    <col min="7" max="7" width="11.44140625" customWidth="1"/>
    <col min="8" max="8" width="12.109375" customWidth="1"/>
    <col min="9" max="9" width="13.88671875" customWidth="1"/>
    <col min="10" max="10" width="0" hidden="1" customWidth="1"/>
  </cols>
  <sheetData>
    <row r="1" spans="1:9" ht="13.5" customHeight="1">
      <c r="A1" s="371" t="s">
        <v>209</v>
      </c>
      <c r="B1" s="371"/>
      <c r="C1" s="371"/>
      <c r="D1" s="371"/>
      <c r="E1" s="371"/>
      <c r="F1" s="371"/>
      <c r="G1" s="371"/>
      <c r="H1" s="371"/>
      <c r="I1" s="371"/>
    </row>
    <row r="2" spans="1:9" ht="13.5" customHeight="1">
      <c r="A2" s="371"/>
      <c r="B2" s="371"/>
      <c r="C2" s="371"/>
      <c r="D2" s="371"/>
      <c r="E2" s="371"/>
      <c r="F2" s="371"/>
      <c r="G2" s="371"/>
      <c r="H2" s="371"/>
      <c r="I2" s="371"/>
    </row>
    <row r="3" spans="1:9" ht="13.5" customHeight="1">
      <c r="A3" s="83"/>
      <c r="B3" s="83"/>
      <c r="C3" s="83"/>
      <c r="D3" s="83"/>
      <c r="E3" s="83"/>
      <c r="F3" s="83"/>
      <c r="G3" s="83"/>
      <c r="H3" s="83"/>
      <c r="I3" s="83"/>
    </row>
    <row r="4" spans="1:9" ht="13.5" customHeight="1">
      <c r="A4" s="66"/>
      <c r="B4" s="66"/>
      <c r="C4" s="66"/>
      <c r="D4" s="66"/>
      <c r="E4" s="66"/>
      <c r="F4" s="66"/>
      <c r="G4" s="66"/>
      <c r="H4" s="66"/>
      <c r="I4" s="66"/>
    </row>
    <row r="5" spans="1:9" s="36" customFormat="1" ht="21" customHeight="1">
      <c r="A5" s="427" t="s">
        <v>194</v>
      </c>
      <c r="B5" s="427"/>
      <c r="C5" s="412"/>
      <c r="D5" s="412"/>
      <c r="E5" s="412"/>
      <c r="F5" s="412"/>
      <c r="G5" s="426" t="s">
        <v>168</v>
      </c>
      <c r="H5" s="426"/>
      <c r="I5" s="426"/>
    </row>
    <row r="6" spans="1:9" s="36" customFormat="1" ht="21" customHeight="1">
      <c r="A6" s="427" t="s">
        <v>195</v>
      </c>
      <c r="B6" s="427"/>
      <c r="C6" s="412"/>
      <c r="D6" s="412"/>
      <c r="E6" s="412"/>
      <c r="F6" s="412"/>
      <c r="G6" s="426"/>
      <c r="H6" s="426"/>
      <c r="I6" s="426"/>
    </row>
    <row r="7" spans="1:9" s="64" customFormat="1" ht="21" customHeight="1">
      <c r="A7" s="427" t="s">
        <v>135</v>
      </c>
      <c r="B7" s="427"/>
      <c r="C7" s="428"/>
      <c r="D7" s="428"/>
      <c r="E7" s="428"/>
      <c r="F7" s="428"/>
      <c r="G7" s="426"/>
      <c r="H7" s="426"/>
      <c r="I7" s="426"/>
    </row>
    <row r="8" spans="1:9" s="64" customFormat="1" ht="21" customHeight="1">
      <c r="A8" s="427" t="s">
        <v>137</v>
      </c>
      <c r="B8" s="427"/>
      <c r="C8" s="428"/>
      <c r="D8" s="428"/>
      <c r="E8" s="428"/>
      <c r="F8" s="428"/>
      <c r="G8" s="426"/>
      <c r="H8" s="426"/>
      <c r="I8" s="426"/>
    </row>
    <row r="9" spans="1:9" s="64" customFormat="1" ht="21" customHeight="1">
      <c r="A9" s="427" t="s">
        <v>193</v>
      </c>
      <c r="B9" s="427"/>
      <c r="C9" s="428"/>
      <c r="D9" s="428"/>
      <c r="E9" s="428"/>
      <c r="F9" s="428"/>
      <c r="G9" s="426"/>
      <c r="H9" s="426"/>
      <c r="I9" s="426"/>
    </row>
    <row r="10" spans="1:9" s="64" customFormat="1" ht="13.5" customHeight="1">
      <c r="A10" s="429" t="s">
        <v>169</v>
      </c>
      <c r="B10" s="429"/>
      <c r="C10" s="429"/>
      <c r="D10" s="429"/>
      <c r="E10" s="429"/>
      <c r="F10" s="429"/>
      <c r="G10" s="429"/>
      <c r="H10" s="429"/>
      <c r="I10" s="429"/>
    </row>
    <row r="11" spans="1:9" s="64" customFormat="1" ht="13.5" customHeight="1">
      <c r="A11" s="429"/>
      <c r="B11" s="429"/>
      <c r="C11" s="429"/>
      <c r="D11" s="429"/>
      <c r="E11" s="429"/>
      <c r="F11" s="429"/>
      <c r="G11" s="429"/>
      <c r="H11" s="429"/>
      <c r="I11" s="429"/>
    </row>
    <row r="12" spans="1:9">
      <c r="A12" s="434"/>
      <c r="B12" s="429" t="s">
        <v>229</v>
      </c>
      <c r="C12" s="429"/>
      <c r="D12" s="429"/>
      <c r="E12" s="429"/>
      <c r="F12" s="429"/>
      <c r="G12" s="429"/>
      <c r="H12" s="429"/>
      <c r="I12" s="429"/>
    </row>
    <row r="13" spans="1:9">
      <c r="A13" s="434"/>
      <c r="B13" s="429"/>
      <c r="C13" s="429"/>
      <c r="D13" s="429"/>
      <c r="E13" s="429"/>
      <c r="F13" s="429"/>
      <c r="G13" s="429"/>
      <c r="H13" s="429"/>
      <c r="I13" s="429"/>
    </row>
    <row r="14" spans="1:9" s="36" customFormat="1" ht="18.75" customHeight="1">
      <c r="A14" s="423"/>
      <c r="B14" s="424"/>
      <c r="C14" s="425"/>
      <c r="D14" s="430" t="s">
        <v>170</v>
      </c>
      <c r="E14" s="431"/>
      <c r="F14" s="431"/>
      <c r="G14" s="432" t="s">
        <v>171</v>
      </c>
      <c r="H14" s="432"/>
      <c r="I14" s="433"/>
    </row>
    <row r="15" spans="1:9" s="36" customFormat="1" ht="21" customHeight="1">
      <c r="A15" s="381" t="s">
        <v>133</v>
      </c>
      <c r="B15" s="382"/>
      <c r="C15" s="383"/>
      <c r="D15" s="435"/>
      <c r="E15" s="436"/>
      <c r="F15" s="437"/>
      <c r="G15" s="435"/>
      <c r="H15" s="436"/>
      <c r="I15" s="437"/>
    </row>
    <row r="16" spans="1:9" s="36" customFormat="1" ht="21" customHeight="1">
      <c r="A16" s="381" t="s">
        <v>192</v>
      </c>
      <c r="B16" s="382"/>
      <c r="C16" s="383"/>
      <c r="D16" s="387"/>
      <c r="E16" s="388"/>
      <c r="F16" s="389"/>
      <c r="G16" s="409" t="str">
        <f>IF((D16&lt;D17),"Error: Loan Term not Seasoned!","")</f>
        <v>Error: Loan Term not Seasoned!</v>
      </c>
      <c r="H16" s="410"/>
      <c r="I16" s="411"/>
    </row>
    <row r="17" spans="1:10" s="36" customFormat="1" ht="21" customHeight="1">
      <c r="A17" s="381" t="s">
        <v>190</v>
      </c>
      <c r="B17" s="382"/>
      <c r="C17" s="383"/>
      <c r="D17" s="384">
        <f>EDATE(G17,6)</f>
        <v>182</v>
      </c>
      <c r="E17" s="385"/>
      <c r="F17" s="386"/>
      <c r="G17" s="387"/>
      <c r="H17" s="388"/>
      <c r="I17" s="389"/>
    </row>
    <row r="18" spans="1:10" s="36" customFormat="1" ht="21" customHeight="1">
      <c r="A18" s="381" t="s">
        <v>172</v>
      </c>
      <c r="B18" s="382"/>
      <c r="C18" s="383"/>
      <c r="D18" s="400"/>
      <c r="E18" s="401"/>
      <c r="F18" s="402"/>
      <c r="G18" s="400"/>
      <c r="H18" s="401"/>
      <c r="I18" s="402"/>
    </row>
    <row r="19" spans="1:10" s="36" customFormat="1" ht="21" customHeight="1">
      <c r="A19" s="381" t="s">
        <v>230</v>
      </c>
      <c r="B19" s="382"/>
      <c r="C19" s="383"/>
      <c r="D19" s="400"/>
      <c r="E19" s="401"/>
      <c r="F19" s="402"/>
      <c r="G19" s="400"/>
      <c r="H19" s="401"/>
      <c r="I19" s="402"/>
    </row>
    <row r="20" spans="1:10" s="36" customFormat="1" ht="21" customHeight="1">
      <c r="A20" s="381" t="s">
        <v>176</v>
      </c>
      <c r="B20" s="382"/>
      <c r="C20" s="383"/>
      <c r="D20" s="400"/>
      <c r="E20" s="401"/>
      <c r="F20" s="402"/>
      <c r="G20" s="400"/>
      <c r="H20" s="401"/>
      <c r="I20" s="402"/>
      <c r="J20" s="36" t="s">
        <v>173</v>
      </c>
    </row>
    <row r="21" spans="1:10" s="36" customFormat="1" ht="21" customHeight="1">
      <c r="A21" s="381" t="s">
        <v>177</v>
      </c>
      <c r="B21" s="382"/>
      <c r="C21" s="383"/>
      <c r="D21" s="415" t="s">
        <v>173</v>
      </c>
      <c r="E21" s="416"/>
      <c r="F21" s="438"/>
      <c r="G21" s="400"/>
      <c r="H21" s="401"/>
      <c r="I21" s="402"/>
      <c r="J21" s="36" t="s">
        <v>174</v>
      </c>
    </row>
    <row r="22" spans="1:10" s="36" customFormat="1" ht="21" customHeight="1">
      <c r="A22" s="381" t="s">
        <v>178</v>
      </c>
      <c r="B22" s="382"/>
      <c r="C22" s="383"/>
      <c r="D22" s="397"/>
      <c r="E22" s="398"/>
      <c r="F22" s="399"/>
      <c r="G22" s="397"/>
      <c r="H22" s="398"/>
      <c r="I22" s="399"/>
      <c r="J22" s="36" t="s">
        <v>175</v>
      </c>
    </row>
    <row r="23" spans="1:10" s="36" customFormat="1" ht="21" customHeight="1">
      <c r="A23" s="381" t="s">
        <v>179</v>
      </c>
      <c r="B23" s="382"/>
      <c r="C23" s="383"/>
      <c r="D23" s="397"/>
      <c r="E23" s="398"/>
      <c r="F23" s="399"/>
      <c r="G23" s="397"/>
      <c r="H23" s="398"/>
      <c r="I23" s="399"/>
    </row>
    <row r="24" spans="1:10" s="36" customFormat="1" ht="21" customHeight="1">
      <c r="A24" s="381" t="s">
        <v>180</v>
      </c>
      <c r="B24" s="382"/>
      <c r="C24" s="383"/>
      <c r="D24" s="400"/>
      <c r="E24" s="401"/>
      <c r="F24" s="402"/>
      <c r="G24" s="412"/>
      <c r="H24" s="412"/>
      <c r="I24" s="412"/>
    </row>
    <row r="25" spans="1:10" s="65" customFormat="1" ht="21" customHeight="1">
      <c r="A25" s="390" t="s">
        <v>181</v>
      </c>
      <c r="B25" s="391"/>
      <c r="C25" s="392"/>
      <c r="D25" s="413">
        <f>G24-D24</f>
        <v>0</v>
      </c>
      <c r="E25" s="413"/>
      <c r="F25" s="413"/>
      <c r="G25" s="403" t="e">
        <f>IF(A12="x","",(IF((D26&lt;0.05),"Error: Loan Savings too small!","")))</f>
        <v>#DIV/0!</v>
      </c>
      <c r="H25" s="404"/>
      <c r="I25" s="405"/>
    </row>
    <row r="26" spans="1:10" s="65" customFormat="1" ht="21" customHeight="1">
      <c r="A26" s="390" t="s">
        <v>182</v>
      </c>
      <c r="B26" s="391"/>
      <c r="C26" s="392"/>
      <c r="D26" s="414" t="e">
        <f>D25/G24</f>
        <v>#DIV/0!</v>
      </c>
      <c r="E26" s="414"/>
      <c r="F26" s="414"/>
      <c r="G26" s="406"/>
      <c r="H26" s="407"/>
      <c r="I26" s="408"/>
    </row>
    <row r="27" spans="1:10" s="65" customFormat="1" ht="21" customHeight="1">
      <c r="A27" s="381" t="s">
        <v>184</v>
      </c>
      <c r="B27" s="382"/>
      <c r="C27" s="383"/>
      <c r="D27" s="412"/>
      <c r="E27" s="412"/>
      <c r="F27" s="412"/>
      <c r="G27" s="415"/>
      <c r="H27" s="416"/>
      <c r="I27" s="416"/>
    </row>
    <row r="28" spans="1:10" s="65" customFormat="1" ht="21" customHeight="1">
      <c r="A28" s="390" t="s">
        <v>183</v>
      </c>
      <c r="B28" s="391"/>
      <c r="C28" s="392"/>
      <c r="D28" s="393" t="e">
        <f>D27/D25</f>
        <v>#DIV/0!</v>
      </c>
      <c r="E28" s="394"/>
      <c r="F28" s="395"/>
      <c r="G28" s="396" t="s">
        <v>185</v>
      </c>
      <c r="H28" s="396"/>
      <c r="I28" s="396"/>
    </row>
    <row r="29" spans="1:10" ht="12.75" customHeight="1">
      <c r="A29" s="419" t="e">
        <f>G25</f>
        <v>#DIV/0!</v>
      </c>
      <c r="B29" s="419"/>
      <c r="C29" s="419"/>
      <c r="D29" s="419"/>
      <c r="E29" s="419" t="str">
        <f>G16</f>
        <v>Error: Loan Term not Seasoned!</v>
      </c>
      <c r="F29" s="419"/>
      <c r="G29" s="419"/>
      <c r="H29" s="419"/>
      <c r="I29" s="419"/>
    </row>
    <row r="30" spans="1:10" ht="13.5" customHeight="1">
      <c r="A30" s="419"/>
      <c r="B30" s="419"/>
      <c r="C30" s="419"/>
      <c r="D30" s="419"/>
      <c r="E30" s="419"/>
      <c r="F30" s="419"/>
      <c r="G30" s="419"/>
      <c r="H30" s="419"/>
      <c r="I30" s="419"/>
    </row>
    <row r="31" spans="1:10" ht="12" customHeight="1">
      <c r="A31" s="420" t="str">
        <f>IF((E29 = ""),(IF( (A29 = ""),"","Unable to Refinance this loan!")),"Unable to Refinance this loan!")</f>
        <v>Unable to Refinance this loan!</v>
      </c>
      <c r="B31" s="420"/>
      <c r="C31" s="420"/>
      <c r="D31" s="420"/>
      <c r="E31" s="420"/>
      <c r="F31" s="420"/>
      <c r="G31" s="420"/>
      <c r="H31" s="420"/>
      <c r="I31" s="420"/>
    </row>
    <row r="32" spans="1:10">
      <c r="A32" s="420"/>
      <c r="B32" s="420"/>
      <c r="C32" s="420"/>
      <c r="D32" s="420"/>
      <c r="E32" s="420"/>
      <c r="F32" s="420"/>
      <c r="G32" s="420"/>
      <c r="H32" s="420"/>
      <c r="I32" s="420"/>
    </row>
    <row r="33" spans="1:9" ht="22.8">
      <c r="A33" s="422" t="str">
        <f>IF(A12="x",(IF(D24&gt;G24,"Full Credit Qualification Required","")),"")</f>
        <v/>
      </c>
      <c r="B33" s="422"/>
      <c r="C33" s="422"/>
      <c r="D33" s="422"/>
      <c r="E33" s="422"/>
      <c r="F33" s="422"/>
      <c r="G33" s="422"/>
      <c r="H33" s="422"/>
      <c r="I33" s="422"/>
    </row>
    <row r="34" spans="1:9" s="1" customFormat="1" ht="15" customHeight="1">
      <c r="A34" s="314" t="s">
        <v>223</v>
      </c>
      <c r="B34" s="314"/>
      <c r="C34" s="314"/>
      <c r="D34" s="314"/>
      <c r="E34" s="314"/>
      <c r="F34" s="314"/>
      <c r="G34" s="314"/>
      <c r="H34" s="314"/>
      <c r="I34" s="314"/>
    </row>
    <row r="35" spans="1:9" s="1" customFormat="1" ht="13.5" customHeight="1">
      <c r="A35" s="314"/>
      <c r="B35" s="314"/>
      <c r="C35" s="314"/>
      <c r="D35" s="314"/>
      <c r="E35" s="314"/>
      <c r="F35" s="314"/>
      <c r="G35" s="314"/>
      <c r="H35" s="314"/>
      <c r="I35" s="314"/>
    </row>
    <row r="36" spans="1:9" s="1" customFormat="1" ht="12.75" customHeight="1">
      <c r="A36" s="115"/>
      <c r="B36" s="115"/>
      <c r="C36" s="115"/>
      <c r="D36" s="115"/>
      <c r="E36" s="115"/>
      <c r="F36" s="115"/>
      <c r="G36" s="115"/>
      <c r="H36" s="115"/>
      <c r="I36" s="115"/>
    </row>
    <row r="37" spans="1:9" s="1" customFormat="1" ht="13.5" customHeight="1">
      <c r="A37" s="379" t="s">
        <v>232</v>
      </c>
      <c r="B37" s="379"/>
      <c r="C37" s="379"/>
      <c r="D37" s="379"/>
      <c r="E37" s="379"/>
      <c r="F37" s="379"/>
      <c r="G37" s="379"/>
      <c r="H37" s="379"/>
      <c r="I37" s="379"/>
    </row>
    <row r="38" spans="1:9" s="1" customFormat="1" ht="13.5" customHeight="1">
      <c r="A38" s="117"/>
      <c r="B38" s="117"/>
      <c r="C38" s="117"/>
      <c r="D38" s="117"/>
      <c r="E38" s="117"/>
      <c r="F38" s="117"/>
      <c r="G38" s="117"/>
      <c r="H38" s="117"/>
      <c r="I38" s="117"/>
    </row>
    <row r="39" spans="1:9" ht="18.75" customHeight="1">
      <c r="A39" s="421" t="s">
        <v>186</v>
      </c>
      <c r="B39" s="421"/>
      <c r="C39" s="421"/>
      <c r="D39" s="421"/>
      <c r="E39" s="67" t="s">
        <v>228</v>
      </c>
      <c r="F39" s="66"/>
      <c r="G39" s="68" t="s">
        <v>189</v>
      </c>
      <c r="H39" s="380" t="s">
        <v>191</v>
      </c>
      <c r="I39" s="380"/>
    </row>
    <row r="40" spans="1:9" ht="13.5" customHeight="1">
      <c r="A40" s="66"/>
      <c r="B40" s="66"/>
      <c r="C40" s="66"/>
      <c r="D40" s="66"/>
      <c r="E40" s="66"/>
      <c r="F40" s="66"/>
      <c r="G40" s="66"/>
      <c r="H40" s="66"/>
      <c r="I40" s="66"/>
    </row>
    <row r="41" spans="1:9" ht="18.75" customHeight="1">
      <c r="A41" s="421" t="s">
        <v>186</v>
      </c>
      <c r="B41" s="421"/>
      <c r="C41" s="421"/>
      <c r="D41" s="421"/>
      <c r="E41" s="67" t="s">
        <v>187</v>
      </c>
      <c r="F41" s="66"/>
      <c r="G41" s="68" t="s">
        <v>189</v>
      </c>
      <c r="H41" s="380" t="s">
        <v>191</v>
      </c>
      <c r="I41" s="380"/>
    </row>
    <row r="42" spans="1:9">
      <c r="A42" s="66"/>
      <c r="B42" s="66"/>
      <c r="C42" s="66"/>
      <c r="D42" s="66"/>
      <c r="E42" s="66"/>
      <c r="F42" s="66"/>
      <c r="G42" s="69"/>
      <c r="H42" s="417"/>
      <c r="I42" s="418"/>
    </row>
    <row r="43" spans="1:9" ht="19.5" customHeight="1">
      <c r="A43" s="421" t="s">
        <v>186</v>
      </c>
      <c r="B43" s="421"/>
      <c r="C43" s="421"/>
      <c r="D43" s="421"/>
      <c r="E43" s="67" t="s">
        <v>188</v>
      </c>
      <c r="F43" s="66"/>
      <c r="G43" s="68" t="s">
        <v>189</v>
      </c>
      <c r="H43" s="380" t="s">
        <v>191</v>
      </c>
      <c r="I43" s="380"/>
    </row>
    <row r="44" spans="1:9" ht="13.5" customHeight="1"/>
    <row r="45" spans="1:9" s="1" customFormat="1">
      <c r="A45" s="15" t="s">
        <v>82</v>
      </c>
      <c r="B45" s="15"/>
      <c r="C45" s="15"/>
      <c r="D45" s="15"/>
      <c r="E45" s="15"/>
      <c r="F45" s="15"/>
      <c r="G45" s="15"/>
      <c r="H45" s="350">
        <v>40969</v>
      </c>
      <c r="I45" s="350"/>
    </row>
  </sheetData>
  <sheetProtection password="FBCA" sheet="1" objects="1" scenarios="1" selectLockedCells="1"/>
  <mergeCells count="73">
    <mergeCell ref="A1:I2"/>
    <mergeCell ref="H45:I45"/>
    <mergeCell ref="G15:I15"/>
    <mergeCell ref="A5:B5"/>
    <mergeCell ref="A6:B6"/>
    <mergeCell ref="C5:F5"/>
    <mergeCell ref="C6:F6"/>
    <mergeCell ref="D15:F15"/>
    <mergeCell ref="A41:D41"/>
    <mergeCell ref="A21:C21"/>
    <mergeCell ref="D21:F21"/>
    <mergeCell ref="A18:C18"/>
    <mergeCell ref="D18:F18"/>
    <mergeCell ref="A19:C19"/>
    <mergeCell ref="D19:F19"/>
    <mergeCell ref="A43:D43"/>
    <mergeCell ref="A14:C14"/>
    <mergeCell ref="A15:C15"/>
    <mergeCell ref="G5:I9"/>
    <mergeCell ref="A7:B7"/>
    <mergeCell ref="C7:F7"/>
    <mergeCell ref="A8:B8"/>
    <mergeCell ref="C8:F8"/>
    <mergeCell ref="A9:B9"/>
    <mergeCell ref="C9:F9"/>
    <mergeCell ref="A10:I11"/>
    <mergeCell ref="D14:F14"/>
    <mergeCell ref="G14:I14"/>
    <mergeCell ref="B12:I13"/>
    <mergeCell ref="A12:A13"/>
    <mergeCell ref="H42:I42"/>
    <mergeCell ref="H41:I41"/>
    <mergeCell ref="A29:D30"/>
    <mergeCell ref="A31:I32"/>
    <mergeCell ref="E29:I30"/>
    <mergeCell ref="A37:I37"/>
    <mergeCell ref="A34:I35"/>
    <mergeCell ref="A39:D39"/>
    <mergeCell ref="H39:I39"/>
    <mergeCell ref="A33:I33"/>
    <mergeCell ref="A26:C26"/>
    <mergeCell ref="D26:F26"/>
    <mergeCell ref="A27:C27"/>
    <mergeCell ref="D27:F27"/>
    <mergeCell ref="G27:I27"/>
    <mergeCell ref="A24:C24"/>
    <mergeCell ref="D24:F24"/>
    <mergeCell ref="G24:I24"/>
    <mergeCell ref="A25:C25"/>
    <mergeCell ref="D25:F25"/>
    <mergeCell ref="A16:C16"/>
    <mergeCell ref="G21:I21"/>
    <mergeCell ref="G18:I18"/>
    <mergeCell ref="G19:I19"/>
    <mergeCell ref="D16:F16"/>
    <mergeCell ref="G16:I16"/>
    <mergeCell ref="G20:I20"/>
    <mergeCell ref="H43:I43"/>
    <mergeCell ref="A17:C17"/>
    <mergeCell ref="D17:F17"/>
    <mergeCell ref="G17:I17"/>
    <mergeCell ref="A28:C28"/>
    <mergeCell ref="D28:F28"/>
    <mergeCell ref="G28:I28"/>
    <mergeCell ref="A22:C22"/>
    <mergeCell ref="D22:F22"/>
    <mergeCell ref="G22:I22"/>
    <mergeCell ref="A23:C23"/>
    <mergeCell ref="D23:F23"/>
    <mergeCell ref="G23:I23"/>
    <mergeCell ref="A20:C20"/>
    <mergeCell ref="D20:F20"/>
    <mergeCell ref="G25:I26"/>
  </mergeCells>
  <dataValidations count="2">
    <dataValidation type="decimal" operator="lessThan" allowBlank="1" showInputMessage="1" showErrorMessage="1" errorTitle="Minimum Savings Violation" error="The borrower must save a minimum of 5% in payment costs each month.  Please recheck entry of data to ensure accuracy.  If the minimum savings is not met, please do not proceed with the refinance." sqref="D26:F26">
      <formula1>D25/G24</formula1>
    </dataValidation>
    <dataValidation type="list" allowBlank="1" showInputMessage="1" showErrorMessage="1" sqref="G21:I21">
      <formula1>$J$20:$J$22</formula1>
    </dataValidation>
  </dataValidations>
  <pageMargins left="0.25" right="0.25" top="0.25" bottom="0.25" header="0.3" footer="0.3"/>
  <pageSetup orientation="portrait" r:id="rId1"/>
  <ignoredErrors>
    <ignoredError sqref="A29" evalErro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Acquisition or Construction</vt:lpstr>
      <vt:lpstr>No Cash Out Refinance</vt:lpstr>
      <vt:lpstr>Streamline Refi ONLY</vt:lpstr>
      <vt:lpstr>Cash Out Refinance</vt:lpstr>
      <vt:lpstr>Single Close Maximum Worksheet</vt:lpstr>
      <vt:lpstr>Net Tangible Benefit Worksheet</vt:lpstr>
      <vt:lpstr>'Acquisition or Construction'!Check14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Laliberte</dc:creator>
  <cp:lastModifiedBy>Arlette Annette Mussington</cp:lastModifiedBy>
  <cp:lastPrinted>2012-09-19T12:32:34Z</cp:lastPrinted>
  <dcterms:created xsi:type="dcterms:W3CDTF">2008-02-22T16:07:26Z</dcterms:created>
  <dcterms:modified xsi:type="dcterms:W3CDTF">2012-09-19T12:33:36Z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-1667830750</vt:i4>
  </property>
  <property fmtid="{D5CDD505-2E9C-101B-9397-08002B2CF9AE}" pid="3" name="_NewReviewCycle">
    <vt:lpwstr/>
  </property>
  <property fmtid="{D5CDD505-2E9C-101B-9397-08002B2CF9AE}" pid="4" name="_EmailSubject">
    <vt:lpwstr>latest MCAW revision</vt:lpwstr>
  </property>
  <property fmtid="{D5CDD505-2E9C-101B-9397-08002B2CF9AE}" pid="5" name="_AuthorEmail">
    <vt:lpwstr>Scott.K.Laliberte@hud.gov</vt:lpwstr>
  </property>
  <property fmtid="{D5CDD505-2E9C-101B-9397-08002B2CF9AE}" pid="6" name="_AuthorEmailDisplayName">
    <vt:lpwstr>Laliberte, Scott K</vt:lpwstr>
  </property>
  <property fmtid="{D5CDD505-2E9C-101B-9397-08002B2CF9AE}" pid="7" name="_PreviousAdHocReviewCycleID">
    <vt:i4>-1638588164</vt:i4>
  </property>
  <property fmtid="{D5CDD505-2E9C-101B-9397-08002B2CF9AE}" pid="8" name="_ReviewingToolsShownOnce">
    <vt:lpwstr/>
  </property>
</Properties>
</file>