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65" yWindow="-120" windowWidth="18135" windowHeight="10605" tabRatio="609"/>
  </bookViews>
  <sheets>
    <sheet name="#0492 Burden" sheetId="2" r:id="rId1"/>
  </sheets>
  <definedNames>
    <definedName name="_xlnm.Print_Area" localSheetId="0">'#0492 Burden'!$A$1:$L$35</definedName>
  </definedNames>
  <calcPr calcId="144525"/>
</workbook>
</file>

<file path=xl/calcChain.xml><?xml version="1.0" encoding="utf-8"?>
<calcChain xmlns="http://schemas.openxmlformats.org/spreadsheetml/2006/main">
  <c r="C30" i="2" l="1"/>
  <c r="I11" i="2" l="1"/>
  <c r="D11" i="2"/>
  <c r="E34" i="2"/>
  <c r="D14" i="2"/>
  <c r="D16" i="2" s="1"/>
  <c r="E30" i="2"/>
  <c r="E16" i="2"/>
  <c r="E11" i="2"/>
  <c r="I16" i="2"/>
  <c r="I19" i="2"/>
  <c r="I33" i="2"/>
  <c r="I30" i="2"/>
  <c r="I34" i="2" s="1"/>
  <c r="G24" i="2"/>
  <c r="G30" i="2" s="1"/>
  <c r="G27" i="2"/>
  <c r="L27" i="2" s="1"/>
  <c r="L30" i="2" s="1"/>
  <c r="L34" i="2" s="1"/>
  <c r="G28" i="2"/>
  <c r="K28" i="2" s="1"/>
  <c r="G4" i="2"/>
  <c r="G5" i="2"/>
  <c r="K5" i="2"/>
  <c r="G6" i="2"/>
  <c r="K6" i="2" s="1"/>
  <c r="G7" i="2"/>
  <c r="L7" i="2"/>
  <c r="G8" i="2"/>
  <c r="L8" i="2" s="1"/>
  <c r="G9" i="2"/>
  <c r="L9" i="2" s="1"/>
  <c r="G10" i="2"/>
  <c r="L10" i="2" s="1"/>
  <c r="K10" i="2"/>
  <c r="G25" i="2"/>
  <c r="G26" i="2"/>
  <c r="L26" i="2"/>
  <c r="G29" i="2"/>
  <c r="K29" i="2" s="1"/>
  <c r="J16" i="2"/>
  <c r="J30" i="2"/>
  <c r="J34" i="2"/>
  <c r="K7" i="2"/>
  <c r="C34" i="2"/>
  <c r="C35" i="2"/>
  <c r="G14" i="2"/>
  <c r="G16" i="2" s="1"/>
  <c r="F16" i="2" s="1"/>
  <c r="G15" i="2"/>
  <c r="K15" i="2" s="1"/>
  <c r="K25" i="2"/>
  <c r="L25" i="2"/>
  <c r="K4" i="2"/>
  <c r="L29" i="2"/>
  <c r="L15" i="2"/>
  <c r="K27" i="2"/>
  <c r="L28" i="2"/>
  <c r="L4" i="2"/>
  <c r="K26" i="2"/>
  <c r="K9" i="2"/>
  <c r="L24" i="2"/>
  <c r="K24" i="2"/>
  <c r="J11" i="2"/>
  <c r="J19" i="2"/>
  <c r="J33" i="2" s="1"/>
  <c r="J35" i="2" s="1"/>
  <c r="L14" i="2"/>
  <c r="L16" i="2" s="1"/>
  <c r="L5" i="2"/>
  <c r="D30" i="2"/>
  <c r="I35" i="2" l="1"/>
  <c r="F30" i="2"/>
  <c r="G34" i="2"/>
  <c r="K30" i="2"/>
  <c r="K34" i="2" s="1"/>
  <c r="G11" i="2"/>
  <c r="K14" i="2"/>
  <c r="K16" i="2" s="1"/>
  <c r="K8" i="2"/>
  <c r="K11" i="2" s="1"/>
  <c r="K19" i="2" s="1"/>
  <c r="K33" i="2" s="1"/>
  <c r="K35" i="2" s="1"/>
  <c r="L6" i="2"/>
  <c r="L11" i="2" s="1"/>
  <c r="L19" i="2" s="1"/>
  <c r="L33" i="2" s="1"/>
  <c r="L35" i="2" s="1"/>
  <c r="E19" i="2"/>
  <c r="E33" i="2" l="1"/>
  <c r="E35" i="2" s="1"/>
  <c r="D35" i="2" s="1"/>
  <c r="D19" i="2"/>
  <c r="G19" i="2"/>
  <c r="F11" i="2"/>
  <c r="G33" i="2" l="1"/>
  <c r="G35" i="2" s="1"/>
  <c r="F35" i="2" s="1"/>
  <c r="F19" i="2"/>
</calcChain>
</file>

<file path=xl/comments1.xml><?xml version="1.0" encoding="utf-8"?>
<comments xmlns="http://schemas.openxmlformats.org/spreadsheetml/2006/main">
  <authors>
    <author>rgreene</author>
  </authors>
  <commentList>
    <comment ref="B1" authorId="0">
      <text>
        <r>
          <rPr>
            <b/>
            <sz val="10"/>
            <color indexed="81"/>
            <rFont val="Tahoma"/>
            <family val="2"/>
          </rPr>
          <t>rgreene:</t>
        </r>
        <r>
          <rPr>
            <sz val="10"/>
            <color indexed="81"/>
            <rFont val="Tahoma"/>
            <family val="2"/>
          </rPr>
          <t xml:space="preserve">
insert reg citation</t>
        </r>
      </text>
    </comment>
  </commentList>
</comments>
</file>

<file path=xl/sharedStrings.xml><?xml version="1.0" encoding="utf-8"?>
<sst xmlns="http://schemas.openxmlformats.org/spreadsheetml/2006/main" count="84" uniqueCount="50">
  <si>
    <t>State Agency Level</t>
  </si>
  <si>
    <t>Title</t>
  </si>
  <si>
    <t>Previously Approved</t>
  </si>
  <si>
    <t>Due to Program Change</t>
  </si>
  <si>
    <t>Due to an Adjustment</t>
  </si>
  <si>
    <t>Total Difference</t>
  </si>
  <si>
    <t>Estimated # Respondents</t>
  </si>
  <si>
    <t>Responses Per Respondent</t>
  </si>
  <si>
    <t>Total Annual Responses  (Col. DxE)</t>
  </si>
  <si>
    <t>Estimated Avg. # of Hours Per Response</t>
  </si>
  <si>
    <t>Estimated Total Hours   (Col. FxG)</t>
  </si>
  <si>
    <t>Estimated # Recordkeepers</t>
  </si>
  <si>
    <t>Records Per Recordkeeper</t>
  </si>
  <si>
    <t>Demand Letter for Overissuance</t>
  </si>
  <si>
    <t>Notice for Hearing or Prosecution</t>
  </si>
  <si>
    <t>Administrative Disqualification Hearing Waiver</t>
  </si>
  <si>
    <t>Disqualification Consent Agreement</t>
  </si>
  <si>
    <t>STATE AGENCY</t>
  </si>
  <si>
    <t>Reporting Burden</t>
  </si>
  <si>
    <t>HOUSEHOLD</t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</si>
  <si>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 Findings</t>
    </r>
  </si>
  <si>
    <r>
      <t xml:space="preserve">Action Taken on Hearing or Court Decision: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No IPV Findings</t>
    </r>
  </si>
  <si>
    <r>
      <t xml:space="preserve">Electronic Disqualified Recipient System Breakout:  </t>
    </r>
    <r>
      <rPr>
        <b/>
        <sz val="10"/>
        <rFont val="Arial"/>
        <family val="2"/>
      </rPr>
      <t>For eDRS Reporting</t>
    </r>
  </si>
  <si>
    <r>
      <t xml:space="preserve">Electronic Disqualified Recipient System Breakout: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Editing and Resubmission</t>
    </r>
  </si>
  <si>
    <r>
      <t xml:space="preserve">Electronic Disqualified Recipient System Breakout:  </t>
    </r>
    <r>
      <rPr>
        <b/>
        <sz val="10"/>
        <rFont val="Arial"/>
        <family val="2"/>
      </rPr>
      <t>For Penalty Checks using Mainframe</t>
    </r>
  </si>
  <si>
    <t>Annual Records</t>
  </si>
  <si>
    <t>Estimated Avg. # of Hours Per Records</t>
  </si>
  <si>
    <t>Estimated Total Annual Records</t>
  </si>
  <si>
    <r>
      <t xml:space="preserve">Recordkeeping Breakout:  </t>
    </r>
    <r>
      <rPr>
        <b/>
        <sz val="10"/>
        <rFont val="Arial"/>
        <family val="2"/>
      </rPr>
      <t>For initiating Collection Action</t>
    </r>
  </si>
  <si>
    <r>
      <t xml:space="preserve">Recordkeeping Breakout: 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IPVs</t>
    </r>
  </si>
  <si>
    <t>Total State Agency Reporting Burden</t>
  </si>
  <si>
    <t>Total State Agency Recordkeeping Burden</t>
  </si>
  <si>
    <t>TOTAL STATE AGENCY BURDEN</t>
  </si>
  <si>
    <t xml:space="preserve">Total Annual Responses </t>
  </si>
  <si>
    <t xml:space="preserve">Estimated Total Hours  </t>
  </si>
  <si>
    <t>Household</t>
  </si>
  <si>
    <t>SUMMARY OF BURDEN</t>
  </si>
  <si>
    <t>TOTAL BURDEN THIS COLLECTION</t>
  </si>
  <si>
    <r>
      <t>Action Taken on Hearing or Court Decision: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For No IPV Findings</t>
    </r>
  </si>
  <si>
    <t>Total Household Reporting Burden</t>
  </si>
  <si>
    <t>CFR Section of Regulations</t>
  </si>
  <si>
    <t>Recordkeeping</t>
  </si>
  <si>
    <t>273.16(e)(3)</t>
  </si>
  <si>
    <t>273.18(a)(2)</t>
  </si>
  <si>
    <t>273.16(e)(9)</t>
  </si>
  <si>
    <t>273.16(i)(4)</t>
  </si>
  <si>
    <t>272.1(f)</t>
  </si>
  <si>
    <t>273.16(i)(2)</t>
  </si>
  <si>
    <t>273.16(i)(2)(i)</t>
  </si>
  <si>
    <t>272.1(f)(3)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</si>
</sst>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(* #,##0.00_);_(* \(#,##0.00\);_(* &quot;-&quot;??_);_(@_)"/>
    <numFmt numFmtId="164" formatCode="#,##0.000;[Red]#,##0.000"/>
    <numFmt numFmtId="165" formatCode="#,##0.000"/>
    <numFmt numFmtId="166" formatCode="#,##0.0000"/>
    <numFmt numFmtId="167" formatCode="0.00000"/>
    <numFmt numFmtId="168" formatCode="_(* #,##0.000_);_(* \(#,##0.000\);_(* &quot;-&quot;??_);_(@_)"/>
    <numFmt numFmtId="169" formatCode="_(* #,##0.00000_);_(* \(#,##0.00000\);_(* &quot;-&quot;?????_);_(@_)"/>
    <numFmt numFmtId="170" formatCode="#,##0.00000"/>
    <numFmt numFmtId="171" formatCode="#,##0.00000_);\(#,##0.00000\)"/>
    <numFmt numFmtId="172" formatCode="#,##0.000_);\(#,##0.000\)"/>
    <numFmt numFmtId="173" formatCode="0.000000"/>
  </numFmts>
  <fonts count="11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2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4">
    <xf numFmtId="0" fontId="0" fillId="0" borderId="0" xfId="0"/>
    <xf numFmtId="165" fontId="0" fillId="0" borderId="0" xfId="0" applyNumberFormat="1"/>
    <xf numFmtId="0" fontId="0" fillId="0" borderId="0" xfId="0" applyBorder="1"/>
    <xf numFmtId="165" fontId="1" fillId="0" borderId="0" xfId="0" applyNumberFormat="1" applyFont="1" applyBorder="1"/>
    <xf numFmtId="3" fontId="0" fillId="0" borderId="0" xfId="0" applyNumberFormat="1" applyBorder="1"/>
    <xf numFmtId="0" fontId="3" fillId="0" borderId="0" xfId="0" applyFont="1"/>
    <xf numFmtId="0" fontId="1" fillId="0" borderId="0" xfId="0" applyFont="1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8" fontId="1" fillId="0" borderId="5" xfId="1" applyNumberFormat="1" applyFont="1" applyBorder="1" applyAlignment="1">
      <alignment vertical="center"/>
    </xf>
    <xf numFmtId="165" fontId="2" fillId="0" borderId="5" xfId="0" applyNumberFormat="1" applyFont="1" applyFill="1" applyBorder="1" applyAlignment="1">
      <alignment vertical="center"/>
    </xf>
    <xf numFmtId="168" fontId="1" fillId="0" borderId="9" xfId="1" applyNumberFormat="1" applyFont="1" applyBorder="1" applyAlignment="1">
      <alignment vertical="center"/>
    </xf>
    <xf numFmtId="165" fontId="2" fillId="0" borderId="9" xfId="0" applyNumberFormat="1" applyFont="1" applyFill="1" applyBorder="1" applyAlignment="1">
      <alignment vertical="center"/>
    </xf>
    <xf numFmtId="0" fontId="3" fillId="0" borderId="0" xfId="0" applyFont="1" applyBorder="1"/>
    <xf numFmtId="0" fontId="4" fillId="0" borderId="18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3" fillId="0" borderId="9" xfId="0" applyFont="1" applyBorder="1"/>
    <xf numFmtId="0" fontId="5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right" vertical="center"/>
    </xf>
    <xf numFmtId="0" fontId="4" fillId="0" borderId="30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/>
    </xf>
    <xf numFmtId="0" fontId="7" fillId="3" borderId="26" xfId="0" applyFont="1" applyFill="1" applyBorder="1" applyAlignment="1">
      <alignment horizontal="right" vertical="center"/>
    </xf>
    <xf numFmtId="0" fontId="7" fillId="4" borderId="26" xfId="0" applyFont="1" applyFill="1" applyBorder="1" applyAlignment="1">
      <alignment horizontal="right" vertical="center"/>
    </xf>
    <xf numFmtId="168" fontId="1" fillId="4" borderId="9" xfId="1" applyNumberFormat="1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166" fontId="2" fillId="4" borderId="9" xfId="0" applyNumberFormat="1" applyFont="1" applyFill="1" applyBorder="1" applyAlignment="1">
      <alignment vertical="center"/>
    </xf>
    <xf numFmtId="0" fontId="6" fillId="6" borderId="2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horizontal="center" vertical="center"/>
    </xf>
    <xf numFmtId="0" fontId="3" fillId="7" borderId="0" xfId="0" applyFont="1" applyFill="1"/>
    <xf numFmtId="0" fontId="6" fillId="7" borderId="19" xfId="0" applyFont="1" applyFill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right" vertical="center"/>
    </xf>
    <xf numFmtId="0" fontId="7" fillId="4" borderId="9" xfId="0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7" fillId="0" borderId="9" xfId="0" applyFont="1" applyBorder="1" applyAlignment="1">
      <alignment horizontal="right" vertical="center"/>
    </xf>
    <xf numFmtId="0" fontId="2" fillId="0" borderId="22" xfId="0" applyFont="1" applyBorder="1" applyAlignment="1">
      <alignment horizontal="right" vertical="center" wrapText="1"/>
    </xf>
    <xf numFmtId="170" fontId="2" fillId="4" borderId="9" xfId="0" applyNumberFormat="1" applyFont="1" applyFill="1" applyBorder="1" applyAlignment="1">
      <alignment vertical="center"/>
    </xf>
    <xf numFmtId="164" fontId="2" fillId="4" borderId="9" xfId="0" applyNumberFormat="1" applyFont="1" applyFill="1" applyBorder="1" applyAlignment="1">
      <alignment vertical="center"/>
    </xf>
    <xf numFmtId="169" fontId="2" fillId="4" borderId="9" xfId="0" applyNumberFormat="1" applyFont="1" applyFill="1" applyBorder="1" applyAlignment="1">
      <alignment vertical="center"/>
    </xf>
    <xf numFmtId="0" fontId="2" fillId="4" borderId="0" xfId="0" applyFont="1" applyFill="1" applyBorder="1"/>
    <xf numFmtId="165" fontId="2" fillId="4" borderId="9" xfId="0" applyNumberFormat="1" applyFont="1" applyFill="1" applyBorder="1" applyAlignment="1">
      <alignment vertical="center"/>
    </xf>
    <xf numFmtId="165" fontId="2" fillId="4" borderId="18" xfId="0" applyNumberFormat="1" applyFont="1" applyFill="1" applyBorder="1" applyAlignment="1">
      <alignment vertical="center"/>
    </xf>
    <xf numFmtId="0" fontId="2" fillId="0" borderId="0" xfId="0" applyFont="1"/>
    <xf numFmtId="0" fontId="2" fillId="3" borderId="5" xfId="0" applyFont="1" applyFill="1" applyBorder="1"/>
    <xf numFmtId="0" fontId="2" fillId="3" borderId="18" xfId="0" applyFont="1" applyFill="1" applyBorder="1"/>
    <xf numFmtId="0" fontId="2" fillId="8" borderId="19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/>
    </xf>
    <xf numFmtId="4" fontId="2" fillId="8" borderId="4" xfId="0" applyNumberFormat="1" applyFont="1" applyFill="1" applyBorder="1" applyAlignment="1">
      <alignment vertical="center"/>
    </xf>
    <xf numFmtId="4" fontId="2" fillId="8" borderId="7" xfId="0" applyNumberFormat="1" applyFont="1" applyFill="1" applyBorder="1" applyAlignment="1">
      <alignment vertical="center"/>
    </xf>
    <xf numFmtId="170" fontId="2" fillId="8" borderId="4" xfId="0" applyNumberFormat="1" applyFont="1" applyFill="1" applyBorder="1" applyAlignment="1">
      <alignment vertical="center"/>
    </xf>
    <xf numFmtId="165" fontId="2" fillId="8" borderId="4" xfId="1" applyNumberFormat="1" applyFont="1" applyFill="1" applyBorder="1" applyAlignment="1">
      <alignment vertical="center"/>
    </xf>
    <xf numFmtId="0" fontId="2" fillId="8" borderId="0" xfId="0" applyFont="1" applyFill="1"/>
    <xf numFmtId="165" fontId="2" fillId="8" borderId="31" xfId="1" applyNumberFormat="1" applyFont="1" applyFill="1" applyBorder="1" applyAlignment="1">
      <alignment vertical="center"/>
    </xf>
    <xf numFmtId="165" fontId="2" fillId="8" borderId="4" xfId="0" applyNumberFormat="1" applyFont="1" applyFill="1" applyBorder="1" applyAlignment="1">
      <alignment vertical="center"/>
    </xf>
    <xf numFmtId="165" fontId="2" fillId="0" borderId="0" xfId="0" applyNumberFormat="1" applyFont="1"/>
    <xf numFmtId="0" fontId="2" fillId="8" borderId="6" xfId="0" applyFont="1" applyFill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4" fontId="2" fillId="8" borderId="2" xfId="0" applyNumberFormat="1" applyFont="1" applyFill="1" applyBorder="1" applyAlignment="1">
      <alignment vertical="center"/>
    </xf>
    <xf numFmtId="170" fontId="2" fillId="8" borderId="2" xfId="0" applyNumberFormat="1" applyFont="1" applyFill="1" applyBorder="1" applyAlignment="1">
      <alignment vertical="center"/>
    </xf>
    <xf numFmtId="165" fontId="2" fillId="8" borderId="32" xfId="0" applyNumberFormat="1" applyFont="1" applyFill="1" applyBorder="1" applyAlignment="1">
      <alignment vertical="center"/>
    </xf>
    <xf numFmtId="165" fontId="2" fillId="8" borderId="2" xfId="0" applyNumberFormat="1" applyFont="1" applyFill="1" applyBorder="1" applyAlignment="1">
      <alignment vertical="center"/>
    </xf>
    <xf numFmtId="1" fontId="2" fillId="8" borderId="2" xfId="0" applyNumberFormat="1" applyFont="1" applyFill="1" applyBorder="1" applyAlignment="1">
      <alignment vertical="center"/>
    </xf>
    <xf numFmtId="0" fontId="1" fillId="0" borderId="0" xfId="0" applyFont="1"/>
    <xf numFmtId="165" fontId="1" fillId="0" borderId="0" xfId="0" applyNumberFormat="1" applyFont="1"/>
    <xf numFmtId="1" fontId="1" fillId="8" borderId="2" xfId="0" applyNumberFormat="1" applyFont="1" applyFill="1" applyBorder="1" applyAlignment="1">
      <alignment vertical="center"/>
    </xf>
    <xf numFmtId="4" fontId="1" fillId="8" borderId="2" xfId="0" applyNumberFormat="1" applyFont="1" applyFill="1" applyBorder="1" applyAlignment="1">
      <alignment vertical="center"/>
    </xf>
    <xf numFmtId="170" fontId="1" fillId="8" borderId="2" xfId="0" applyNumberFormat="1" applyFont="1" applyFill="1" applyBorder="1" applyAlignment="1">
      <alignment vertical="center"/>
    </xf>
    <xf numFmtId="165" fontId="1" fillId="8" borderId="4" xfId="1" applyNumberFormat="1" applyFont="1" applyFill="1" applyBorder="1" applyAlignment="1">
      <alignment vertical="center"/>
    </xf>
    <xf numFmtId="0" fontId="7" fillId="8" borderId="3" xfId="0" applyFont="1" applyFill="1" applyBorder="1" applyAlignment="1">
      <alignment horizontal="right" vertical="center" wrapText="1"/>
    </xf>
    <xf numFmtId="0" fontId="2" fillId="8" borderId="3" xfId="0" applyFont="1" applyFill="1" applyBorder="1" applyAlignment="1">
      <alignment vertical="center"/>
    </xf>
    <xf numFmtId="165" fontId="2" fillId="8" borderId="3" xfId="0" applyNumberFormat="1" applyFont="1" applyFill="1" applyBorder="1" applyAlignment="1">
      <alignment vertical="center"/>
    </xf>
    <xf numFmtId="164" fontId="2" fillId="8" borderId="3" xfId="0" applyNumberFormat="1" applyFont="1" applyFill="1" applyBorder="1" applyAlignment="1">
      <alignment vertical="center"/>
    </xf>
    <xf numFmtId="169" fontId="2" fillId="8" borderId="3" xfId="0" applyNumberFormat="1" applyFont="1" applyFill="1" applyBorder="1" applyAlignment="1">
      <alignment vertical="center"/>
    </xf>
    <xf numFmtId="168" fontId="1" fillId="8" borderId="3" xfId="1" applyNumberFormat="1" applyFont="1" applyFill="1" applyBorder="1" applyAlignment="1">
      <alignment vertical="center"/>
    </xf>
    <xf numFmtId="0" fontId="2" fillId="8" borderId="16" xfId="0" applyFont="1" applyFill="1" applyBorder="1"/>
    <xf numFmtId="165" fontId="2" fillId="8" borderId="30" xfId="0" applyNumberFormat="1" applyFont="1" applyFill="1" applyBorder="1" applyAlignment="1">
      <alignment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vertical="center"/>
    </xf>
    <xf numFmtId="4" fontId="2" fillId="7" borderId="4" xfId="0" applyNumberFormat="1" applyFont="1" applyFill="1" applyBorder="1" applyAlignment="1">
      <alignment vertical="center"/>
    </xf>
    <xf numFmtId="4" fontId="2" fillId="7" borderId="7" xfId="0" applyNumberFormat="1" applyFont="1" applyFill="1" applyBorder="1" applyAlignment="1">
      <alignment vertical="center"/>
    </xf>
    <xf numFmtId="170" fontId="2" fillId="7" borderId="4" xfId="0" applyNumberFormat="1" applyFont="1" applyFill="1" applyBorder="1" applyAlignment="1">
      <alignment horizontal="right" vertical="center"/>
    </xf>
    <xf numFmtId="165" fontId="2" fillId="7" borderId="4" xfId="1" applyNumberFormat="1" applyFont="1" applyFill="1" applyBorder="1" applyAlignment="1">
      <alignment vertical="center"/>
    </xf>
    <xf numFmtId="0" fontId="2" fillId="7" borderId="0" xfId="0" applyFont="1" applyFill="1"/>
    <xf numFmtId="165" fontId="2" fillId="7" borderId="31" xfId="1" applyNumberFormat="1" applyFont="1" applyFill="1" applyBorder="1" applyAlignment="1">
      <alignment vertical="center"/>
    </xf>
    <xf numFmtId="165" fontId="2" fillId="7" borderId="4" xfId="0" applyNumberFormat="1" applyFont="1" applyFill="1" applyBorder="1" applyAlignment="1">
      <alignment vertical="center"/>
    </xf>
    <xf numFmtId="0" fontId="2" fillId="7" borderId="2" xfId="0" applyFont="1" applyFill="1" applyBorder="1" applyAlignment="1">
      <alignment vertical="center"/>
    </xf>
    <xf numFmtId="4" fontId="2" fillId="7" borderId="2" xfId="0" applyNumberFormat="1" applyFont="1" applyFill="1" applyBorder="1" applyAlignment="1">
      <alignment vertical="center"/>
    </xf>
    <xf numFmtId="170" fontId="2" fillId="7" borderId="2" xfId="0" applyNumberFormat="1" applyFont="1" applyFill="1" applyBorder="1" applyAlignment="1">
      <alignment horizontal="right" vertical="center"/>
    </xf>
    <xf numFmtId="165" fontId="2" fillId="7" borderId="32" xfId="0" applyNumberFormat="1" applyFont="1" applyFill="1" applyBorder="1" applyAlignment="1">
      <alignment vertical="center"/>
    </xf>
    <xf numFmtId="165" fontId="2" fillId="7" borderId="2" xfId="0" applyNumberFormat="1" applyFont="1" applyFill="1" applyBorder="1" applyAlignment="1">
      <alignment vertical="center"/>
    </xf>
    <xf numFmtId="0" fontId="7" fillId="7" borderId="3" xfId="0" applyFont="1" applyFill="1" applyBorder="1" applyAlignment="1">
      <alignment horizontal="right" vertical="center" wrapText="1"/>
    </xf>
    <xf numFmtId="0" fontId="2" fillId="7" borderId="3" xfId="0" applyFont="1" applyFill="1" applyBorder="1" applyAlignment="1">
      <alignment vertical="center"/>
    </xf>
    <xf numFmtId="165" fontId="2" fillId="7" borderId="3" xfId="0" applyNumberFormat="1" applyFont="1" applyFill="1" applyBorder="1" applyAlignment="1">
      <alignment vertical="center"/>
    </xf>
    <xf numFmtId="164" fontId="2" fillId="7" borderId="3" xfId="0" applyNumberFormat="1" applyFont="1" applyFill="1" applyBorder="1" applyAlignment="1">
      <alignment vertical="center"/>
    </xf>
    <xf numFmtId="170" fontId="2" fillId="7" borderId="3" xfId="0" applyNumberFormat="1" applyFont="1" applyFill="1" applyBorder="1" applyAlignment="1">
      <alignment horizontal="right" vertical="center"/>
    </xf>
    <xf numFmtId="168" fontId="2" fillId="7" borderId="3" xfId="1" applyNumberFormat="1" applyFont="1" applyFill="1" applyBorder="1" applyAlignment="1">
      <alignment vertical="center"/>
    </xf>
    <xf numFmtId="0" fontId="2" fillId="7" borderId="16" xfId="0" applyFont="1" applyFill="1" applyBorder="1"/>
    <xf numFmtId="165" fontId="2" fillId="7" borderId="30" xfId="0" applyNumberFormat="1" applyFont="1" applyFill="1" applyBorder="1" applyAlignment="1">
      <alignment vertical="center"/>
    </xf>
    <xf numFmtId="0" fontId="2" fillId="0" borderId="9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/>
    </xf>
    <xf numFmtId="165" fontId="2" fillId="0" borderId="5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9" fontId="2" fillId="0" borderId="5" xfId="0" applyNumberFormat="1" applyFont="1" applyBorder="1" applyAlignment="1">
      <alignment vertical="center"/>
    </xf>
    <xf numFmtId="0" fontId="2" fillId="0" borderId="0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right" vertical="center" wrapText="1"/>
    </xf>
    <xf numFmtId="165" fontId="2" fillId="0" borderId="3" xfId="0" applyNumberFormat="1" applyFont="1" applyBorder="1" applyAlignment="1">
      <alignment horizontal="right" vertical="center" wrapText="1"/>
    </xf>
    <xf numFmtId="164" fontId="2" fillId="0" borderId="3" xfId="0" applyNumberFormat="1" applyFont="1" applyBorder="1" applyAlignment="1">
      <alignment horizontal="right" vertical="center" wrapText="1"/>
    </xf>
    <xf numFmtId="171" fontId="2" fillId="0" borderId="3" xfId="0" applyNumberFormat="1" applyFont="1" applyBorder="1" applyAlignment="1">
      <alignment horizontal="right" vertical="center" wrapText="1"/>
    </xf>
    <xf numFmtId="172" fontId="2" fillId="0" borderId="3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right"/>
    </xf>
    <xf numFmtId="165" fontId="2" fillId="0" borderId="30" xfId="0" applyNumberFormat="1" applyFont="1" applyFill="1" applyBorder="1" applyAlignment="1">
      <alignment horizontal="right" vertical="center" wrapText="1"/>
    </xf>
    <xf numFmtId="165" fontId="2" fillId="0" borderId="3" xfId="0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165" fontId="2" fillId="0" borderId="0" xfId="0" applyNumberFormat="1" applyFont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172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/>
    </xf>
    <xf numFmtId="165" fontId="2" fillId="0" borderId="0" xfId="0" applyNumberFormat="1" applyFont="1" applyFill="1" applyBorder="1" applyAlignment="1">
      <alignment horizontal="right" vertical="center" wrapText="1"/>
    </xf>
    <xf numFmtId="0" fontId="5" fillId="5" borderId="27" xfId="0" applyFont="1" applyFill="1" applyBorder="1" applyAlignment="1">
      <alignment horizontal="left" vertical="center"/>
    </xf>
    <xf numFmtId="0" fontId="5" fillId="5" borderId="20" xfId="0" applyFont="1" applyFill="1" applyBorder="1" applyAlignment="1">
      <alignment horizontal="left" vertical="center"/>
    </xf>
    <xf numFmtId="0" fontId="2" fillId="5" borderId="20" xfId="0" applyFont="1" applyFill="1" applyBorder="1"/>
    <xf numFmtId="0" fontId="2" fillId="5" borderId="22" xfId="0" applyFont="1" applyFill="1" applyBorder="1"/>
    <xf numFmtId="0" fontId="2" fillId="0" borderId="9" xfId="0" applyFont="1" applyBorder="1"/>
    <xf numFmtId="0" fontId="2" fillId="0" borderId="9" xfId="0" applyFont="1" applyFill="1" applyBorder="1"/>
    <xf numFmtId="0" fontId="2" fillId="0" borderId="29" xfId="0" applyFont="1" applyBorder="1"/>
    <xf numFmtId="0" fontId="2" fillId="6" borderId="7" xfId="0" applyFont="1" applyFill="1" applyBorder="1" applyAlignment="1">
      <alignment vertical="center" wrapText="1"/>
    </xf>
    <xf numFmtId="4" fontId="2" fillId="6" borderId="21" xfId="0" applyNumberFormat="1" applyFont="1" applyFill="1" applyBorder="1" applyAlignment="1">
      <alignment vertical="center"/>
    </xf>
    <xf numFmtId="4" fontId="2" fillId="6" borderId="7" xfId="0" applyNumberFormat="1" applyFont="1" applyFill="1" applyBorder="1" applyAlignment="1">
      <alignment vertical="center"/>
    </xf>
    <xf numFmtId="0" fontId="2" fillId="6" borderId="7" xfId="0" applyFont="1" applyFill="1" applyBorder="1" applyAlignment="1">
      <alignment horizontal="right" vertical="center"/>
    </xf>
    <xf numFmtId="165" fontId="2" fillId="6" borderId="7" xfId="1" applyNumberFormat="1" applyFont="1" applyFill="1" applyBorder="1" applyAlignment="1">
      <alignment vertical="center"/>
    </xf>
    <xf numFmtId="0" fontId="2" fillId="6" borderId="8" xfId="0" applyFont="1" applyFill="1" applyBorder="1"/>
    <xf numFmtId="165" fontId="2" fillId="6" borderId="33" xfId="0" applyNumberFormat="1" applyFont="1" applyFill="1" applyBorder="1" applyAlignment="1">
      <alignment vertical="center"/>
    </xf>
    <xf numFmtId="165" fontId="2" fillId="6" borderId="7" xfId="0" applyNumberFormat="1" applyFont="1" applyFill="1" applyBorder="1" applyAlignment="1">
      <alignment vertical="center"/>
    </xf>
    <xf numFmtId="0" fontId="2" fillId="6" borderId="6" xfId="0" applyFont="1" applyFill="1" applyBorder="1" applyAlignment="1">
      <alignment vertical="center" wrapText="1"/>
    </xf>
    <xf numFmtId="4" fontId="2" fillId="6" borderId="2" xfId="0" applyNumberFormat="1" applyFont="1" applyFill="1" applyBorder="1" applyAlignment="1">
      <alignment vertical="center"/>
    </xf>
    <xf numFmtId="173" fontId="2" fillId="6" borderId="2" xfId="0" applyNumberFormat="1" applyFont="1" applyFill="1" applyBorder="1" applyAlignment="1">
      <alignment horizontal="right" vertical="center"/>
    </xf>
    <xf numFmtId="165" fontId="2" fillId="6" borderId="4" xfId="1" applyNumberFormat="1" applyFont="1" applyFill="1" applyBorder="1" applyAlignment="1">
      <alignment vertical="center"/>
    </xf>
    <xf numFmtId="0" fontId="2" fillId="6" borderId="0" xfId="0" applyFont="1" applyFill="1" applyBorder="1"/>
    <xf numFmtId="165" fontId="2" fillId="6" borderId="32" xfId="0" applyNumberFormat="1" applyFont="1" applyFill="1" applyBorder="1" applyAlignment="1">
      <alignment vertical="center"/>
    </xf>
    <xf numFmtId="165" fontId="2" fillId="6" borderId="2" xfId="0" applyNumberFormat="1" applyFont="1" applyFill="1" applyBorder="1" applyAlignment="1">
      <alignment vertical="center"/>
    </xf>
    <xf numFmtId="165" fontId="2" fillId="6" borderId="4" xfId="0" applyNumberFormat="1" applyFont="1" applyFill="1" applyBorder="1" applyAlignment="1">
      <alignment vertical="center"/>
    </xf>
    <xf numFmtId="0" fontId="2" fillId="6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horizontal="right" vertical="center"/>
    </xf>
    <xf numFmtId="0" fontId="2" fillId="6" borderId="1" xfId="0" applyFont="1" applyFill="1" applyBorder="1"/>
    <xf numFmtId="173" fontId="2" fillId="6" borderId="2" xfId="0" applyNumberFormat="1" applyFont="1" applyFill="1" applyBorder="1" applyAlignment="1">
      <alignment vertical="center"/>
    </xf>
    <xf numFmtId="0" fontId="7" fillId="6" borderId="3" xfId="0" applyFont="1" applyFill="1" applyBorder="1" applyAlignment="1">
      <alignment horizontal="right" vertical="center" wrapText="1"/>
    </xf>
    <xf numFmtId="170" fontId="2" fillId="6" borderId="3" xfId="0" applyNumberFormat="1" applyFont="1" applyFill="1" applyBorder="1" applyAlignment="1">
      <alignment vertical="center"/>
    </xf>
    <xf numFmtId="164" fontId="2" fillId="6" borderId="3" xfId="0" applyNumberFormat="1" applyFont="1" applyFill="1" applyBorder="1" applyAlignment="1">
      <alignment vertical="center"/>
    </xf>
    <xf numFmtId="167" fontId="2" fillId="6" borderId="3" xfId="0" applyNumberFormat="1" applyFont="1" applyFill="1" applyBorder="1" applyAlignment="1">
      <alignment vertical="center"/>
    </xf>
    <xf numFmtId="168" fontId="2" fillId="6" borderId="17" xfId="1" applyNumberFormat="1" applyFont="1" applyFill="1" applyBorder="1" applyAlignment="1">
      <alignment vertical="center"/>
    </xf>
    <xf numFmtId="165" fontId="2" fillId="6" borderId="30" xfId="0" applyNumberFormat="1" applyFont="1" applyFill="1" applyBorder="1" applyAlignment="1">
      <alignment vertical="center"/>
    </xf>
    <xf numFmtId="165" fontId="2" fillId="6" borderId="3" xfId="0" applyNumberFormat="1" applyFont="1" applyFill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3" fontId="2" fillId="0" borderId="9" xfId="0" applyNumberFormat="1" applyFont="1" applyBorder="1" applyAlignment="1">
      <alignment vertical="center"/>
    </xf>
    <xf numFmtId="170" fontId="2" fillId="0" borderId="9" xfId="0" applyNumberFormat="1" applyFont="1" applyBorder="1" applyAlignment="1">
      <alignment vertical="center"/>
    </xf>
    <xf numFmtId="164" fontId="2" fillId="0" borderId="9" xfId="0" applyNumberFormat="1" applyFont="1" applyBorder="1" applyAlignment="1">
      <alignment vertical="center"/>
    </xf>
    <xf numFmtId="169" fontId="2" fillId="0" borderId="9" xfId="0" applyNumberFormat="1" applyFont="1" applyBorder="1" applyAlignment="1">
      <alignment vertical="center"/>
    </xf>
    <xf numFmtId="165" fontId="2" fillId="0" borderId="9" xfId="0" applyNumberFormat="1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3" fontId="2" fillId="0" borderId="20" xfId="0" applyNumberFormat="1" applyFont="1" applyBorder="1"/>
    <xf numFmtId="0" fontId="2" fillId="0" borderId="20" xfId="0" applyFont="1" applyBorder="1"/>
    <xf numFmtId="0" fontId="2" fillId="0" borderId="20" xfId="0" applyFont="1" applyFill="1" applyBorder="1"/>
    <xf numFmtId="0" fontId="10" fillId="0" borderId="23" xfId="0" applyFont="1" applyBorder="1" applyAlignment="1">
      <alignment horizontal="right" vertical="center" indent="1"/>
    </xf>
    <xf numFmtId="3" fontId="2" fillId="0" borderId="4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165" fontId="2" fillId="0" borderId="4" xfId="0" applyNumberFormat="1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165" fontId="2" fillId="0" borderId="33" xfId="0" applyNumberFormat="1" applyFont="1" applyFill="1" applyBorder="1" applyAlignment="1">
      <alignment horizontal="right" vertical="center"/>
    </xf>
    <xf numFmtId="165" fontId="2" fillId="0" borderId="4" xfId="0" applyNumberFormat="1" applyFont="1" applyFill="1" applyBorder="1" applyAlignment="1">
      <alignment vertical="center"/>
    </xf>
    <xf numFmtId="165" fontId="2" fillId="0" borderId="13" xfId="0" applyNumberFormat="1" applyFont="1" applyBorder="1" applyAlignment="1">
      <alignment vertical="center"/>
    </xf>
    <xf numFmtId="0" fontId="10" fillId="0" borderId="24" xfId="0" applyFont="1" applyBorder="1" applyAlignment="1">
      <alignment horizontal="right" vertical="center" indent="1"/>
    </xf>
    <xf numFmtId="0" fontId="2" fillId="2" borderId="2" xfId="0" applyFont="1" applyFill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8" fontId="2" fillId="0" borderId="2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32" xfId="0" applyNumberFormat="1" applyFont="1" applyFill="1" applyBorder="1" applyAlignment="1">
      <alignment horizontal="right" vertical="center"/>
    </xf>
    <xf numFmtId="165" fontId="2" fillId="0" borderId="2" xfId="0" applyNumberFormat="1" applyFont="1" applyFill="1" applyBorder="1" applyAlignment="1">
      <alignment vertical="center"/>
    </xf>
    <xf numFmtId="165" fontId="2" fillId="0" borderId="14" xfId="0" applyNumberFormat="1" applyFont="1" applyBorder="1" applyAlignment="1">
      <alignment vertical="center"/>
    </xf>
    <xf numFmtId="0" fontId="7" fillId="0" borderId="25" xfId="0" applyFont="1" applyBorder="1" applyAlignment="1">
      <alignment horizontal="right" vertical="center" indent="1"/>
    </xf>
    <xf numFmtId="0" fontId="7" fillId="0" borderId="37" xfId="0" applyFont="1" applyBorder="1" applyAlignment="1">
      <alignment horizontal="right" vertical="center" indent="1"/>
    </xf>
    <xf numFmtId="170" fontId="2" fillId="0" borderId="12" xfId="0" applyNumberFormat="1" applyFont="1" applyBorder="1" applyAlignment="1">
      <alignment horizontal="right" vertical="center"/>
    </xf>
    <xf numFmtId="165" fontId="2" fillId="0" borderId="12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65" fontId="2" fillId="0" borderId="34" xfId="0" applyNumberFormat="1" applyFont="1" applyFill="1" applyBorder="1" applyAlignment="1">
      <alignment horizontal="right" vertical="center"/>
    </xf>
    <xf numFmtId="165" fontId="2" fillId="0" borderId="12" xfId="0" applyNumberFormat="1" applyFont="1" applyFill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2" fillId="8" borderId="19" xfId="0" applyFont="1" applyFill="1" applyBorder="1" applyAlignment="1">
      <alignment horizontal="right" vertical="center" wrapText="1"/>
    </xf>
    <xf numFmtId="0" fontId="2" fillId="8" borderId="6" xfId="0" applyFont="1" applyFill="1" applyBorder="1" applyAlignment="1">
      <alignment horizontal="right" vertical="center" wrapText="1"/>
    </xf>
    <xf numFmtId="0" fontId="6" fillId="7" borderId="19" xfId="0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2" fillId="6" borderId="7" xfId="0" applyFont="1" applyFill="1" applyBorder="1" applyAlignment="1">
      <alignment horizontal="right" vertical="center" wrapText="1"/>
    </xf>
    <xf numFmtId="0" fontId="2" fillId="6" borderId="6" xfId="0" applyFont="1" applyFill="1" applyBorder="1" applyAlignment="1">
      <alignment horizontal="right" vertical="center" wrapText="1"/>
    </xf>
    <xf numFmtId="0" fontId="2" fillId="6" borderId="2" xfId="0" applyFont="1" applyFill="1" applyBorder="1" applyAlignment="1">
      <alignment horizontal="right" vertical="center" wrapText="1"/>
    </xf>
    <xf numFmtId="0" fontId="5" fillId="9" borderId="26" xfId="0" applyFont="1" applyFill="1" applyBorder="1" applyAlignment="1">
      <alignment horizontal="center" vertical="center"/>
    </xf>
    <xf numFmtId="0" fontId="10" fillId="9" borderId="35" xfId="0" applyFont="1" applyFill="1" applyBorder="1" applyAlignment="1">
      <alignment horizontal="right" vertical="center" indent="1"/>
    </xf>
    <xf numFmtId="0" fontId="10" fillId="9" borderId="36" xfId="0" applyFont="1" applyFill="1" applyBorder="1" applyAlignment="1">
      <alignment horizontal="right" vertical="center" indent="1"/>
    </xf>
    <xf numFmtId="0" fontId="3" fillId="0" borderId="5" xfId="0" applyFont="1" applyBorder="1" applyAlignment="1">
      <alignment horizontal="center" vertical="center" wrapText="1"/>
    </xf>
    <xf numFmtId="3" fontId="2" fillId="6" borderId="3" xfId="0" applyNumberFormat="1" applyFont="1" applyFill="1" applyBorder="1" applyAlignment="1">
      <alignment vertical="center"/>
    </xf>
    <xf numFmtId="3" fontId="2" fillId="0" borderId="2" xfId="0" applyNumberFormat="1" applyFont="1" applyBorder="1" applyAlignment="1">
      <alignment horizontal="right" vertical="center"/>
    </xf>
    <xf numFmtId="3" fontId="2" fillId="0" borderId="12" xfId="0" applyNumberFormat="1" applyFont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6600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46"/>
  <sheetViews>
    <sheetView tabSelected="1" topLeftCell="A26" zoomScale="82" zoomScaleNormal="82" zoomScaleSheetLayoutView="80" workbookViewId="0">
      <selection activeCell="E32" sqref="E32"/>
    </sheetView>
  </sheetViews>
  <sheetFormatPr defaultRowHeight="12.75" x14ac:dyDescent="0.2"/>
  <cols>
    <col min="1" max="1" width="44.28515625" customWidth="1"/>
    <col min="2" max="2" width="22.85546875" customWidth="1"/>
    <col min="3" max="3" width="12" customWidth="1"/>
    <col min="4" max="4" width="14.140625" customWidth="1"/>
    <col min="5" max="5" width="13.7109375" customWidth="1"/>
    <col min="6" max="6" width="12.140625" customWidth="1"/>
    <col min="7" max="7" width="16" customWidth="1"/>
    <col min="8" max="8" width="0" hidden="1" customWidth="1"/>
    <col min="9" max="9" width="13.85546875" customWidth="1"/>
    <col min="10" max="10" width="12.42578125" customWidth="1"/>
    <col min="11" max="11" width="13.42578125" customWidth="1"/>
    <col min="12" max="12" width="12" customWidth="1"/>
    <col min="13" max="14" width="10.5703125" bestFit="1" customWidth="1"/>
    <col min="15" max="15" width="11.5703125" bestFit="1" customWidth="1"/>
    <col min="17" max="17" width="9.5703125" bestFit="1" customWidth="1"/>
  </cols>
  <sheetData>
    <row r="1" spans="1:15" ht="48.75" thickBot="1" x14ac:dyDescent="0.25">
      <c r="A1" s="7" t="s">
        <v>1</v>
      </c>
      <c r="B1" s="7" t="s">
        <v>40</v>
      </c>
      <c r="C1" s="114" t="s">
        <v>6</v>
      </c>
      <c r="D1" s="8" t="s">
        <v>7</v>
      </c>
      <c r="E1" s="8" t="s">
        <v>8</v>
      </c>
      <c r="F1" s="8" t="s">
        <v>9</v>
      </c>
      <c r="G1" s="9" t="s">
        <v>10</v>
      </c>
      <c r="H1" s="5"/>
      <c r="I1" s="23" t="s">
        <v>2</v>
      </c>
      <c r="J1" s="10" t="s">
        <v>3</v>
      </c>
      <c r="K1" s="10" t="s">
        <v>4</v>
      </c>
      <c r="L1" s="10" t="s">
        <v>5</v>
      </c>
    </row>
    <row r="2" spans="1:15" ht="30" customHeight="1" thickBot="1" x14ac:dyDescent="0.25">
      <c r="A2" s="24" t="s">
        <v>17</v>
      </c>
      <c r="B2" s="38"/>
      <c r="C2" s="210"/>
      <c r="D2" s="11"/>
      <c r="E2" s="11"/>
      <c r="F2" s="11"/>
      <c r="G2" s="11"/>
      <c r="H2" s="17"/>
      <c r="I2" s="12"/>
      <c r="J2" s="12"/>
      <c r="K2" s="12"/>
      <c r="L2" s="18"/>
    </row>
    <row r="3" spans="1:15" s="50" customFormat="1" ht="30" customHeight="1" thickBot="1" x14ac:dyDescent="0.25">
      <c r="A3" s="25" t="s">
        <v>18</v>
      </c>
      <c r="B3" s="39"/>
      <c r="C3" s="51"/>
      <c r="D3" s="51"/>
      <c r="E3" s="51"/>
      <c r="F3" s="51"/>
      <c r="G3" s="51"/>
      <c r="H3" s="51"/>
      <c r="I3" s="51"/>
      <c r="J3" s="51"/>
      <c r="K3" s="51"/>
      <c r="L3" s="52"/>
    </row>
    <row r="4" spans="1:15" s="50" customFormat="1" ht="30" customHeight="1" x14ac:dyDescent="0.2">
      <c r="A4" s="53" t="s">
        <v>13</v>
      </c>
      <c r="B4" s="200" t="s">
        <v>43</v>
      </c>
      <c r="C4" s="54">
        <v>53</v>
      </c>
      <c r="D4" s="55">
        <v>17312.57</v>
      </c>
      <c r="E4" s="56">
        <v>917566</v>
      </c>
      <c r="F4" s="57">
        <v>0.13333</v>
      </c>
      <c r="G4" s="58">
        <f t="shared" ref="G4:G10" si="0">SUM(E4*F4)</f>
        <v>122339.07478000001</v>
      </c>
      <c r="H4" s="59"/>
      <c r="I4" s="60">
        <v>91722.930999999997</v>
      </c>
      <c r="J4" s="61">
        <v>0</v>
      </c>
      <c r="K4" s="61">
        <f t="shared" ref="K4:K9" si="1">SUM(G4-I4)</f>
        <v>30616.143780000013</v>
      </c>
      <c r="L4" s="61">
        <f t="shared" ref="L4:L10" si="2">SUM(G4-I4)</f>
        <v>30616.143780000013</v>
      </c>
      <c r="O4" s="62"/>
    </row>
    <row r="5" spans="1:15" s="50" customFormat="1" ht="30" customHeight="1" x14ac:dyDescent="0.2">
      <c r="A5" s="63" t="s">
        <v>14</v>
      </c>
      <c r="B5" s="201" t="s">
        <v>42</v>
      </c>
      <c r="C5" s="64">
        <v>53</v>
      </c>
      <c r="D5" s="65">
        <v>825.34</v>
      </c>
      <c r="E5" s="65">
        <v>43743</v>
      </c>
      <c r="F5" s="66">
        <v>0.13333</v>
      </c>
      <c r="G5" s="58">
        <f t="shared" si="0"/>
        <v>5832.2541900000006</v>
      </c>
      <c r="H5" s="59"/>
      <c r="I5" s="67">
        <v>6892.3609999999999</v>
      </c>
      <c r="J5" s="68">
        <v>0</v>
      </c>
      <c r="K5" s="61">
        <f t="shared" si="1"/>
        <v>-1060.1068099999993</v>
      </c>
      <c r="L5" s="61">
        <f t="shared" si="2"/>
        <v>-1060.1068099999993</v>
      </c>
      <c r="M5" s="62"/>
      <c r="N5" s="62"/>
    </row>
    <row r="6" spans="1:15" s="50" customFormat="1" ht="30" customHeight="1" x14ac:dyDescent="0.2">
      <c r="A6" s="36" t="s">
        <v>20</v>
      </c>
      <c r="B6" s="201" t="s">
        <v>44</v>
      </c>
      <c r="C6" s="69">
        <v>53</v>
      </c>
      <c r="D6" s="65">
        <v>800.7</v>
      </c>
      <c r="E6" s="65">
        <v>42437</v>
      </c>
      <c r="F6" s="66">
        <v>0.16667000000000001</v>
      </c>
      <c r="G6" s="58">
        <f t="shared" si="0"/>
        <v>7072.9747900000002</v>
      </c>
      <c r="H6" s="59"/>
      <c r="I6" s="67">
        <v>8362.6650000000009</v>
      </c>
      <c r="J6" s="68">
        <v>0</v>
      </c>
      <c r="K6" s="61">
        <f t="shared" si="1"/>
        <v>-1289.6902100000007</v>
      </c>
      <c r="L6" s="61">
        <f t="shared" si="2"/>
        <v>-1289.6902100000007</v>
      </c>
      <c r="N6" s="62"/>
    </row>
    <row r="7" spans="1:15" s="50" customFormat="1" ht="30" customHeight="1" x14ac:dyDescent="0.2">
      <c r="A7" s="36" t="s">
        <v>21</v>
      </c>
      <c r="B7" s="201" t="s">
        <v>44</v>
      </c>
      <c r="C7" s="69">
        <v>53</v>
      </c>
      <c r="D7" s="65">
        <v>24.64</v>
      </c>
      <c r="E7" s="65">
        <v>1306</v>
      </c>
      <c r="F7" s="66">
        <v>8.3330000000000001E-2</v>
      </c>
      <c r="G7" s="58">
        <f t="shared" si="0"/>
        <v>108.82898</v>
      </c>
      <c r="H7" s="59"/>
      <c r="I7" s="67">
        <v>126.328</v>
      </c>
      <c r="J7" s="68">
        <v>0</v>
      </c>
      <c r="K7" s="61">
        <f t="shared" si="1"/>
        <v>-17.499020000000002</v>
      </c>
      <c r="L7" s="61">
        <f t="shared" si="2"/>
        <v>-17.499020000000002</v>
      </c>
      <c r="O7" s="62"/>
    </row>
    <row r="8" spans="1:15" s="50" customFormat="1" ht="30" customHeight="1" x14ac:dyDescent="0.2">
      <c r="A8" s="37" t="s">
        <v>22</v>
      </c>
      <c r="B8" s="201" t="s">
        <v>48</v>
      </c>
      <c r="C8" s="69">
        <v>53</v>
      </c>
      <c r="D8" s="65">
        <v>800.7</v>
      </c>
      <c r="E8" s="65">
        <v>42437</v>
      </c>
      <c r="F8" s="66">
        <v>8.3330000000000001E-2</v>
      </c>
      <c r="G8" s="58">
        <f t="shared" si="0"/>
        <v>3536.2752100000002</v>
      </c>
      <c r="H8" s="59"/>
      <c r="I8" s="67">
        <v>4181.4830000000002</v>
      </c>
      <c r="J8" s="68">
        <v>0</v>
      </c>
      <c r="K8" s="61">
        <f t="shared" si="1"/>
        <v>-645.20778999999993</v>
      </c>
      <c r="L8" s="61">
        <f t="shared" si="2"/>
        <v>-645.20778999999993</v>
      </c>
      <c r="O8" s="62"/>
    </row>
    <row r="9" spans="1:15" s="50" customFormat="1" ht="25.5" x14ac:dyDescent="0.2">
      <c r="A9" s="37" t="s">
        <v>23</v>
      </c>
      <c r="B9" s="201" t="s">
        <v>49</v>
      </c>
      <c r="C9" s="69">
        <v>53</v>
      </c>
      <c r="D9" s="65">
        <v>96.08</v>
      </c>
      <c r="E9" s="65">
        <v>5092</v>
      </c>
      <c r="F9" s="66">
        <v>0.16667000000000001</v>
      </c>
      <c r="G9" s="58">
        <f t="shared" si="0"/>
        <v>848.68364000000008</v>
      </c>
      <c r="H9" s="59"/>
      <c r="I9" s="67">
        <v>1003.52</v>
      </c>
      <c r="J9" s="68">
        <v>0</v>
      </c>
      <c r="K9" s="61">
        <f t="shared" si="1"/>
        <v>-154.8363599999999</v>
      </c>
      <c r="L9" s="61">
        <f t="shared" si="2"/>
        <v>-154.8363599999999</v>
      </c>
      <c r="N9" s="70"/>
      <c r="O9" s="71"/>
    </row>
    <row r="10" spans="1:15" s="50" customFormat="1" ht="39" thickBot="1" x14ac:dyDescent="0.25">
      <c r="A10" s="37" t="s">
        <v>24</v>
      </c>
      <c r="B10" s="201" t="s">
        <v>45</v>
      </c>
      <c r="C10" s="72">
        <v>53</v>
      </c>
      <c r="D10" s="73">
        <v>800.7</v>
      </c>
      <c r="E10" s="73">
        <v>42437</v>
      </c>
      <c r="F10" s="74">
        <v>4.1667000000000003E-2</v>
      </c>
      <c r="G10" s="75">
        <f t="shared" si="0"/>
        <v>1768.222479</v>
      </c>
      <c r="H10" s="59"/>
      <c r="I10" s="67">
        <v>2090.7170000000001</v>
      </c>
      <c r="J10" s="61">
        <v>0</v>
      </c>
      <c r="K10" s="68">
        <f>SUM(G10-I10)</f>
        <v>-322.49452100000008</v>
      </c>
      <c r="L10" s="61">
        <f t="shared" si="2"/>
        <v>-322.49452100000008</v>
      </c>
    </row>
    <row r="11" spans="1:15" s="50" customFormat="1" ht="30" customHeight="1" thickBot="1" x14ac:dyDescent="0.25">
      <c r="A11" s="76" t="s">
        <v>30</v>
      </c>
      <c r="B11" s="76"/>
      <c r="C11" s="77">
        <v>53</v>
      </c>
      <c r="D11" s="78">
        <f>SUM(D4:D10)</f>
        <v>20660.730000000003</v>
      </c>
      <c r="E11" s="79">
        <f>SUM(E4:E10)</f>
        <v>1095018</v>
      </c>
      <c r="F11" s="80">
        <f>SUM(G11/E11)</f>
        <v>0.12922738627949493</v>
      </c>
      <c r="G11" s="81">
        <f>SUM(G4:G10)</f>
        <v>141506.31406899999</v>
      </c>
      <c r="H11" s="82"/>
      <c r="I11" s="83">
        <f>SUM(I4:I10)</f>
        <v>114380.00499999999</v>
      </c>
      <c r="J11" s="78">
        <f>SUM(J4:J10)</f>
        <v>0</v>
      </c>
      <c r="K11" s="78">
        <f>SUM(K4:K10)</f>
        <v>27126.309069000014</v>
      </c>
      <c r="L11" s="78">
        <f>SUM(L4:L10)</f>
        <v>27126.309069000014</v>
      </c>
    </row>
    <row r="12" spans="1:15" s="50" customFormat="1" ht="30" customHeight="1" thickBot="1" x14ac:dyDescent="0.25">
      <c r="A12" s="26" t="s">
        <v>41</v>
      </c>
      <c r="B12" s="40"/>
      <c r="C12" s="28"/>
      <c r="D12" s="44"/>
      <c r="E12" s="45"/>
      <c r="F12" s="46"/>
      <c r="G12" s="27"/>
      <c r="H12" s="47"/>
      <c r="I12" s="48"/>
      <c r="J12" s="28"/>
      <c r="K12" s="29"/>
      <c r="L12" s="49"/>
    </row>
    <row r="13" spans="1:15" s="50" customFormat="1" ht="48.75" thickBot="1" x14ac:dyDescent="0.25">
      <c r="A13" s="32" t="s">
        <v>1</v>
      </c>
      <c r="B13" s="32"/>
      <c r="C13" s="84" t="s">
        <v>11</v>
      </c>
      <c r="D13" s="84" t="s">
        <v>12</v>
      </c>
      <c r="E13" s="84" t="s">
        <v>25</v>
      </c>
      <c r="F13" s="84" t="s">
        <v>26</v>
      </c>
      <c r="G13" s="85" t="s">
        <v>27</v>
      </c>
      <c r="H13" s="33"/>
      <c r="I13" s="86" t="s">
        <v>2</v>
      </c>
      <c r="J13" s="84" t="s">
        <v>3</v>
      </c>
      <c r="K13" s="84" t="s">
        <v>4</v>
      </c>
      <c r="L13" s="84" t="s">
        <v>5</v>
      </c>
    </row>
    <row r="14" spans="1:15" s="50" customFormat="1" ht="30" customHeight="1" x14ac:dyDescent="0.2">
      <c r="A14" s="34" t="s">
        <v>28</v>
      </c>
      <c r="B14" s="202" t="s">
        <v>46</v>
      </c>
      <c r="C14" s="87">
        <v>53</v>
      </c>
      <c r="D14" s="88">
        <f>SUM(E14/C14)</f>
        <v>17312.566037735851</v>
      </c>
      <c r="E14" s="89">
        <v>917566</v>
      </c>
      <c r="F14" s="90">
        <v>3.3329999999999999E-2</v>
      </c>
      <c r="G14" s="91">
        <f>SUM(E14*F14)</f>
        <v>30582.474779999997</v>
      </c>
      <c r="H14" s="92"/>
      <c r="I14" s="93">
        <v>22930.504000000001</v>
      </c>
      <c r="J14" s="94">
        <v>0</v>
      </c>
      <c r="K14" s="94">
        <f>SUM(G14-I14)</f>
        <v>7651.970779999996</v>
      </c>
      <c r="L14" s="94">
        <f>SUM(G14-I14)</f>
        <v>7651.970779999996</v>
      </c>
      <c r="N14" s="62"/>
    </row>
    <row r="15" spans="1:15" s="50" customFormat="1" ht="30" customHeight="1" thickBot="1" x14ac:dyDescent="0.25">
      <c r="A15" s="35" t="s">
        <v>29</v>
      </c>
      <c r="B15" s="203" t="s">
        <v>46</v>
      </c>
      <c r="C15" s="95">
        <v>53</v>
      </c>
      <c r="D15" s="96">
        <v>1626.04</v>
      </c>
      <c r="E15" s="96">
        <v>86180</v>
      </c>
      <c r="F15" s="97">
        <v>3.3329999999999999E-2</v>
      </c>
      <c r="G15" s="91">
        <f>SUM(E15*F15)</f>
        <v>2872.3793999999998</v>
      </c>
      <c r="H15" s="92"/>
      <c r="I15" s="98">
        <v>3395.6990000000001</v>
      </c>
      <c r="J15" s="99">
        <v>0</v>
      </c>
      <c r="K15" s="94">
        <f>SUM(G15-I15)</f>
        <v>-523.31960000000026</v>
      </c>
      <c r="L15" s="94">
        <f>SUM(G15-I15)</f>
        <v>-523.31960000000026</v>
      </c>
    </row>
    <row r="16" spans="1:15" s="50" customFormat="1" ht="30" customHeight="1" thickBot="1" x14ac:dyDescent="0.25">
      <c r="A16" s="100" t="s">
        <v>31</v>
      </c>
      <c r="B16" s="100"/>
      <c r="C16" s="101">
        <v>53</v>
      </c>
      <c r="D16" s="102">
        <f>SUM(D14:D15)</f>
        <v>18938.606037735852</v>
      </c>
      <c r="E16" s="103">
        <f>SUM(E14:E15)</f>
        <v>1003746</v>
      </c>
      <c r="F16" s="104">
        <f>SUM(G16/E16)</f>
        <v>3.3329999999999992E-2</v>
      </c>
      <c r="G16" s="105">
        <f>SUM(G14:G15)</f>
        <v>33454.854179999995</v>
      </c>
      <c r="H16" s="106"/>
      <c r="I16" s="107">
        <f>SUM(I14:I15)</f>
        <v>26326.203000000001</v>
      </c>
      <c r="J16" s="102">
        <f>SUM(J14:J15)</f>
        <v>0</v>
      </c>
      <c r="K16" s="102">
        <f>SUM(K14:K15)</f>
        <v>7128.6511799999953</v>
      </c>
      <c r="L16" s="102">
        <f>SUM(L14:L15)</f>
        <v>7128.6511799999953</v>
      </c>
    </row>
    <row r="17" spans="1:17" s="50" customFormat="1" ht="24" customHeight="1" thickBot="1" x14ac:dyDescent="0.25">
      <c r="A17" s="108"/>
      <c r="B17" s="108"/>
      <c r="C17" s="109"/>
      <c r="D17" s="110"/>
      <c r="E17" s="111"/>
      <c r="F17" s="112"/>
      <c r="G17" s="13"/>
      <c r="H17" s="113"/>
      <c r="I17" s="14"/>
      <c r="J17" s="14"/>
      <c r="K17" s="14"/>
      <c r="L17" s="110"/>
    </row>
    <row r="18" spans="1:17" s="50" customFormat="1" ht="48.75" thickBot="1" x14ac:dyDescent="0.25">
      <c r="A18" s="43"/>
      <c r="B18" s="43" t="s">
        <v>40</v>
      </c>
      <c r="C18" s="114" t="s">
        <v>6</v>
      </c>
      <c r="D18" s="114" t="s">
        <v>7</v>
      </c>
      <c r="E18" s="114" t="s">
        <v>33</v>
      </c>
      <c r="F18" s="114" t="s">
        <v>9</v>
      </c>
      <c r="G18" s="115" t="s">
        <v>34</v>
      </c>
      <c r="H18" s="113"/>
      <c r="I18" s="116" t="s">
        <v>2</v>
      </c>
      <c r="J18" s="117" t="s">
        <v>3</v>
      </c>
      <c r="K18" s="117" t="s">
        <v>4</v>
      </c>
      <c r="L18" s="117" t="s">
        <v>5</v>
      </c>
      <c r="M18" s="62"/>
    </row>
    <row r="19" spans="1:17" s="50" customFormat="1" ht="30" customHeight="1" thickBot="1" x14ac:dyDescent="0.25">
      <c r="A19" s="21" t="s">
        <v>32</v>
      </c>
      <c r="B19" s="207"/>
      <c r="C19" s="118">
        <v>53</v>
      </c>
      <c r="D19" s="119">
        <f>SUM(E19/C19)</f>
        <v>39599.32075471698</v>
      </c>
      <c r="E19" s="120">
        <f>SUM(E11+E16)</f>
        <v>2098764</v>
      </c>
      <c r="F19" s="121">
        <f>SUM(G19/E19)</f>
        <v>8.3363907637542853E-2</v>
      </c>
      <c r="G19" s="122">
        <f>SUM(G11+G16)</f>
        <v>174961.16824899998</v>
      </c>
      <c r="H19" s="123"/>
      <c r="I19" s="124">
        <f>SUM(I11+I16)</f>
        <v>140706.20799999998</v>
      </c>
      <c r="J19" s="125">
        <f>SUM(J11+J16)</f>
        <v>0</v>
      </c>
      <c r="K19" s="125">
        <f>SUM(K11+K16)</f>
        <v>34254.960249000011</v>
      </c>
      <c r="L19" s="125">
        <f>SUM(L11+L16)</f>
        <v>34254.960249000011</v>
      </c>
    </row>
    <row r="20" spans="1:17" s="50" customFormat="1" ht="30" customHeight="1" thickBot="1" x14ac:dyDescent="0.25">
      <c r="A20" s="19"/>
      <c r="B20" s="41"/>
      <c r="C20" s="126"/>
      <c r="D20" s="127"/>
      <c r="E20" s="128"/>
      <c r="F20" s="129"/>
      <c r="G20" s="129"/>
      <c r="H20" s="130"/>
      <c r="I20" s="131"/>
      <c r="J20" s="131"/>
      <c r="K20" s="131"/>
      <c r="L20" s="131"/>
    </row>
    <row r="21" spans="1:17" s="50" customFormat="1" ht="48.75" thickBot="1" x14ac:dyDescent="0.25">
      <c r="A21" s="7" t="s">
        <v>1</v>
      </c>
      <c r="B21" s="7"/>
      <c r="C21" s="114" t="s">
        <v>6</v>
      </c>
      <c r="D21" s="114" t="s">
        <v>7</v>
      </c>
      <c r="E21" s="114" t="s">
        <v>8</v>
      </c>
      <c r="F21" s="114" t="s">
        <v>9</v>
      </c>
      <c r="G21" s="115" t="s">
        <v>10</v>
      </c>
      <c r="H21" s="20"/>
      <c r="I21" s="116" t="s">
        <v>2</v>
      </c>
      <c r="J21" s="117" t="s">
        <v>3</v>
      </c>
      <c r="K21" s="117" t="s">
        <v>4</v>
      </c>
      <c r="L21" s="117" t="s">
        <v>5</v>
      </c>
    </row>
    <row r="22" spans="1:17" s="50" customFormat="1" ht="30" customHeight="1" thickBot="1" x14ac:dyDescent="0.25">
      <c r="A22" s="132" t="s">
        <v>19</v>
      </c>
      <c r="B22" s="133"/>
      <c r="C22" s="134"/>
      <c r="D22" s="134"/>
      <c r="E22" s="134"/>
      <c r="F22" s="134"/>
      <c r="G22" s="134"/>
      <c r="H22" s="134"/>
      <c r="I22" s="134"/>
      <c r="J22" s="134"/>
      <c r="K22" s="134"/>
      <c r="L22" s="135"/>
    </row>
    <row r="23" spans="1:17" s="50" customFormat="1" ht="30" customHeight="1" thickBot="1" x14ac:dyDescent="0.25">
      <c r="A23" s="22" t="s">
        <v>18</v>
      </c>
      <c r="B23" s="42"/>
      <c r="C23" s="136"/>
      <c r="D23" s="136"/>
      <c r="E23" s="113"/>
      <c r="F23" s="136"/>
      <c r="G23" s="113"/>
      <c r="H23" s="136"/>
      <c r="I23" s="137"/>
      <c r="J23" s="136"/>
      <c r="K23" s="113"/>
      <c r="L23" s="138"/>
    </row>
    <row r="24" spans="1:17" s="50" customFormat="1" ht="30" customHeight="1" x14ac:dyDescent="0.2">
      <c r="A24" s="139" t="s">
        <v>13</v>
      </c>
      <c r="B24" s="204" t="s">
        <v>43</v>
      </c>
      <c r="C24" s="140">
        <v>917566</v>
      </c>
      <c r="D24" s="141">
        <v>1</v>
      </c>
      <c r="E24" s="140">
        <v>917566</v>
      </c>
      <c r="F24" s="142">
        <v>3.3329999999999999E-2</v>
      </c>
      <c r="G24" s="143">
        <f t="shared" ref="G24:G29" si="3">SUM(E24*F24)</f>
        <v>30582.474779999997</v>
      </c>
      <c r="H24" s="144"/>
      <c r="I24" s="145">
        <v>22930.504000000001</v>
      </c>
      <c r="J24" s="146">
        <v>0</v>
      </c>
      <c r="K24" s="146">
        <f t="shared" ref="K24:K29" si="4">SUM(G24-I24)</f>
        <v>7651.970779999996</v>
      </c>
      <c r="L24" s="146">
        <f t="shared" ref="L24:L29" si="5">SUM(G24-I24)</f>
        <v>7651.970779999996</v>
      </c>
    </row>
    <row r="25" spans="1:17" s="50" customFormat="1" ht="30" customHeight="1" x14ac:dyDescent="0.2">
      <c r="A25" s="147" t="s">
        <v>14</v>
      </c>
      <c r="B25" s="205" t="s">
        <v>42</v>
      </c>
      <c r="C25" s="148">
        <v>43743</v>
      </c>
      <c r="D25" s="148">
        <v>1</v>
      </c>
      <c r="E25" s="148">
        <v>43743</v>
      </c>
      <c r="F25" s="149">
        <v>1.6667000000000001E-2</v>
      </c>
      <c r="G25" s="150">
        <f t="shared" si="3"/>
        <v>729.06458100000009</v>
      </c>
      <c r="H25" s="151"/>
      <c r="I25" s="152">
        <v>861.53200000000004</v>
      </c>
      <c r="J25" s="153">
        <v>0</v>
      </c>
      <c r="K25" s="154">
        <f t="shared" si="4"/>
        <v>-132.46741899999995</v>
      </c>
      <c r="L25" s="154">
        <f t="shared" si="5"/>
        <v>-132.46741899999995</v>
      </c>
      <c r="N25" s="62"/>
      <c r="Q25" s="62"/>
    </row>
    <row r="26" spans="1:17" s="50" customFormat="1" ht="30" customHeight="1" x14ac:dyDescent="0.2">
      <c r="A26" s="155" t="s">
        <v>15</v>
      </c>
      <c r="B26" s="206" t="s">
        <v>47</v>
      </c>
      <c r="C26" s="148">
        <v>18112</v>
      </c>
      <c r="D26" s="148">
        <v>1</v>
      </c>
      <c r="E26" s="148">
        <v>18112</v>
      </c>
      <c r="F26" s="156">
        <v>3.3329999999999999E-2</v>
      </c>
      <c r="G26" s="150">
        <f t="shared" si="3"/>
        <v>603.67295999999999</v>
      </c>
      <c r="H26" s="157"/>
      <c r="I26" s="152">
        <v>711.06200000000001</v>
      </c>
      <c r="J26" s="153">
        <v>0</v>
      </c>
      <c r="K26" s="154">
        <f t="shared" si="4"/>
        <v>-107.38904000000002</v>
      </c>
      <c r="L26" s="154">
        <f t="shared" si="5"/>
        <v>-107.38904000000002</v>
      </c>
    </row>
    <row r="27" spans="1:17" s="50" customFormat="1" ht="30" customHeight="1" x14ac:dyDescent="0.2">
      <c r="A27" s="155" t="s">
        <v>16</v>
      </c>
      <c r="B27" s="206" t="s">
        <v>47</v>
      </c>
      <c r="C27" s="148">
        <v>6849</v>
      </c>
      <c r="D27" s="148">
        <v>1</v>
      </c>
      <c r="E27" s="148">
        <v>6849</v>
      </c>
      <c r="F27" s="156">
        <v>3.3329999999999999E-2</v>
      </c>
      <c r="G27" s="150">
        <f t="shared" si="3"/>
        <v>228.27716999999998</v>
      </c>
      <c r="H27" s="157"/>
      <c r="I27" s="152">
        <v>275.70600000000002</v>
      </c>
      <c r="J27" s="153">
        <v>0</v>
      </c>
      <c r="K27" s="154">
        <f t="shared" si="4"/>
        <v>-47.428830000000033</v>
      </c>
      <c r="L27" s="154">
        <f t="shared" si="5"/>
        <v>-47.428830000000033</v>
      </c>
    </row>
    <row r="28" spans="1:17" s="50" customFormat="1" ht="30" customHeight="1" x14ac:dyDescent="0.2">
      <c r="A28" s="30" t="s">
        <v>20</v>
      </c>
      <c r="B28" s="205" t="s">
        <v>44</v>
      </c>
      <c r="C28" s="148">
        <v>42437</v>
      </c>
      <c r="D28" s="148">
        <v>1</v>
      </c>
      <c r="E28" s="148">
        <v>42437</v>
      </c>
      <c r="F28" s="149">
        <v>1.66666E-2</v>
      </c>
      <c r="G28" s="150">
        <f t="shared" si="3"/>
        <v>707.2805042</v>
      </c>
      <c r="H28" s="151"/>
      <c r="I28" s="152">
        <v>836.29700000000003</v>
      </c>
      <c r="J28" s="153">
        <v>0</v>
      </c>
      <c r="K28" s="154">
        <f t="shared" si="4"/>
        <v>-129.01649580000003</v>
      </c>
      <c r="L28" s="154">
        <f t="shared" si="5"/>
        <v>-129.01649580000003</v>
      </c>
    </row>
    <row r="29" spans="1:17" s="50" customFormat="1" ht="30" customHeight="1" thickBot="1" x14ac:dyDescent="0.25">
      <c r="A29" s="31" t="s">
        <v>38</v>
      </c>
      <c r="B29" s="205" t="s">
        <v>44</v>
      </c>
      <c r="C29" s="148">
        <v>1306</v>
      </c>
      <c r="D29" s="148">
        <v>1</v>
      </c>
      <c r="E29" s="148">
        <v>1306</v>
      </c>
      <c r="F29" s="158">
        <v>1.6667000000000001E-2</v>
      </c>
      <c r="G29" s="150">
        <f t="shared" si="3"/>
        <v>21.767102000000001</v>
      </c>
      <c r="H29" s="151"/>
      <c r="I29" s="152">
        <v>25.265999999999998</v>
      </c>
      <c r="J29" s="153">
        <v>0</v>
      </c>
      <c r="K29" s="154">
        <f t="shared" si="4"/>
        <v>-3.498897999999997</v>
      </c>
      <c r="L29" s="154">
        <f t="shared" si="5"/>
        <v>-3.498897999999997</v>
      </c>
    </row>
    <row r="30" spans="1:17" s="50" customFormat="1" ht="30" customHeight="1" thickBot="1" x14ac:dyDescent="0.25">
      <c r="A30" s="159" t="s">
        <v>39</v>
      </c>
      <c r="B30" s="159"/>
      <c r="C30" s="211">
        <f>SUM(C24)</f>
        <v>917566</v>
      </c>
      <c r="D30" s="160">
        <f>SUM(E30/C30)</f>
        <v>1.1225492226172287</v>
      </c>
      <c r="E30" s="161">
        <f>SUM(E24:E29)</f>
        <v>1030013</v>
      </c>
      <c r="F30" s="162">
        <f>SUM(G30/E30)</f>
        <v>3.1914681753725437E-2</v>
      </c>
      <c r="G30" s="163">
        <f>SUM(G24:G29)</f>
        <v>32872.537097199995</v>
      </c>
      <c r="H30" s="151"/>
      <c r="I30" s="164">
        <f>SUM(I24:I29)</f>
        <v>25640.366999999998</v>
      </c>
      <c r="J30" s="165">
        <f>SUM(J24:J29)</f>
        <v>0</v>
      </c>
      <c r="K30" s="165">
        <f>SUM(K24:K29)</f>
        <v>7232.1700971999962</v>
      </c>
      <c r="L30" s="165">
        <f>SUM(L24:L29)</f>
        <v>7232.1700971999962</v>
      </c>
    </row>
    <row r="31" spans="1:17" s="50" customFormat="1" ht="24" customHeight="1" x14ac:dyDescent="0.2">
      <c r="A31" s="166"/>
      <c r="B31" s="166"/>
      <c r="C31" s="167"/>
      <c r="D31" s="168"/>
      <c r="E31" s="169"/>
      <c r="F31" s="170"/>
      <c r="G31" s="15"/>
      <c r="H31" s="113"/>
      <c r="I31" s="16"/>
      <c r="J31" s="16"/>
      <c r="K31" s="16"/>
      <c r="L31" s="171"/>
    </row>
    <row r="32" spans="1:17" s="50" customFormat="1" ht="30" customHeight="1" thickBot="1" x14ac:dyDescent="0.25">
      <c r="A32" s="172" t="s">
        <v>36</v>
      </c>
      <c r="B32" s="172"/>
      <c r="C32" s="173"/>
      <c r="D32" s="174"/>
      <c r="E32" s="174"/>
      <c r="F32" s="174"/>
      <c r="G32" s="174"/>
      <c r="H32" s="174"/>
      <c r="I32" s="175"/>
      <c r="J32" s="174"/>
      <c r="K32" s="174"/>
      <c r="L32" s="174"/>
    </row>
    <row r="33" spans="1:12" s="50" customFormat="1" ht="30" customHeight="1" x14ac:dyDescent="0.2">
      <c r="A33" s="176" t="s">
        <v>0</v>
      </c>
      <c r="B33" s="208"/>
      <c r="C33" s="177">
        <v>53</v>
      </c>
      <c r="D33" s="178"/>
      <c r="E33" s="179">
        <f>SUM(E19)</f>
        <v>2098764</v>
      </c>
      <c r="F33" s="178"/>
      <c r="G33" s="179">
        <f>SUM(G19)</f>
        <v>174961.16824899998</v>
      </c>
      <c r="H33" s="180"/>
      <c r="I33" s="181">
        <f>SUM(I19)</f>
        <v>140706.20799999998</v>
      </c>
      <c r="J33" s="182">
        <f>SUM(J19)</f>
        <v>0</v>
      </c>
      <c r="K33" s="182">
        <f>SUM(K19)</f>
        <v>34254.960249000011</v>
      </c>
      <c r="L33" s="183">
        <f>SUM(L19)</f>
        <v>34254.960249000011</v>
      </c>
    </row>
    <row r="34" spans="1:12" s="50" customFormat="1" ht="30" customHeight="1" thickBot="1" x14ac:dyDescent="0.25">
      <c r="A34" s="184" t="s">
        <v>35</v>
      </c>
      <c r="B34" s="209"/>
      <c r="C34" s="212">
        <f>SUM(C30)</f>
        <v>917566</v>
      </c>
      <c r="D34" s="185"/>
      <c r="E34" s="186">
        <f>SUM(E30)</f>
        <v>1030013</v>
      </c>
      <c r="F34" s="185"/>
      <c r="G34" s="187">
        <f>SUM(G30)</f>
        <v>32872.537097199995</v>
      </c>
      <c r="H34" s="188"/>
      <c r="I34" s="189">
        <f>SUM(I30)</f>
        <v>25640.366999999998</v>
      </c>
      <c r="J34" s="190">
        <f>SUM(J30)</f>
        <v>0</v>
      </c>
      <c r="K34" s="190">
        <f>SUM(K30)</f>
        <v>7232.1700971999962</v>
      </c>
      <c r="L34" s="191">
        <f>SUM(L30)</f>
        <v>7232.1700971999962</v>
      </c>
    </row>
    <row r="35" spans="1:12" s="50" customFormat="1" ht="30" customHeight="1" thickTop="1" thickBot="1" x14ac:dyDescent="0.25">
      <c r="A35" s="192" t="s">
        <v>37</v>
      </c>
      <c r="B35" s="193"/>
      <c r="C35" s="213">
        <f>SUM(C33:C34)</f>
        <v>917619</v>
      </c>
      <c r="D35" s="194">
        <f>SUM(E35/C35)</f>
        <v>3.4096689366719737</v>
      </c>
      <c r="E35" s="195">
        <f>SUM(E33:E34)</f>
        <v>3128777</v>
      </c>
      <c r="F35" s="194">
        <f>SUM(G35/E35)</f>
        <v>6.6426499985841103E-2</v>
      </c>
      <c r="G35" s="195">
        <f>SUM(G33:G34)</f>
        <v>207833.70534619997</v>
      </c>
      <c r="H35" s="196"/>
      <c r="I35" s="197">
        <f>SUM(I33:I34)</f>
        <v>166346.57499999998</v>
      </c>
      <c r="J35" s="198">
        <f>SUM(J33:J34)</f>
        <v>0</v>
      </c>
      <c r="K35" s="198">
        <f>SUM(K33:K34)</f>
        <v>41487.130346200007</v>
      </c>
      <c r="L35" s="199">
        <f>SUM(L33:L34)</f>
        <v>41487.130346200007</v>
      </c>
    </row>
    <row r="36" spans="1:12" ht="13.5" thickTop="1" x14ac:dyDescent="0.2">
      <c r="A36" s="2"/>
      <c r="B36" s="2"/>
      <c r="C36" s="4"/>
      <c r="D36" s="2"/>
      <c r="E36" s="2"/>
      <c r="F36" s="2"/>
      <c r="G36" s="2"/>
    </row>
    <row r="37" spans="1:12" x14ac:dyDescent="0.2">
      <c r="A37" s="6"/>
      <c r="B37" s="6"/>
      <c r="C37" s="4"/>
      <c r="D37" s="2"/>
      <c r="E37" s="3"/>
      <c r="F37" s="2"/>
      <c r="G37" s="3"/>
    </row>
    <row r="46" spans="1:12" x14ac:dyDescent="0.2">
      <c r="E46" s="1"/>
    </row>
  </sheetData>
  <phoneticPr fontId="0" type="noConversion"/>
  <pageMargins left="0.45" right="0.45" top="0.5" bottom="0.5" header="0.3" footer="0.3"/>
  <pageSetup scale="80" orientation="landscape" r:id="rId1"/>
  <headerFooter alignWithMargins="0">
    <oddHeader xml:space="preserve">&amp;L&amp;"Arial,Bold"&amp;11#0584-0492, &amp;"Arial,Regular"SNAP Repayment Demand and Program Disqualification&amp;RJanuary 2011
</oddHeader>
    <oddFooter>Page &amp;P of &amp;N</oddFooter>
  </headerFooter>
  <rowBreaks count="1" manualBreakCount="1">
    <brk id="19" max="10" man="1"/>
  </rowBreaks>
  <ignoredErrors>
    <ignoredError sqref="E16 E11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#0492 Burden</vt:lpstr>
      <vt:lpstr>'#0492 Burden'!Print_Area</vt:lpstr>
    </vt:vector>
  </TitlesOfParts>
  <Company>USDA FSC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 Tonini</dc:creator>
  <cp:lastModifiedBy>Kelly Stewart</cp:lastModifiedBy>
  <cp:lastPrinted>2014-02-04T17:13:36Z</cp:lastPrinted>
  <dcterms:created xsi:type="dcterms:W3CDTF">1998-06-30T13:37:28Z</dcterms:created>
  <dcterms:modified xsi:type="dcterms:W3CDTF">2014-07-08T13:42:23Z</dcterms:modified>
</cp:coreProperties>
</file>