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Description'!$A$4:$F$61</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D12" i="1"/>
  <c r="AD13" i="1"/>
  <c r="AZ13" i="1" s="1"/>
  <c r="AD14" i="1"/>
  <c r="AD15" i="1"/>
  <c r="AD16" i="1"/>
  <c r="AD17" i="1"/>
  <c r="AZ17" i="1" s="1"/>
  <c r="AD18" i="1"/>
  <c r="AD19" i="1"/>
  <c r="AD20" i="1"/>
  <c r="AD21" i="1"/>
  <c r="AZ21" i="1" s="1"/>
  <c r="AD22" i="1"/>
  <c r="AD23" i="1"/>
  <c r="AD24" i="1"/>
  <c r="AD25" i="1"/>
  <c r="AZ25" i="1" s="1"/>
  <c r="AD26" i="1"/>
  <c r="AD27" i="1"/>
  <c r="AD28" i="1"/>
  <c r="AD29" i="1"/>
  <c r="AZ29" i="1" s="1"/>
  <c r="AD30" i="1"/>
  <c r="AD31" i="1"/>
  <c r="AD32" i="1"/>
  <c r="AD33" i="1"/>
  <c r="AZ33" i="1" s="1"/>
  <c r="AD34" i="1"/>
  <c r="AD35" i="1"/>
  <c r="AD36" i="1"/>
  <c r="AD37" i="1"/>
  <c r="AZ37" i="1" s="1"/>
  <c r="AD38" i="1"/>
  <c r="AD39" i="1"/>
  <c r="AD40" i="1"/>
  <c r="AD41" i="1"/>
  <c r="AZ41" i="1" s="1"/>
  <c r="AD42" i="1"/>
  <c r="AD43" i="1"/>
  <c r="AD44" i="1"/>
  <c r="AD45" i="1"/>
  <c r="AZ45" i="1" s="1"/>
  <c r="AD46" i="1"/>
  <c r="AD47" i="1"/>
  <c r="AD48" i="1"/>
  <c r="AD49" i="1"/>
  <c r="AZ49" i="1" s="1"/>
  <c r="AD50" i="1"/>
  <c r="AD51" i="1"/>
  <c r="AD52" i="1"/>
  <c r="AD53" i="1"/>
  <c r="AZ53" i="1" s="1"/>
  <c r="AD54" i="1"/>
  <c r="AD55" i="1"/>
  <c r="AD56" i="1"/>
  <c r="AD57" i="1"/>
  <c r="AZ57" i="1" s="1"/>
  <c r="AD58" i="1"/>
  <c r="AD59" i="1"/>
  <c r="AD60" i="1"/>
  <c r="AD61" i="1"/>
  <c r="AZ61" i="1" s="1"/>
  <c r="AD62" i="1"/>
  <c r="AD63" i="1"/>
  <c r="AD64" i="1"/>
  <c r="AD65" i="1"/>
  <c r="AZ65" i="1" s="1"/>
  <c r="AD66" i="1"/>
  <c r="AD67" i="1"/>
  <c r="AD68" i="1"/>
  <c r="AD69" i="1"/>
  <c r="AZ69" i="1" s="1"/>
  <c r="AD70" i="1"/>
  <c r="AD71" i="1"/>
  <c r="AD72" i="1"/>
  <c r="AD73" i="1"/>
  <c r="AZ73" i="1" s="1"/>
  <c r="AD74" i="1"/>
  <c r="AD75" i="1"/>
  <c r="AD76" i="1"/>
  <c r="AD77" i="1"/>
  <c r="AZ77" i="1" s="1"/>
  <c r="AD78" i="1"/>
  <c r="AD79" i="1"/>
  <c r="AD80" i="1"/>
  <c r="AD81" i="1"/>
  <c r="AZ81" i="1" s="1"/>
  <c r="AD82" i="1"/>
  <c r="AD83" i="1"/>
  <c r="AD84" i="1"/>
  <c r="AD85" i="1"/>
  <c r="AZ85" i="1" s="1"/>
  <c r="AD86" i="1"/>
  <c r="AD87" i="1"/>
  <c r="AD88" i="1"/>
  <c r="AD89" i="1"/>
  <c r="AZ89" i="1" s="1"/>
  <c r="AD90" i="1"/>
  <c r="AD91" i="1"/>
  <c r="AD92" i="1"/>
  <c r="AD93" i="1"/>
  <c r="AZ93" i="1" s="1"/>
  <c r="AD94" i="1"/>
  <c r="AD95" i="1"/>
  <c r="AD96" i="1"/>
  <c r="AD97" i="1"/>
  <c r="AY97" i="1" s="1"/>
  <c r="AD98" i="1"/>
  <c r="AD99" i="1"/>
  <c r="AD100" i="1"/>
  <c r="AD101" i="1"/>
  <c r="AY101" i="1" s="1"/>
  <c r="AD102" i="1"/>
  <c r="AD103" i="1"/>
  <c r="AD104" i="1"/>
  <c r="AD105" i="1"/>
  <c r="AY105" i="1" s="1"/>
  <c r="AD106" i="1"/>
  <c r="AD107" i="1"/>
  <c r="AD108" i="1"/>
  <c r="AD109" i="1"/>
  <c r="BA109" i="1" s="1"/>
  <c r="AD10" i="1"/>
  <c r="BA10" i="1" s="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BH11" i="1"/>
  <c r="BI11" i="1"/>
  <c r="BJ11" i="1"/>
  <c r="BH12" i="1"/>
  <c r="BJ12" i="1"/>
  <c r="BH13" i="1"/>
  <c r="BI13" i="1"/>
  <c r="BJ13" i="1"/>
  <c r="BH14" i="1"/>
  <c r="BI14" i="1"/>
  <c r="BJ14" i="1"/>
  <c r="BH15" i="1"/>
  <c r="BI15" i="1"/>
  <c r="BJ15" i="1"/>
  <c r="BH16" i="1"/>
  <c r="BI16" i="1"/>
  <c r="BJ16" i="1"/>
  <c r="BH17" i="1"/>
  <c r="BI17" i="1"/>
  <c r="BJ17" i="1"/>
  <c r="BH18" i="1"/>
  <c r="BI18" i="1"/>
  <c r="BJ18" i="1"/>
  <c r="BH19" i="1"/>
  <c r="BI19" i="1"/>
  <c r="BJ19" i="1"/>
  <c r="BH20" i="1"/>
  <c r="BI20" i="1"/>
  <c r="BJ20" i="1"/>
  <c r="BH21" i="1"/>
  <c r="BI21" i="1"/>
  <c r="BJ21" i="1"/>
  <c r="BH22" i="1"/>
  <c r="BI22" i="1"/>
  <c r="BJ22" i="1"/>
  <c r="BH23" i="1"/>
  <c r="BI23" i="1"/>
  <c r="BJ23" i="1"/>
  <c r="BH24" i="1"/>
  <c r="BI24" i="1"/>
  <c r="BJ24" i="1"/>
  <c r="BH25" i="1"/>
  <c r="BI25" i="1"/>
  <c r="BJ25" i="1"/>
  <c r="BH26" i="1"/>
  <c r="BI26" i="1"/>
  <c r="BJ26" i="1"/>
  <c r="BH27" i="1"/>
  <c r="BI27" i="1"/>
  <c r="BJ27" i="1"/>
  <c r="BH28" i="1"/>
  <c r="BI28" i="1"/>
  <c r="BJ28" i="1"/>
  <c r="BH29" i="1"/>
  <c r="BI29" i="1"/>
  <c r="BJ29" i="1"/>
  <c r="BH30" i="1"/>
  <c r="BI30" i="1"/>
  <c r="BJ30" i="1"/>
  <c r="BH31" i="1"/>
  <c r="BI31" i="1"/>
  <c r="BJ31" i="1"/>
  <c r="BH32" i="1"/>
  <c r="BI32" i="1"/>
  <c r="BJ32" i="1"/>
  <c r="BH33" i="1"/>
  <c r="BI33" i="1"/>
  <c r="BJ33" i="1"/>
  <c r="BH34" i="1"/>
  <c r="BI34" i="1"/>
  <c r="BJ34" i="1"/>
  <c r="BH35" i="1"/>
  <c r="BI35" i="1"/>
  <c r="BJ35" i="1"/>
  <c r="BH36" i="1"/>
  <c r="BI36" i="1"/>
  <c r="BJ36" i="1"/>
  <c r="BH37" i="1"/>
  <c r="BI37" i="1"/>
  <c r="BJ37" i="1"/>
  <c r="BH38" i="1"/>
  <c r="BI38" i="1"/>
  <c r="BJ38" i="1"/>
  <c r="BH39" i="1"/>
  <c r="BI39" i="1"/>
  <c r="BJ39" i="1"/>
  <c r="BH40" i="1"/>
  <c r="BI40" i="1"/>
  <c r="BJ40" i="1"/>
  <c r="BH41" i="1"/>
  <c r="BI41" i="1"/>
  <c r="BJ41" i="1"/>
  <c r="BH42" i="1"/>
  <c r="BI42" i="1"/>
  <c r="BJ42" i="1"/>
  <c r="BH43" i="1"/>
  <c r="BI43" i="1"/>
  <c r="BJ43" i="1"/>
  <c r="BH44" i="1"/>
  <c r="BI44" i="1"/>
  <c r="BJ44" i="1"/>
  <c r="BH45" i="1"/>
  <c r="BI45" i="1"/>
  <c r="BJ45" i="1"/>
  <c r="BH46" i="1"/>
  <c r="BI46" i="1"/>
  <c r="BJ46" i="1"/>
  <c r="BH47" i="1"/>
  <c r="BI47" i="1"/>
  <c r="BJ47" i="1"/>
  <c r="BH48" i="1"/>
  <c r="BI48" i="1"/>
  <c r="BJ48" i="1"/>
  <c r="BH49" i="1"/>
  <c r="BI49" i="1"/>
  <c r="BJ49" i="1"/>
  <c r="BH50" i="1"/>
  <c r="BI50" i="1"/>
  <c r="BJ50" i="1"/>
  <c r="BH51" i="1"/>
  <c r="BI51" i="1"/>
  <c r="BJ51" i="1"/>
  <c r="BH52" i="1"/>
  <c r="BI52" i="1"/>
  <c r="BJ52" i="1"/>
  <c r="BH53" i="1"/>
  <c r="BI53" i="1"/>
  <c r="BJ53" i="1"/>
  <c r="BH54" i="1"/>
  <c r="BI54" i="1"/>
  <c r="BJ54" i="1"/>
  <c r="BH55" i="1"/>
  <c r="BI55" i="1"/>
  <c r="BJ55" i="1"/>
  <c r="BH56" i="1"/>
  <c r="BI56" i="1"/>
  <c r="BJ56" i="1"/>
  <c r="BH57" i="1"/>
  <c r="BI57" i="1"/>
  <c r="BJ57" i="1"/>
  <c r="BH58" i="1"/>
  <c r="BI58" i="1"/>
  <c r="BJ58" i="1"/>
  <c r="BH59" i="1"/>
  <c r="BI59" i="1"/>
  <c r="BJ59" i="1"/>
  <c r="BH60" i="1"/>
  <c r="BI60" i="1"/>
  <c r="BJ60" i="1"/>
  <c r="BH61" i="1"/>
  <c r="BI61" i="1"/>
  <c r="BJ61" i="1"/>
  <c r="BH62" i="1"/>
  <c r="BI62" i="1"/>
  <c r="BJ62" i="1"/>
  <c r="BH63" i="1"/>
  <c r="BI63" i="1"/>
  <c r="BJ63" i="1"/>
  <c r="BH64" i="1"/>
  <c r="BI64" i="1"/>
  <c r="BJ64" i="1"/>
  <c r="BH65" i="1"/>
  <c r="BI65" i="1"/>
  <c r="BJ65" i="1"/>
  <c r="BH66" i="1"/>
  <c r="BI66" i="1"/>
  <c r="BJ66" i="1"/>
  <c r="BH67" i="1"/>
  <c r="BI67" i="1"/>
  <c r="BJ67" i="1"/>
  <c r="BH68" i="1"/>
  <c r="BI68" i="1"/>
  <c r="BJ68" i="1"/>
  <c r="BH69" i="1"/>
  <c r="BI69" i="1"/>
  <c r="BJ69" i="1"/>
  <c r="BH70" i="1"/>
  <c r="BI70" i="1"/>
  <c r="BJ70" i="1"/>
  <c r="BH71" i="1"/>
  <c r="BI71" i="1"/>
  <c r="BJ71" i="1"/>
  <c r="BH72" i="1"/>
  <c r="BI72" i="1"/>
  <c r="BJ72" i="1"/>
  <c r="BH73" i="1"/>
  <c r="BI73" i="1"/>
  <c r="BJ73" i="1"/>
  <c r="BH74" i="1"/>
  <c r="BI74" i="1"/>
  <c r="BJ74" i="1"/>
  <c r="BH75" i="1"/>
  <c r="BI75" i="1"/>
  <c r="BJ75" i="1"/>
  <c r="BH76" i="1"/>
  <c r="BI76" i="1"/>
  <c r="BJ76" i="1"/>
  <c r="BH77" i="1"/>
  <c r="BI77" i="1"/>
  <c r="BJ77" i="1"/>
  <c r="BH78" i="1"/>
  <c r="BI78" i="1"/>
  <c r="BJ78" i="1"/>
  <c r="BH79" i="1"/>
  <c r="BI79" i="1"/>
  <c r="BJ79" i="1"/>
  <c r="BH80" i="1"/>
  <c r="BI80" i="1"/>
  <c r="BJ80" i="1"/>
  <c r="BH81" i="1"/>
  <c r="BI81" i="1"/>
  <c r="BJ81" i="1"/>
  <c r="BH82" i="1"/>
  <c r="BI82" i="1"/>
  <c r="BJ82" i="1"/>
  <c r="BH83" i="1"/>
  <c r="BI83" i="1"/>
  <c r="BJ83" i="1"/>
  <c r="BH84" i="1"/>
  <c r="BI84" i="1"/>
  <c r="BJ84" i="1"/>
  <c r="BH85" i="1"/>
  <c r="BI85" i="1"/>
  <c r="BJ85" i="1"/>
  <c r="BH86" i="1"/>
  <c r="BI86" i="1"/>
  <c r="BJ86" i="1"/>
  <c r="BH87" i="1"/>
  <c r="BI87" i="1"/>
  <c r="BJ87" i="1"/>
  <c r="BH88" i="1"/>
  <c r="BI88" i="1"/>
  <c r="BJ88" i="1"/>
  <c r="BH89" i="1"/>
  <c r="BI89" i="1"/>
  <c r="BJ89" i="1"/>
  <c r="BH90" i="1"/>
  <c r="BI90" i="1"/>
  <c r="BJ90" i="1"/>
  <c r="BH91" i="1"/>
  <c r="BI91" i="1"/>
  <c r="BJ91" i="1"/>
  <c r="BH92" i="1"/>
  <c r="BI92" i="1"/>
  <c r="BJ92" i="1"/>
  <c r="BH93" i="1"/>
  <c r="BI93" i="1"/>
  <c r="BJ93" i="1"/>
  <c r="BH94" i="1"/>
  <c r="BI94" i="1"/>
  <c r="BJ94" i="1"/>
  <c r="BH95" i="1"/>
  <c r="BI95" i="1"/>
  <c r="BJ95" i="1"/>
  <c r="BH96" i="1"/>
  <c r="BI96" i="1"/>
  <c r="BJ96" i="1"/>
  <c r="BH97" i="1"/>
  <c r="BI97" i="1"/>
  <c r="BJ97" i="1"/>
  <c r="BH98" i="1"/>
  <c r="BI98" i="1"/>
  <c r="BJ98" i="1"/>
  <c r="BH99" i="1"/>
  <c r="BI99" i="1"/>
  <c r="BJ99" i="1"/>
  <c r="BH100" i="1"/>
  <c r="BI100" i="1"/>
  <c r="BJ100" i="1"/>
  <c r="BH101" i="1"/>
  <c r="BI101" i="1"/>
  <c r="BJ101" i="1"/>
  <c r="BH102" i="1"/>
  <c r="BI102" i="1"/>
  <c r="BJ102" i="1"/>
  <c r="BH103" i="1"/>
  <c r="BI103" i="1"/>
  <c r="BJ103" i="1"/>
  <c r="BH104" i="1"/>
  <c r="BI104" i="1"/>
  <c r="BJ104" i="1"/>
  <c r="BH105" i="1"/>
  <c r="BI105" i="1"/>
  <c r="BJ105" i="1"/>
  <c r="BH106" i="1"/>
  <c r="BI106" i="1"/>
  <c r="BJ106" i="1"/>
  <c r="BH107" i="1"/>
  <c r="BI107" i="1"/>
  <c r="BJ107" i="1"/>
  <c r="BH108" i="1"/>
  <c r="BI108" i="1"/>
  <c r="BJ108" i="1"/>
  <c r="BH109" i="1"/>
  <c r="BI109" i="1"/>
  <c r="BJ109" i="1"/>
  <c r="BH110" i="1"/>
  <c r="BI110" i="1"/>
  <c r="BJ110" i="1"/>
  <c r="BJ10" i="1"/>
  <c r="BI10" i="1"/>
  <c r="BH10" i="1"/>
  <c r="G105" i="5"/>
  <c r="J7" i="5" s="1"/>
  <c r="G104" i="5"/>
  <c r="J6" i="5"/>
  <c r="G103" i="5"/>
  <c r="J5" i="5" s="1"/>
  <c r="G89" i="5"/>
  <c r="I7" i="5"/>
  <c r="G88" i="5"/>
  <c r="I6" i="5" s="1"/>
  <c r="G87" i="5"/>
  <c r="I5" i="5"/>
  <c r="G73" i="5"/>
  <c r="H7" i="5" s="1"/>
  <c r="G72" i="5"/>
  <c r="H6" i="5"/>
  <c r="G71" i="5"/>
  <c r="H5" i="5" s="1"/>
  <c r="G57" i="5"/>
  <c r="G7" i="5"/>
  <c r="G56" i="5"/>
  <c r="G6" i="5" s="1"/>
  <c r="G55" i="5"/>
  <c r="G5" i="5"/>
  <c r="G41" i="5"/>
  <c r="F7" i="5" s="1"/>
  <c r="G40" i="5"/>
  <c r="BI12" i="1"/>
  <c r="G39" i="5"/>
  <c r="F5" i="5" s="1"/>
  <c r="D24" i="5"/>
  <c r="B113" i="5"/>
  <c r="B112" i="5"/>
  <c r="BK11" i="1"/>
  <c r="BL11" i="1"/>
  <c r="BK12" i="1"/>
  <c r="BL12" i="1"/>
  <c r="BK13" i="1"/>
  <c r="BL13" i="1"/>
  <c r="BK14" i="1"/>
  <c r="BL14" i="1"/>
  <c r="BK15" i="1"/>
  <c r="BL15" i="1"/>
  <c r="BK16" i="1"/>
  <c r="BL16" i="1"/>
  <c r="BK17" i="1"/>
  <c r="BL17" i="1"/>
  <c r="BK18" i="1"/>
  <c r="BL18" i="1"/>
  <c r="BK19" i="1"/>
  <c r="BL19" i="1"/>
  <c r="BK20" i="1"/>
  <c r="BL20" i="1"/>
  <c r="BK21" i="1"/>
  <c r="BL21" i="1"/>
  <c r="BK22" i="1"/>
  <c r="BL22" i="1"/>
  <c r="BK23" i="1"/>
  <c r="BL23" i="1"/>
  <c r="BK24" i="1"/>
  <c r="BL24" i="1"/>
  <c r="BK25" i="1"/>
  <c r="BL25" i="1"/>
  <c r="BK26" i="1"/>
  <c r="BL26" i="1"/>
  <c r="BK27" i="1"/>
  <c r="BL27" i="1"/>
  <c r="BK28" i="1"/>
  <c r="BL28" i="1"/>
  <c r="BK29" i="1"/>
  <c r="BL29" i="1"/>
  <c r="BK30" i="1"/>
  <c r="BL30" i="1"/>
  <c r="BK31" i="1"/>
  <c r="BL31" i="1"/>
  <c r="BK32" i="1"/>
  <c r="BL32" i="1"/>
  <c r="BK33" i="1"/>
  <c r="BL33" i="1"/>
  <c r="BK34" i="1"/>
  <c r="BL34" i="1"/>
  <c r="BK35" i="1"/>
  <c r="BL35" i="1"/>
  <c r="BK36" i="1"/>
  <c r="BL36" i="1"/>
  <c r="BK37" i="1"/>
  <c r="BL37" i="1"/>
  <c r="BK38" i="1"/>
  <c r="BL38" i="1"/>
  <c r="BK39" i="1"/>
  <c r="BL39" i="1"/>
  <c r="BK40" i="1"/>
  <c r="BL40" i="1"/>
  <c r="BK41" i="1"/>
  <c r="BL41" i="1"/>
  <c r="BK42" i="1"/>
  <c r="BL42" i="1"/>
  <c r="BK43" i="1"/>
  <c r="BL43" i="1"/>
  <c r="BK44" i="1"/>
  <c r="BL44" i="1"/>
  <c r="BK45" i="1"/>
  <c r="BL45" i="1"/>
  <c r="BK46" i="1"/>
  <c r="BL46" i="1"/>
  <c r="BK47" i="1"/>
  <c r="BL47" i="1"/>
  <c r="BK48" i="1"/>
  <c r="BL48" i="1"/>
  <c r="BK49" i="1"/>
  <c r="BL49" i="1"/>
  <c r="BK50" i="1"/>
  <c r="BL50" i="1"/>
  <c r="BK51" i="1"/>
  <c r="BL51" i="1"/>
  <c r="BK52" i="1"/>
  <c r="BL52" i="1"/>
  <c r="BK53" i="1"/>
  <c r="BL53" i="1"/>
  <c r="BK54" i="1"/>
  <c r="BL54" i="1"/>
  <c r="BK55" i="1"/>
  <c r="BL55" i="1"/>
  <c r="BK56" i="1"/>
  <c r="BL56" i="1"/>
  <c r="BK57" i="1"/>
  <c r="BL57" i="1"/>
  <c r="BK58" i="1"/>
  <c r="BL58" i="1"/>
  <c r="BK59" i="1"/>
  <c r="BL59" i="1"/>
  <c r="BK60" i="1"/>
  <c r="BL60" i="1"/>
  <c r="BK61" i="1"/>
  <c r="BL61" i="1"/>
  <c r="BK62" i="1"/>
  <c r="BL62" i="1"/>
  <c r="BK63" i="1"/>
  <c r="BL63" i="1"/>
  <c r="BK64" i="1"/>
  <c r="BL64" i="1"/>
  <c r="BK65" i="1"/>
  <c r="BL65" i="1"/>
  <c r="BK66" i="1"/>
  <c r="BL66" i="1"/>
  <c r="BK67" i="1"/>
  <c r="BL67" i="1"/>
  <c r="BK68" i="1"/>
  <c r="BL68" i="1"/>
  <c r="BK69" i="1"/>
  <c r="BL69" i="1"/>
  <c r="BK70" i="1"/>
  <c r="BL70" i="1"/>
  <c r="BK71" i="1"/>
  <c r="BL71" i="1"/>
  <c r="BK72" i="1"/>
  <c r="BL72" i="1"/>
  <c r="BK73" i="1"/>
  <c r="BL73" i="1"/>
  <c r="BK74" i="1"/>
  <c r="BL74" i="1"/>
  <c r="BK75" i="1"/>
  <c r="BL75" i="1"/>
  <c r="BK76" i="1"/>
  <c r="BL76" i="1"/>
  <c r="BK77" i="1"/>
  <c r="BL77" i="1"/>
  <c r="BK78" i="1"/>
  <c r="BL78" i="1"/>
  <c r="BK79" i="1"/>
  <c r="BL79" i="1"/>
  <c r="BK80" i="1"/>
  <c r="BL80" i="1"/>
  <c r="BK81" i="1"/>
  <c r="BL81" i="1"/>
  <c r="BK82" i="1"/>
  <c r="BL82" i="1"/>
  <c r="BK83" i="1"/>
  <c r="BL83" i="1"/>
  <c r="BK84" i="1"/>
  <c r="BL84" i="1"/>
  <c r="BK85" i="1"/>
  <c r="BL85" i="1"/>
  <c r="BK86" i="1"/>
  <c r="BL86" i="1"/>
  <c r="BK87" i="1"/>
  <c r="BL87" i="1"/>
  <c r="BK88" i="1"/>
  <c r="BL88" i="1"/>
  <c r="BK89" i="1"/>
  <c r="BL89" i="1"/>
  <c r="BK90" i="1"/>
  <c r="BL90" i="1"/>
  <c r="BK91" i="1"/>
  <c r="BL91" i="1"/>
  <c r="BK92" i="1"/>
  <c r="BL92" i="1"/>
  <c r="BK93" i="1"/>
  <c r="BL93" i="1"/>
  <c r="BK94" i="1"/>
  <c r="BL94" i="1"/>
  <c r="BK95" i="1"/>
  <c r="BL95" i="1"/>
  <c r="BK96" i="1"/>
  <c r="BL96" i="1"/>
  <c r="BK97" i="1"/>
  <c r="BL97" i="1"/>
  <c r="BK98" i="1"/>
  <c r="BL98" i="1"/>
  <c r="BK99" i="1"/>
  <c r="BL99" i="1"/>
  <c r="BK100" i="1"/>
  <c r="BL100" i="1"/>
  <c r="BK101" i="1"/>
  <c r="BL101" i="1"/>
  <c r="BK102" i="1"/>
  <c r="BL102" i="1"/>
  <c r="BK103" i="1"/>
  <c r="BL103" i="1"/>
  <c r="BK104" i="1"/>
  <c r="BL104" i="1"/>
  <c r="BK105" i="1"/>
  <c r="BL105" i="1"/>
  <c r="BK106" i="1"/>
  <c r="BL106" i="1"/>
  <c r="BK107" i="1"/>
  <c r="BL107" i="1"/>
  <c r="BK108" i="1"/>
  <c r="BL108" i="1"/>
  <c r="BK109" i="1"/>
  <c r="BL109" i="1"/>
  <c r="BL10" i="1"/>
  <c r="BK10" i="1"/>
  <c r="BB11" i="1"/>
  <c r="BC11" i="1"/>
  <c r="BD11" i="1"/>
  <c r="BE11" i="1"/>
  <c r="BF11" i="1"/>
  <c r="BG11" i="1"/>
  <c r="BB12" i="1"/>
  <c r="BC12" i="1"/>
  <c r="BD12" i="1"/>
  <c r="BE12" i="1"/>
  <c r="BF12" i="1"/>
  <c r="BG12" i="1"/>
  <c r="BB13" i="1"/>
  <c r="BC13" i="1"/>
  <c r="BD13" i="1"/>
  <c r="BE13" i="1"/>
  <c r="BF13" i="1"/>
  <c r="BG13" i="1"/>
  <c r="BB14" i="1"/>
  <c r="BC14" i="1"/>
  <c r="BD14" i="1"/>
  <c r="BE14" i="1"/>
  <c r="BF14" i="1"/>
  <c r="BG14" i="1"/>
  <c r="BB15" i="1"/>
  <c r="BC15" i="1"/>
  <c r="BD15" i="1"/>
  <c r="BE15" i="1"/>
  <c r="BF15" i="1"/>
  <c r="BG15" i="1"/>
  <c r="BB16" i="1"/>
  <c r="BC16" i="1"/>
  <c r="BD16" i="1"/>
  <c r="BE16" i="1"/>
  <c r="BF16" i="1"/>
  <c r="BG16" i="1"/>
  <c r="BB17" i="1"/>
  <c r="BC17" i="1"/>
  <c r="BD17" i="1"/>
  <c r="BE17" i="1"/>
  <c r="BF17" i="1"/>
  <c r="BG17" i="1"/>
  <c r="BB18" i="1"/>
  <c r="BC18" i="1"/>
  <c r="BD18" i="1"/>
  <c r="BE18" i="1"/>
  <c r="BF18" i="1"/>
  <c r="BG18" i="1"/>
  <c r="BB19" i="1"/>
  <c r="BC19" i="1"/>
  <c r="BD19" i="1"/>
  <c r="BE19" i="1"/>
  <c r="BF19" i="1"/>
  <c r="BG19" i="1"/>
  <c r="BB20" i="1"/>
  <c r="BC20" i="1"/>
  <c r="BD20" i="1"/>
  <c r="BE20" i="1"/>
  <c r="BF20" i="1"/>
  <c r="BG20" i="1"/>
  <c r="BB21" i="1"/>
  <c r="BC21" i="1"/>
  <c r="BD21" i="1"/>
  <c r="BE21" i="1"/>
  <c r="BF21" i="1"/>
  <c r="BG21" i="1"/>
  <c r="BB22" i="1"/>
  <c r="BC22" i="1"/>
  <c r="BD22" i="1"/>
  <c r="BE22" i="1"/>
  <c r="BF22" i="1"/>
  <c r="BG22" i="1"/>
  <c r="BB23" i="1"/>
  <c r="BC23" i="1"/>
  <c r="BD23" i="1"/>
  <c r="BE23" i="1"/>
  <c r="BF23" i="1"/>
  <c r="BG23" i="1"/>
  <c r="BB24" i="1"/>
  <c r="BC24" i="1"/>
  <c r="BD24" i="1"/>
  <c r="BE24" i="1"/>
  <c r="BF24" i="1"/>
  <c r="BG24" i="1"/>
  <c r="BB25" i="1"/>
  <c r="BC25" i="1"/>
  <c r="BD25" i="1"/>
  <c r="BE25" i="1"/>
  <c r="BF25" i="1"/>
  <c r="BG25" i="1"/>
  <c r="BB26" i="1"/>
  <c r="BC26" i="1"/>
  <c r="BD26" i="1"/>
  <c r="BE26" i="1"/>
  <c r="BF26" i="1"/>
  <c r="BG26" i="1"/>
  <c r="BB27" i="1"/>
  <c r="BC27" i="1"/>
  <c r="BD27" i="1"/>
  <c r="BE27" i="1"/>
  <c r="BF27" i="1"/>
  <c r="BG27" i="1"/>
  <c r="BB28" i="1"/>
  <c r="BC28" i="1"/>
  <c r="BD28" i="1"/>
  <c r="BE28" i="1"/>
  <c r="BF28" i="1"/>
  <c r="BG28" i="1"/>
  <c r="BB29" i="1"/>
  <c r="BC29" i="1"/>
  <c r="BD29" i="1"/>
  <c r="BE29" i="1"/>
  <c r="BF29" i="1"/>
  <c r="BG29" i="1"/>
  <c r="BB30" i="1"/>
  <c r="BC30" i="1"/>
  <c r="BD30" i="1"/>
  <c r="BE30" i="1"/>
  <c r="BF30" i="1"/>
  <c r="BG30" i="1"/>
  <c r="BB31" i="1"/>
  <c r="BC31" i="1"/>
  <c r="BD31" i="1"/>
  <c r="BE31" i="1"/>
  <c r="BF31" i="1"/>
  <c r="BG31" i="1"/>
  <c r="BB32" i="1"/>
  <c r="BC32" i="1"/>
  <c r="BD32" i="1"/>
  <c r="BE32" i="1"/>
  <c r="BF32" i="1"/>
  <c r="BG32" i="1"/>
  <c r="BB33" i="1"/>
  <c r="BC33" i="1"/>
  <c r="BD33" i="1"/>
  <c r="BE33" i="1"/>
  <c r="BF33" i="1"/>
  <c r="BG33" i="1"/>
  <c r="BB34" i="1"/>
  <c r="BC34" i="1"/>
  <c r="BD34" i="1"/>
  <c r="BE34" i="1"/>
  <c r="BF34" i="1"/>
  <c r="BG34" i="1"/>
  <c r="BB35" i="1"/>
  <c r="BC35" i="1"/>
  <c r="BD35" i="1"/>
  <c r="BE35" i="1"/>
  <c r="BF35" i="1"/>
  <c r="BG35" i="1"/>
  <c r="BB36" i="1"/>
  <c r="BC36" i="1"/>
  <c r="BD36" i="1"/>
  <c r="BE36" i="1"/>
  <c r="BF36" i="1"/>
  <c r="BG36" i="1"/>
  <c r="BB37" i="1"/>
  <c r="BC37" i="1"/>
  <c r="BD37" i="1"/>
  <c r="BE37" i="1"/>
  <c r="BF37" i="1"/>
  <c r="BG37" i="1"/>
  <c r="BB38" i="1"/>
  <c r="BC38" i="1"/>
  <c r="BD38" i="1"/>
  <c r="BE38" i="1"/>
  <c r="BF38" i="1"/>
  <c r="BG38" i="1"/>
  <c r="BB39" i="1"/>
  <c r="BC39" i="1"/>
  <c r="BD39" i="1"/>
  <c r="BE39" i="1"/>
  <c r="BF39" i="1"/>
  <c r="BG39" i="1"/>
  <c r="BB40" i="1"/>
  <c r="BC40" i="1"/>
  <c r="BD40" i="1"/>
  <c r="BE40" i="1"/>
  <c r="BF40" i="1"/>
  <c r="BG40" i="1"/>
  <c r="BB41" i="1"/>
  <c r="BC41" i="1"/>
  <c r="BD41" i="1"/>
  <c r="BE41" i="1"/>
  <c r="BF41" i="1"/>
  <c r="BG41" i="1"/>
  <c r="BB42" i="1"/>
  <c r="BC42" i="1"/>
  <c r="BD42" i="1"/>
  <c r="BE42" i="1"/>
  <c r="BF42" i="1"/>
  <c r="BG42" i="1"/>
  <c r="BB43" i="1"/>
  <c r="BC43" i="1"/>
  <c r="BD43" i="1"/>
  <c r="BE43" i="1"/>
  <c r="BF43" i="1"/>
  <c r="BG43" i="1"/>
  <c r="BB44" i="1"/>
  <c r="BC44" i="1"/>
  <c r="BD44" i="1"/>
  <c r="BE44" i="1"/>
  <c r="BF44" i="1"/>
  <c r="BG44" i="1"/>
  <c r="BB45" i="1"/>
  <c r="BC45" i="1"/>
  <c r="BD45" i="1"/>
  <c r="BE45" i="1"/>
  <c r="BF45" i="1"/>
  <c r="BG45" i="1"/>
  <c r="BB46" i="1"/>
  <c r="BC46" i="1"/>
  <c r="BD46" i="1"/>
  <c r="BE46" i="1"/>
  <c r="BF46" i="1"/>
  <c r="BG46" i="1"/>
  <c r="BB47" i="1"/>
  <c r="BC47" i="1"/>
  <c r="BD47" i="1"/>
  <c r="BE47" i="1"/>
  <c r="BF47" i="1"/>
  <c r="BG47" i="1"/>
  <c r="BB48" i="1"/>
  <c r="BC48" i="1"/>
  <c r="BD48" i="1"/>
  <c r="BE48" i="1"/>
  <c r="BF48" i="1"/>
  <c r="BG48" i="1"/>
  <c r="BB49" i="1"/>
  <c r="BC49" i="1"/>
  <c r="BD49" i="1"/>
  <c r="BE49" i="1"/>
  <c r="BF49" i="1"/>
  <c r="BG49" i="1"/>
  <c r="BB50" i="1"/>
  <c r="BC50" i="1"/>
  <c r="BD50" i="1"/>
  <c r="BE50" i="1"/>
  <c r="BF50" i="1"/>
  <c r="BG50" i="1"/>
  <c r="BB51" i="1"/>
  <c r="BC51" i="1"/>
  <c r="BD51" i="1"/>
  <c r="BE51" i="1"/>
  <c r="BF51" i="1"/>
  <c r="BG51" i="1"/>
  <c r="BB52" i="1"/>
  <c r="BC52" i="1"/>
  <c r="BD52" i="1"/>
  <c r="BE52" i="1"/>
  <c r="BF52" i="1"/>
  <c r="BG52" i="1"/>
  <c r="BB53" i="1"/>
  <c r="BC53" i="1"/>
  <c r="BD53" i="1"/>
  <c r="BE53" i="1"/>
  <c r="BF53" i="1"/>
  <c r="BG53" i="1"/>
  <c r="BB54" i="1"/>
  <c r="BC54" i="1"/>
  <c r="BD54" i="1"/>
  <c r="BE54" i="1"/>
  <c r="BF54" i="1"/>
  <c r="BG54" i="1"/>
  <c r="BB55" i="1"/>
  <c r="BC55" i="1"/>
  <c r="BD55" i="1"/>
  <c r="BE55" i="1"/>
  <c r="BF55" i="1"/>
  <c r="BG55" i="1"/>
  <c r="BB56" i="1"/>
  <c r="BC56" i="1"/>
  <c r="BD56" i="1"/>
  <c r="BE56" i="1"/>
  <c r="BF56" i="1"/>
  <c r="BG56" i="1"/>
  <c r="BB57" i="1"/>
  <c r="BC57" i="1"/>
  <c r="BD57" i="1"/>
  <c r="BE57" i="1"/>
  <c r="BF57" i="1"/>
  <c r="BG57" i="1"/>
  <c r="BB58" i="1"/>
  <c r="BC58" i="1"/>
  <c r="BD58" i="1"/>
  <c r="BE58" i="1"/>
  <c r="BF58" i="1"/>
  <c r="BG58" i="1"/>
  <c r="BB59" i="1"/>
  <c r="BC59" i="1"/>
  <c r="BD59" i="1"/>
  <c r="BE59" i="1"/>
  <c r="BF59" i="1"/>
  <c r="BG59" i="1"/>
  <c r="BB60" i="1"/>
  <c r="BC60" i="1"/>
  <c r="BD60" i="1"/>
  <c r="BE60" i="1"/>
  <c r="BF60" i="1"/>
  <c r="BG60" i="1"/>
  <c r="BB61" i="1"/>
  <c r="BC61" i="1"/>
  <c r="BD61" i="1"/>
  <c r="BE61" i="1"/>
  <c r="BF61" i="1"/>
  <c r="BG61" i="1"/>
  <c r="BB62" i="1"/>
  <c r="BC62" i="1"/>
  <c r="BD62" i="1"/>
  <c r="BE62" i="1"/>
  <c r="BF62" i="1"/>
  <c r="BG62" i="1"/>
  <c r="BB63" i="1"/>
  <c r="BC63" i="1"/>
  <c r="BD63" i="1"/>
  <c r="BE63" i="1"/>
  <c r="BF63" i="1"/>
  <c r="BG63" i="1"/>
  <c r="BB64" i="1"/>
  <c r="BC64" i="1"/>
  <c r="BD64" i="1"/>
  <c r="BE64" i="1"/>
  <c r="BF64" i="1"/>
  <c r="BG64" i="1"/>
  <c r="BB65" i="1"/>
  <c r="BC65" i="1"/>
  <c r="BD65" i="1"/>
  <c r="BE65" i="1"/>
  <c r="BF65" i="1"/>
  <c r="BG65" i="1"/>
  <c r="BB66" i="1"/>
  <c r="BC66" i="1"/>
  <c r="BD66" i="1"/>
  <c r="BE66" i="1"/>
  <c r="BF66" i="1"/>
  <c r="BG66" i="1"/>
  <c r="BB67" i="1"/>
  <c r="BC67" i="1"/>
  <c r="BD67" i="1"/>
  <c r="BE67" i="1"/>
  <c r="BF67" i="1"/>
  <c r="BG67" i="1"/>
  <c r="BB68" i="1"/>
  <c r="BC68" i="1"/>
  <c r="BD68" i="1"/>
  <c r="BE68" i="1"/>
  <c r="BF68" i="1"/>
  <c r="BG68" i="1"/>
  <c r="BB69" i="1"/>
  <c r="BC69" i="1"/>
  <c r="BD69" i="1"/>
  <c r="BE69" i="1"/>
  <c r="BF69" i="1"/>
  <c r="BG69" i="1"/>
  <c r="BB70" i="1"/>
  <c r="BC70" i="1"/>
  <c r="BD70" i="1"/>
  <c r="BE70" i="1"/>
  <c r="BF70" i="1"/>
  <c r="BG70" i="1"/>
  <c r="BB71" i="1"/>
  <c r="BC71" i="1"/>
  <c r="BD71" i="1"/>
  <c r="BE71" i="1"/>
  <c r="BF71" i="1"/>
  <c r="BG71" i="1"/>
  <c r="BB72" i="1"/>
  <c r="BC72" i="1"/>
  <c r="BD72" i="1"/>
  <c r="BE72" i="1"/>
  <c r="BF72" i="1"/>
  <c r="BG72" i="1"/>
  <c r="BB73" i="1"/>
  <c r="BC73" i="1"/>
  <c r="BD73" i="1"/>
  <c r="BE73" i="1"/>
  <c r="BF73" i="1"/>
  <c r="BG73" i="1"/>
  <c r="BB74" i="1"/>
  <c r="BC74" i="1"/>
  <c r="BD74" i="1"/>
  <c r="BE74" i="1"/>
  <c r="BF74" i="1"/>
  <c r="BG74" i="1"/>
  <c r="BB75" i="1"/>
  <c r="BC75" i="1"/>
  <c r="BD75" i="1"/>
  <c r="BE75" i="1"/>
  <c r="BF75" i="1"/>
  <c r="BG75" i="1"/>
  <c r="BB76" i="1"/>
  <c r="BC76" i="1"/>
  <c r="BD76" i="1"/>
  <c r="BE76" i="1"/>
  <c r="BF76" i="1"/>
  <c r="BG76" i="1"/>
  <c r="BB77" i="1"/>
  <c r="BC77" i="1"/>
  <c r="BD77" i="1"/>
  <c r="BE77" i="1"/>
  <c r="BF77" i="1"/>
  <c r="BG77" i="1"/>
  <c r="BB78" i="1"/>
  <c r="BC78" i="1"/>
  <c r="BD78" i="1"/>
  <c r="BE78" i="1"/>
  <c r="BF78" i="1"/>
  <c r="BG78" i="1"/>
  <c r="BB79" i="1"/>
  <c r="BC79" i="1"/>
  <c r="BD79" i="1"/>
  <c r="BE79" i="1"/>
  <c r="BF79" i="1"/>
  <c r="BG79" i="1"/>
  <c r="BB80" i="1"/>
  <c r="BC80" i="1"/>
  <c r="BD80" i="1"/>
  <c r="BE80" i="1"/>
  <c r="BF80" i="1"/>
  <c r="BG80" i="1"/>
  <c r="BB81" i="1"/>
  <c r="BC81" i="1"/>
  <c r="BD81" i="1"/>
  <c r="BE81" i="1"/>
  <c r="BF81" i="1"/>
  <c r="BG81" i="1"/>
  <c r="BB82" i="1"/>
  <c r="BC82" i="1"/>
  <c r="BD82" i="1"/>
  <c r="BE82" i="1"/>
  <c r="BF82" i="1"/>
  <c r="BG82" i="1"/>
  <c r="BB83" i="1"/>
  <c r="BC83" i="1"/>
  <c r="BD83" i="1"/>
  <c r="BE83" i="1"/>
  <c r="BF83" i="1"/>
  <c r="BG83" i="1"/>
  <c r="BB84" i="1"/>
  <c r="BC84" i="1"/>
  <c r="BD84" i="1"/>
  <c r="BE84" i="1"/>
  <c r="BF84" i="1"/>
  <c r="BG84" i="1"/>
  <c r="BB85" i="1"/>
  <c r="BC85" i="1"/>
  <c r="BD85" i="1"/>
  <c r="BE85" i="1"/>
  <c r="BF85" i="1"/>
  <c r="BG85" i="1"/>
  <c r="BB86" i="1"/>
  <c r="BC86" i="1"/>
  <c r="BD86" i="1"/>
  <c r="BE86" i="1"/>
  <c r="BF86" i="1"/>
  <c r="BG86" i="1"/>
  <c r="BB87" i="1"/>
  <c r="BC87" i="1"/>
  <c r="BD87" i="1"/>
  <c r="BE87" i="1"/>
  <c r="BF87" i="1"/>
  <c r="BG87" i="1"/>
  <c r="BB88" i="1"/>
  <c r="BC88" i="1"/>
  <c r="BD88" i="1"/>
  <c r="BE88" i="1"/>
  <c r="BF88" i="1"/>
  <c r="BG88" i="1"/>
  <c r="BB89" i="1"/>
  <c r="BC89" i="1"/>
  <c r="BD89" i="1"/>
  <c r="BE89" i="1"/>
  <c r="BF89" i="1"/>
  <c r="BG89" i="1"/>
  <c r="BB90" i="1"/>
  <c r="BC90" i="1"/>
  <c r="BD90" i="1"/>
  <c r="BE90" i="1"/>
  <c r="BF90" i="1"/>
  <c r="BG90" i="1"/>
  <c r="BB91" i="1"/>
  <c r="BC91" i="1"/>
  <c r="BD91" i="1"/>
  <c r="BE91" i="1"/>
  <c r="BF91" i="1"/>
  <c r="BG91" i="1"/>
  <c r="BB92" i="1"/>
  <c r="BC92" i="1"/>
  <c r="BD92" i="1"/>
  <c r="BE92" i="1"/>
  <c r="BF92" i="1"/>
  <c r="BG92" i="1"/>
  <c r="BB93" i="1"/>
  <c r="BC93" i="1"/>
  <c r="BD93" i="1"/>
  <c r="BE93" i="1"/>
  <c r="BF93" i="1"/>
  <c r="BG93" i="1"/>
  <c r="BB94" i="1"/>
  <c r="BC94" i="1"/>
  <c r="BD94" i="1"/>
  <c r="BE94" i="1"/>
  <c r="BF94" i="1"/>
  <c r="BG94" i="1"/>
  <c r="BB95" i="1"/>
  <c r="BC95" i="1"/>
  <c r="BD95" i="1"/>
  <c r="BE95" i="1"/>
  <c r="BF95" i="1"/>
  <c r="BG95" i="1"/>
  <c r="BB96" i="1"/>
  <c r="BC96" i="1"/>
  <c r="BD96" i="1"/>
  <c r="BE96" i="1"/>
  <c r="BF96" i="1"/>
  <c r="BG96" i="1"/>
  <c r="BB97" i="1"/>
  <c r="BC97" i="1"/>
  <c r="BD97" i="1"/>
  <c r="BE97" i="1"/>
  <c r="BF97" i="1"/>
  <c r="BG97" i="1"/>
  <c r="BB98" i="1"/>
  <c r="BC98" i="1"/>
  <c r="BD98" i="1"/>
  <c r="BE98" i="1"/>
  <c r="BF98" i="1"/>
  <c r="BG98" i="1"/>
  <c r="BB99" i="1"/>
  <c r="BC99" i="1"/>
  <c r="BD99" i="1"/>
  <c r="BE99" i="1"/>
  <c r="BF99" i="1"/>
  <c r="BG99" i="1"/>
  <c r="BB100" i="1"/>
  <c r="BC100" i="1"/>
  <c r="BD100" i="1"/>
  <c r="BE100" i="1"/>
  <c r="BF100" i="1"/>
  <c r="BG100" i="1"/>
  <c r="BB101" i="1"/>
  <c r="BC101" i="1"/>
  <c r="BD101" i="1"/>
  <c r="BE101" i="1"/>
  <c r="BF101" i="1"/>
  <c r="BG101" i="1"/>
  <c r="BB102" i="1"/>
  <c r="BC102" i="1"/>
  <c r="BD102" i="1"/>
  <c r="BE102" i="1"/>
  <c r="BF102" i="1"/>
  <c r="BG102" i="1"/>
  <c r="BB103" i="1"/>
  <c r="BC103" i="1"/>
  <c r="BD103" i="1"/>
  <c r="BE103" i="1"/>
  <c r="BF103" i="1"/>
  <c r="BG103" i="1"/>
  <c r="BB104" i="1"/>
  <c r="BC104" i="1"/>
  <c r="BD104" i="1"/>
  <c r="BE104" i="1"/>
  <c r="BF104" i="1"/>
  <c r="BG104" i="1"/>
  <c r="BB105" i="1"/>
  <c r="BC105" i="1"/>
  <c r="BD105" i="1"/>
  <c r="BE105" i="1"/>
  <c r="BF105" i="1"/>
  <c r="BG105" i="1"/>
  <c r="BB106" i="1"/>
  <c r="BC106" i="1"/>
  <c r="BD106" i="1"/>
  <c r="BE106" i="1"/>
  <c r="BF106" i="1"/>
  <c r="BG106" i="1"/>
  <c r="BB107" i="1"/>
  <c r="BC107" i="1"/>
  <c r="BD107" i="1"/>
  <c r="BE107" i="1"/>
  <c r="BF107" i="1"/>
  <c r="BG107" i="1"/>
  <c r="BB108" i="1"/>
  <c r="BC108" i="1"/>
  <c r="BD108" i="1"/>
  <c r="BE108" i="1"/>
  <c r="BF108" i="1"/>
  <c r="BG108" i="1"/>
  <c r="BB109" i="1"/>
  <c r="BC109" i="1"/>
  <c r="BD109" i="1"/>
  <c r="BE109" i="1"/>
  <c r="BF109" i="1"/>
  <c r="BG109" i="1"/>
  <c r="BG10" i="1"/>
  <c r="BF10" i="1"/>
  <c r="BE10" i="1"/>
  <c r="BD10" i="1"/>
  <c r="BC10" i="1"/>
  <c r="BB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B17" i="1" s="1"/>
  <c r="Y17" i="1"/>
  <c r="Z17" i="1"/>
  <c r="AA17" i="1"/>
  <c r="AB17" i="1"/>
  <c r="AC17" i="1"/>
  <c r="X18" i="1"/>
  <c r="Y18" i="1"/>
  <c r="Z18" i="1"/>
  <c r="AA18" i="1"/>
  <c r="AB18" i="1"/>
  <c r="AC18" i="1"/>
  <c r="X19" i="1"/>
  <c r="B19" i="1" s="1"/>
  <c r="Y19" i="1"/>
  <c r="Z19" i="1"/>
  <c r="AA19" i="1"/>
  <c r="AB19" i="1"/>
  <c r="AC19" i="1"/>
  <c r="X20" i="1"/>
  <c r="Y20" i="1"/>
  <c r="Z20" i="1"/>
  <c r="AA20" i="1"/>
  <c r="AB20" i="1"/>
  <c r="AC20" i="1"/>
  <c r="X21" i="1"/>
  <c r="Y21" i="1"/>
  <c r="Z21" i="1"/>
  <c r="AA21" i="1"/>
  <c r="AB21" i="1"/>
  <c r="B21" i="1" s="1"/>
  <c r="AC21" i="1"/>
  <c r="X22" i="1"/>
  <c r="Y22" i="1"/>
  <c r="Z22" i="1"/>
  <c r="B22" i="1" s="1"/>
  <c r="AA22" i="1"/>
  <c r="AB22" i="1"/>
  <c r="AC22" i="1"/>
  <c r="X23" i="1"/>
  <c r="B23" i="1" s="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B29" i="1" s="1"/>
  <c r="AC29" i="1"/>
  <c r="X30" i="1"/>
  <c r="Y30" i="1"/>
  <c r="Z30" i="1"/>
  <c r="AA30" i="1"/>
  <c r="AB30" i="1"/>
  <c r="AC30" i="1"/>
  <c r="X31" i="1"/>
  <c r="Y31" i="1"/>
  <c r="Z31" i="1"/>
  <c r="AA31" i="1"/>
  <c r="AB31" i="1"/>
  <c r="AC31" i="1"/>
  <c r="X32" i="1"/>
  <c r="Y32" i="1"/>
  <c r="Z32" i="1"/>
  <c r="AA32" i="1"/>
  <c r="AB32" i="1"/>
  <c r="AC32" i="1"/>
  <c r="X33" i="1"/>
  <c r="B33" i="1" s="1"/>
  <c r="Y33" i="1"/>
  <c r="Z33" i="1"/>
  <c r="AA33" i="1"/>
  <c r="AB33" i="1"/>
  <c r="AC33" i="1"/>
  <c r="X34" i="1"/>
  <c r="Y34" i="1"/>
  <c r="Z34" i="1"/>
  <c r="AA34" i="1"/>
  <c r="AB34" i="1"/>
  <c r="AC34" i="1"/>
  <c r="X35" i="1"/>
  <c r="B35" i="1" s="1"/>
  <c r="Y35" i="1"/>
  <c r="Z35" i="1"/>
  <c r="AA35" i="1"/>
  <c r="AB35" i="1"/>
  <c r="AC35" i="1"/>
  <c r="X36" i="1"/>
  <c r="Y36" i="1"/>
  <c r="B36" i="1" s="1"/>
  <c r="Z36" i="1"/>
  <c r="AA36" i="1"/>
  <c r="AB36" i="1"/>
  <c r="AC36" i="1"/>
  <c r="X37" i="1"/>
  <c r="Y37" i="1"/>
  <c r="Z37" i="1"/>
  <c r="AA37" i="1"/>
  <c r="AB37" i="1"/>
  <c r="AC37" i="1"/>
  <c r="X38" i="1"/>
  <c r="Y38" i="1"/>
  <c r="Z38" i="1"/>
  <c r="AA38" i="1"/>
  <c r="AB38" i="1"/>
  <c r="AC38" i="1"/>
  <c r="X39" i="1"/>
  <c r="B39" i="1" s="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B47" i="1" s="1"/>
  <c r="Y47" i="1"/>
  <c r="Z47" i="1"/>
  <c r="AA47" i="1"/>
  <c r="AB47" i="1"/>
  <c r="AC47" i="1"/>
  <c r="X48" i="1"/>
  <c r="Y48" i="1"/>
  <c r="Z48" i="1"/>
  <c r="AA48" i="1"/>
  <c r="AB48" i="1"/>
  <c r="AC48" i="1"/>
  <c r="X49" i="1"/>
  <c r="B49" i="1" s="1"/>
  <c r="Y49" i="1"/>
  <c r="Z49" i="1"/>
  <c r="AA49" i="1"/>
  <c r="AB49" i="1"/>
  <c r="AC49" i="1"/>
  <c r="X50" i="1"/>
  <c r="Y50" i="1"/>
  <c r="Z50" i="1"/>
  <c r="AA50" i="1"/>
  <c r="AB50" i="1"/>
  <c r="AC50" i="1"/>
  <c r="X51" i="1"/>
  <c r="Y51" i="1"/>
  <c r="Z51" i="1"/>
  <c r="AA51" i="1"/>
  <c r="AB51" i="1"/>
  <c r="AC51" i="1"/>
  <c r="X52" i="1"/>
  <c r="Y52" i="1"/>
  <c r="Z52" i="1"/>
  <c r="AA52" i="1"/>
  <c r="AB52" i="1"/>
  <c r="AC52" i="1"/>
  <c r="X53" i="1"/>
  <c r="B53" i="1" s="1"/>
  <c r="Y53" i="1"/>
  <c r="Z53" i="1"/>
  <c r="AA53" i="1"/>
  <c r="AB53" i="1"/>
  <c r="AC53" i="1"/>
  <c r="X54" i="1"/>
  <c r="Y54" i="1"/>
  <c r="Z54" i="1"/>
  <c r="AA54" i="1"/>
  <c r="AB54" i="1"/>
  <c r="AC54" i="1"/>
  <c r="X55" i="1"/>
  <c r="B55" i="1" s="1"/>
  <c r="Y55" i="1"/>
  <c r="Z55" i="1"/>
  <c r="AA55" i="1"/>
  <c r="AB55" i="1"/>
  <c r="AC55" i="1"/>
  <c r="X56" i="1"/>
  <c r="Y56" i="1"/>
  <c r="Z56" i="1"/>
  <c r="AA56" i="1"/>
  <c r="AB56" i="1"/>
  <c r="AC56" i="1"/>
  <c r="X57" i="1"/>
  <c r="B57" i="1" s="1"/>
  <c r="Y57" i="1"/>
  <c r="Z57" i="1"/>
  <c r="AA57" i="1"/>
  <c r="AB57" i="1"/>
  <c r="AC57" i="1"/>
  <c r="X58" i="1"/>
  <c r="Y58" i="1"/>
  <c r="Z58" i="1"/>
  <c r="AA58" i="1"/>
  <c r="AB58" i="1"/>
  <c r="AC58" i="1"/>
  <c r="X59" i="1"/>
  <c r="B59" i="1" s="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B65" i="1" s="1"/>
  <c r="Y65" i="1"/>
  <c r="Z65" i="1"/>
  <c r="AA65" i="1"/>
  <c r="AB65" i="1"/>
  <c r="AC65" i="1"/>
  <c r="X66" i="1"/>
  <c r="Y66" i="1"/>
  <c r="Z66" i="1"/>
  <c r="B66" i="1" s="1"/>
  <c r="AA66" i="1"/>
  <c r="AB66" i="1"/>
  <c r="AC66" i="1"/>
  <c r="X67" i="1"/>
  <c r="B67" i="1" s="1"/>
  <c r="Y67" i="1"/>
  <c r="Z67" i="1"/>
  <c r="AA67" i="1"/>
  <c r="AB67" i="1"/>
  <c r="AC67" i="1"/>
  <c r="X68" i="1"/>
  <c r="Y68" i="1"/>
  <c r="B68" i="1" s="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B73" i="1" s="1"/>
  <c r="AC73" i="1"/>
  <c r="X74" i="1"/>
  <c r="Y74" i="1"/>
  <c r="Z74" i="1"/>
  <c r="AA74" i="1"/>
  <c r="AB74" i="1"/>
  <c r="AC74" i="1"/>
  <c r="X75" i="1"/>
  <c r="B75" i="1" s="1"/>
  <c r="Y75" i="1"/>
  <c r="Z75" i="1"/>
  <c r="AA75" i="1"/>
  <c r="AB75" i="1"/>
  <c r="AC75" i="1"/>
  <c r="X76" i="1"/>
  <c r="Y76" i="1"/>
  <c r="B76" i="1"/>
  <c r="Z76" i="1"/>
  <c r="AA76" i="1"/>
  <c r="AB76" i="1"/>
  <c r="AC76" i="1"/>
  <c r="X77" i="1"/>
  <c r="Y77" i="1"/>
  <c r="Z77" i="1"/>
  <c r="AA77" i="1"/>
  <c r="AB77" i="1"/>
  <c r="AC77" i="1"/>
  <c r="X78" i="1"/>
  <c r="Y78" i="1"/>
  <c r="Z78" i="1"/>
  <c r="AA78" i="1"/>
  <c r="AB78" i="1"/>
  <c r="AC78" i="1"/>
  <c r="X79" i="1"/>
  <c r="B79" i="1" s="1"/>
  <c r="Y79" i="1"/>
  <c r="Z79" i="1"/>
  <c r="AA79" i="1"/>
  <c r="AB79" i="1"/>
  <c r="AC79" i="1"/>
  <c r="X80" i="1"/>
  <c r="Y80" i="1"/>
  <c r="B80" i="1" s="1"/>
  <c r="Z80" i="1"/>
  <c r="AA80" i="1"/>
  <c r="AB80" i="1"/>
  <c r="AC80" i="1"/>
  <c r="X81" i="1"/>
  <c r="Y81" i="1"/>
  <c r="Z81" i="1"/>
  <c r="AA81" i="1"/>
  <c r="AB81" i="1"/>
  <c r="AC81" i="1"/>
  <c r="X82" i="1"/>
  <c r="Y82" i="1"/>
  <c r="B82" i="1" s="1"/>
  <c r="Z82" i="1"/>
  <c r="AA82" i="1"/>
  <c r="AB82" i="1"/>
  <c r="AC82" i="1"/>
  <c r="X83" i="1"/>
  <c r="Y83" i="1"/>
  <c r="Z83" i="1"/>
  <c r="AA83" i="1"/>
  <c r="AB83" i="1"/>
  <c r="AC83" i="1"/>
  <c r="X84" i="1"/>
  <c r="Y84" i="1"/>
  <c r="B84" i="1" s="1"/>
  <c r="Z84" i="1"/>
  <c r="AA84" i="1"/>
  <c r="AB84" i="1"/>
  <c r="AC84" i="1"/>
  <c r="X85" i="1"/>
  <c r="Y85" i="1"/>
  <c r="Z85" i="1"/>
  <c r="AA85" i="1"/>
  <c r="AB85" i="1"/>
  <c r="AC85" i="1"/>
  <c r="X86" i="1"/>
  <c r="Y86" i="1"/>
  <c r="Z86" i="1"/>
  <c r="AA86" i="1"/>
  <c r="AB86" i="1"/>
  <c r="AC86" i="1"/>
  <c r="X87" i="1"/>
  <c r="Y87" i="1"/>
  <c r="Z87" i="1"/>
  <c r="AA87" i="1"/>
  <c r="AB87" i="1"/>
  <c r="AC87" i="1"/>
  <c r="X88" i="1"/>
  <c r="Y88" i="1"/>
  <c r="B88" i="1" s="1"/>
  <c r="Z88" i="1"/>
  <c r="AA88" i="1"/>
  <c r="AB88" i="1"/>
  <c r="AC88" i="1"/>
  <c r="X89" i="1"/>
  <c r="Y89" i="1"/>
  <c r="Z89" i="1"/>
  <c r="B89" i="1" s="1"/>
  <c r="AA89" i="1"/>
  <c r="AB89" i="1"/>
  <c r="AC89" i="1"/>
  <c r="X90" i="1"/>
  <c r="Y90" i="1"/>
  <c r="Z90" i="1"/>
  <c r="AA90" i="1"/>
  <c r="AB90" i="1"/>
  <c r="AC90" i="1"/>
  <c r="X91" i="1"/>
  <c r="Y91" i="1"/>
  <c r="Z91" i="1"/>
  <c r="B91" i="1" s="1"/>
  <c r="AA91" i="1"/>
  <c r="AB91" i="1"/>
  <c r="AC91" i="1"/>
  <c r="X92" i="1"/>
  <c r="B92" i="1" s="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B97" i="1" s="1"/>
  <c r="AA97" i="1"/>
  <c r="AB97" i="1"/>
  <c r="AC97" i="1"/>
  <c r="X98" i="1"/>
  <c r="B98" i="1" s="1"/>
  <c r="Y98" i="1"/>
  <c r="Z98" i="1"/>
  <c r="AA98" i="1"/>
  <c r="AB98" i="1"/>
  <c r="AC98" i="1"/>
  <c r="X99" i="1"/>
  <c r="Y99" i="1"/>
  <c r="Z99" i="1"/>
  <c r="AA99" i="1"/>
  <c r="AB99" i="1"/>
  <c r="AC99" i="1"/>
  <c r="X100" i="1"/>
  <c r="Y100" i="1"/>
  <c r="Z100" i="1"/>
  <c r="AA100" i="1"/>
  <c r="B100" i="1" s="1"/>
  <c r="AB100" i="1"/>
  <c r="AC100" i="1"/>
  <c r="X101" i="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B109" i="1" s="1"/>
  <c r="Z109" i="1"/>
  <c r="AA109" i="1"/>
  <c r="AB109" i="1"/>
  <c r="AC109" i="1"/>
  <c r="AC10" i="1"/>
  <c r="AB10" i="1"/>
  <c r="AA10" i="1"/>
  <c r="Z10" i="1"/>
  <c r="X10" i="1"/>
  <c r="E5" i="5"/>
  <c r="E7" i="5"/>
  <c r="F12" i="5"/>
  <c r="F29" i="5"/>
  <c r="D91" i="5" s="1"/>
  <c r="AV12" i="1"/>
  <c r="D29" i="5"/>
  <c r="A3" i="5"/>
  <c r="A1" i="4" s="1"/>
  <c r="A4" i="5"/>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B11" i="1" s="1"/>
  <c r="Y10" i="1"/>
  <c r="B10" i="1" s="1"/>
  <c r="D83" i="5"/>
  <c r="Y12" i="1"/>
  <c r="D77" i="5"/>
  <c r="F6" i="5"/>
  <c r="D52" i="5"/>
  <c r="D33" i="5"/>
  <c r="D65" i="5"/>
  <c r="D34" i="5"/>
  <c r="A2" i="1"/>
  <c r="A2" i="4"/>
  <c r="D45" i="5"/>
  <c r="AV13" i="1"/>
  <c r="D107" i="5"/>
  <c r="D64" i="5"/>
  <c r="D35" i="5"/>
  <c r="D104" i="5"/>
  <c r="D48" i="5"/>
  <c r="D32" i="5"/>
  <c r="D98" i="5"/>
  <c r="D53" i="5"/>
  <c r="D93" i="5"/>
  <c r="D61" i="5"/>
  <c r="D36" i="5"/>
  <c r="D56" i="5"/>
  <c r="D67" i="5"/>
  <c r="D43" i="5"/>
  <c r="D88" i="5"/>
  <c r="D109" i="5"/>
  <c r="D40" i="5"/>
  <c r="D85" i="5"/>
  <c r="D81" i="5"/>
  <c r="D84" i="5"/>
  <c r="D75" i="5"/>
  <c r="D51" i="5"/>
  <c r="D69" i="5"/>
  <c r="D96" i="5"/>
  <c r="D97" i="5"/>
  <c r="D50" i="5"/>
  <c r="A1" i="1"/>
  <c r="B37" i="1"/>
  <c r="B32" i="1"/>
  <c r="B96" i="1"/>
  <c r="B15" i="1"/>
  <c r="B103" i="1"/>
  <c r="AY107" i="1"/>
  <c r="BA107" i="1"/>
  <c r="AX107" i="1"/>
  <c r="AZ107" i="1"/>
  <c r="AY103" i="1"/>
  <c r="BA103" i="1"/>
  <c r="AX103" i="1"/>
  <c r="AZ103" i="1"/>
  <c r="AY99" i="1"/>
  <c r="BA99" i="1"/>
  <c r="AX99" i="1"/>
  <c r="AZ99" i="1"/>
  <c r="AZ95" i="1"/>
  <c r="BA95" i="1"/>
  <c r="AY95" i="1"/>
  <c r="AX95" i="1"/>
  <c r="AZ91" i="1"/>
  <c r="BA91" i="1"/>
  <c r="AX91" i="1"/>
  <c r="AY91" i="1"/>
  <c r="AZ87" i="1"/>
  <c r="BA87" i="1"/>
  <c r="AX87" i="1"/>
  <c r="AY87" i="1"/>
  <c r="AZ83" i="1"/>
  <c r="BA83" i="1"/>
  <c r="AX83" i="1"/>
  <c r="AY83" i="1"/>
  <c r="AZ79" i="1"/>
  <c r="BA79" i="1"/>
  <c r="AX79" i="1"/>
  <c r="AY79" i="1"/>
  <c r="AZ75" i="1"/>
  <c r="BA75" i="1"/>
  <c r="AX75" i="1"/>
  <c r="AY75" i="1"/>
  <c r="AZ71" i="1"/>
  <c r="BA71" i="1"/>
  <c r="AX71" i="1"/>
  <c r="AY71" i="1"/>
  <c r="AZ67" i="1"/>
  <c r="BA67" i="1"/>
  <c r="AX67" i="1"/>
  <c r="AY67" i="1"/>
  <c r="AZ63" i="1"/>
  <c r="BA63" i="1"/>
  <c r="AX63" i="1"/>
  <c r="AY63" i="1"/>
  <c r="AZ59" i="1"/>
  <c r="BA59" i="1"/>
  <c r="AX59" i="1"/>
  <c r="AY59" i="1"/>
  <c r="AZ55" i="1"/>
  <c r="BA55" i="1"/>
  <c r="AX55" i="1"/>
  <c r="AY55" i="1"/>
  <c r="AZ51" i="1"/>
  <c r="BA51" i="1"/>
  <c r="AX51" i="1"/>
  <c r="AY51" i="1"/>
  <c r="AZ47" i="1"/>
  <c r="BA47" i="1"/>
  <c r="AX47" i="1"/>
  <c r="AY47" i="1"/>
  <c r="AZ43" i="1"/>
  <c r="BA43" i="1"/>
  <c r="AX43" i="1"/>
  <c r="AY43" i="1"/>
  <c r="AZ39" i="1"/>
  <c r="BA39" i="1"/>
  <c r="AX39" i="1"/>
  <c r="AY39" i="1"/>
  <c r="AZ35" i="1"/>
  <c r="BA35" i="1"/>
  <c r="AX35" i="1"/>
  <c r="AY35" i="1"/>
  <c r="AZ31" i="1"/>
  <c r="BA31" i="1"/>
  <c r="AX31" i="1"/>
  <c r="AY31" i="1"/>
  <c r="AZ27" i="1"/>
  <c r="BA27" i="1"/>
  <c r="AX27" i="1"/>
  <c r="AY27" i="1"/>
  <c r="AZ23" i="1"/>
  <c r="BA23" i="1"/>
  <c r="AX23" i="1"/>
  <c r="AY23" i="1"/>
  <c r="AZ19" i="1"/>
  <c r="BA19" i="1"/>
  <c r="AX19" i="1"/>
  <c r="AY19" i="1"/>
  <c r="AZ15" i="1"/>
  <c r="BA15" i="1"/>
  <c r="AX15" i="1"/>
  <c r="AY15" i="1"/>
  <c r="AZ11" i="1"/>
  <c r="BA11" i="1"/>
  <c r="AX11" i="1"/>
  <c r="AY11" i="1"/>
  <c r="AY106" i="1"/>
  <c r="AZ106" i="1"/>
  <c r="AX106" i="1"/>
  <c r="BA106" i="1"/>
  <c r="AY102" i="1"/>
  <c r="AZ102" i="1"/>
  <c r="AX102" i="1"/>
  <c r="BA102" i="1"/>
  <c r="AY98" i="1"/>
  <c r="AZ98" i="1"/>
  <c r="AX98" i="1"/>
  <c r="BA98" i="1"/>
  <c r="AZ94" i="1"/>
  <c r="BA94" i="1"/>
  <c r="AY94" i="1"/>
  <c r="AX94" i="1"/>
  <c r="AZ90" i="1"/>
  <c r="BA90" i="1"/>
  <c r="AX90" i="1"/>
  <c r="AY90" i="1"/>
  <c r="AZ86" i="1"/>
  <c r="BA86" i="1"/>
  <c r="AX86" i="1"/>
  <c r="AY86" i="1"/>
  <c r="AZ82" i="1"/>
  <c r="BA82" i="1"/>
  <c r="AX82" i="1"/>
  <c r="AY82" i="1"/>
  <c r="AZ78" i="1"/>
  <c r="BA78" i="1"/>
  <c r="AX78" i="1"/>
  <c r="AY78" i="1"/>
  <c r="AZ74" i="1"/>
  <c r="BA74" i="1"/>
  <c r="AX74" i="1"/>
  <c r="AY74" i="1"/>
  <c r="AZ70" i="1"/>
  <c r="BA70" i="1"/>
  <c r="AX70" i="1"/>
  <c r="AY70" i="1"/>
  <c r="AZ66" i="1"/>
  <c r="BA66" i="1"/>
  <c r="AX66" i="1"/>
  <c r="AY66" i="1"/>
  <c r="AZ62" i="1"/>
  <c r="BA62" i="1"/>
  <c r="AX62" i="1"/>
  <c r="AY62" i="1"/>
  <c r="AZ58" i="1"/>
  <c r="BA58" i="1"/>
  <c r="AX58" i="1"/>
  <c r="AY58" i="1"/>
  <c r="AZ54" i="1"/>
  <c r="BA54" i="1"/>
  <c r="AX54" i="1"/>
  <c r="AY54" i="1"/>
  <c r="AZ50" i="1"/>
  <c r="BA50" i="1"/>
  <c r="AX50" i="1"/>
  <c r="AY50" i="1"/>
  <c r="AZ46" i="1"/>
  <c r="BA46" i="1"/>
  <c r="AX46" i="1"/>
  <c r="AY46" i="1"/>
  <c r="AZ42" i="1"/>
  <c r="BA42" i="1"/>
  <c r="AX42" i="1"/>
  <c r="AY42" i="1"/>
  <c r="AZ38" i="1"/>
  <c r="BA38" i="1"/>
  <c r="AX38" i="1"/>
  <c r="AY38" i="1"/>
  <c r="AZ34" i="1"/>
  <c r="BA34" i="1"/>
  <c r="AX34" i="1"/>
  <c r="AY34" i="1"/>
  <c r="AZ30" i="1"/>
  <c r="BA30" i="1"/>
  <c r="AX30" i="1"/>
  <c r="AY30" i="1"/>
  <c r="AZ26" i="1"/>
  <c r="BA26" i="1"/>
  <c r="AX26" i="1"/>
  <c r="AY26" i="1"/>
  <c r="AZ22" i="1"/>
  <c r="BA22" i="1"/>
  <c r="AX22" i="1"/>
  <c r="AY22" i="1"/>
  <c r="AZ18" i="1"/>
  <c r="BA18" i="1"/>
  <c r="AX18" i="1"/>
  <c r="AY18" i="1"/>
  <c r="AZ14" i="1"/>
  <c r="BA14" i="1"/>
  <c r="AX14" i="1"/>
  <c r="AY14" i="1"/>
  <c r="AY109" i="1"/>
  <c r="BA105" i="1"/>
  <c r="BA101" i="1"/>
  <c r="BA97" i="1"/>
  <c r="AX93" i="1"/>
  <c r="AX89" i="1"/>
  <c r="AX85" i="1"/>
  <c r="AX81" i="1"/>
  <c r="AX77" i="1"/>
  <c r="AX73" i="1"/>
  <c r="AX69" i="1"/>
  <c r="AX65" i="1"/>
  <c r="AX61" i="1"/>
  <c r="AX57" i="1"/>
  <c r="AX53" i="1"/>
  <c r="AX49" i="1"/>
  <c r="AX45" i="1"/>
  <c r="AX41" i="1"/>
  <c r="AX37" i="1"/>
  <c r="AX33" i="1"/>
  <c r="AX29" i="1"/>
  <c r="AX25" i="1"/>
  <c r="AX21" i="1"/>
  <c r="AX17" i="1"/>
  <c r="AX13" i="1"/>
  <c r="AY108" i="1"/>
  <c r="AZ108" i="1"/>
  <c r="BA108" i="1"/>
  <c r="AX108" i="1"/>
  <c r="AY104" i="1"/>
  <c r="AZ104" i="1"/>
  <c r="AX104" i="1"/>
  <c r="BA104" i="1"/>
  <c r="AY100" i="1"/>
  <c r="AZ100" i="1"/>
  <c r="BA100" i="1"/>
  <c r="AX100" i="1"/>
  <c r="AY96" i="1"/>
  <c r="AZ96" i="1"/>
  <c r="AX96" i="1"/>
  <c r="BA96" i="1"/>
  <c r="AZ92" i="1"/>
  <c r="BA92" i="1"/>
  <c r="AX92" i="1"/>
  <c r="AY92" i="1"/>
  <c r="AZ88" i="1"/>
  <c r="BA88" i="1"/>
  <c r="AX88" i="1"/>
  <c r="AY88" i="1"/>
  <c r="AZ84" i="1"/>
  <c r="BA84" i="1"/>
  <c r="AX84" i="1"/>
  <c r="AY84" i="1"/>
  <c r="AZ80" i="1"/>
  <c r="BA80" i="1"/>
  <c r="AX80" i="1"/>
  <c r="AY80" i="1"/>
  <c r="AZ76" i="1"/>
  <c r="BA76" i="1"/>
  <c r="AX76" i="1"/>
  <c r="AY76" i="1"/>
  <c r="AZ72" i="1"/>
  <c r="BA72" i="1"/>
  <c r="AX72" i="1"/>
  <c r="AY72" i="1"/>
  <c r="AZ68" i="1"/>
  <c r="BA68" i="1"/>
  <c r="AX68" i="1"/>
  <c r="AY68" i="1"/>
  <c r="AZ64" i="1"/>
  <c r="BA64" i="1"/>
  <c r="AX64" i="1"/>
  <c r="AY64" i="1"/>
  <c r="AZ60" i="1"/>
  <c r="BA60" i="1"/>
  <c r="AX60" i="1"/>
  <c r="AY60" i="1"/>
  <c r="AZ56" i="1"/>
  <c r="BA56" i="1"/>
  <c r="AX56" i="1"/>
  <c r="AY56" i="1"/>
  <c r="AZ52" i="1"/>
  <c r="BA52" i="1"/>
  <c r="AX52" i="1"/>
  <c r="AY52" i="1"/>
  <c r="AZ48" i="1"/>
  <c r="BA48" i="1"/>
  <c r="AX48" i="1"/>
  <c r="AY48" i="1"/>
  <c r="AZ44" i="1"/>
  <c r="BA44" i="1"/>
  <c r="AX44" i="1"/>
  <c r="AY44" i="1"/>
  <c r="AZ40" i="1"/>
  <c r="BA40" i="1"/>
  <c r="AX40" i="1"/>
  <c r="AY40" i="1"/>
  <c r="AZ36" i="1"/>
  <c r="BA36" i="1"/>
  <c r="AX36" i="1"/>
  <c r="AY36" i="1"/>
  <c r="AZ32" i="1"/>
  <c r="BA32" i="1"/>
  <c r="AX32" i="1"/>
  <c r="AY32" i="1"/>
  <c r="AZ28" i="1"/>
  <c r="BA28" i="1"/>
  <c r="AX28" i="1"/>
  <c r="AY28" i="1"/>
  <c r="AZ24" i="1"/>
  <c r="BA24" i="1"/>
  <c r="AX24" i="1"/>
  <c r="AY24" i="1"/>
  <c r="AZ20" i="1"/>
  <c r="BA20" i="1"/>
  <c r="AX20" i="1"/>
  <c r="AY20" i="1"/>
  <c r="AZ16" i="1"/>
  <c r="BA16" i="1"/>
  <c r="AX16" i="1"/>
  <c r="AY16" i="1"/>
  <c r="AZ12" i="1"/>
  <c r="BA12" i="1"/>
  <c r="AX12" i="1"/>
  <c r="AY12" i="1"/>
  <c r="AZ10" i="1"/>
  <c r="AY10" i="1"/>
  <c r="AX10" i="1"/>
  <c r="D3" i="1"/>
  <c r="AY13" i="1" l="1"/>
  <c r="AY17" i="1"/>
  <c r="AY21" i="1"/>
  <c r="AY25" i="1"/>
  <c r="AY29" i="1"/>
  <c r="AY33" i="1"/>
  <c r="AY37" i="1"/>
  <c r="AY41" i="1"/>
  <c r="AY45" i="1"/>
  <c r="AY49" i="1"/>
  <c r="AY53" i="1"/>
  <c r="AY57" i="1"/>
  <c r="AY61" i="1"/>
  <c r="AY65" i="1"/>
  <c r="AY69" i="1"/>
  <c r="AY73" i="1"/>
  <c r="AY77" i="1"/>
  <c r="AY81" i="1"/>
  <c r="AY85" i="1"/>
  <c r="AY89" i="1"/>
  <c r="AY93" i="1"/>
  <c r="AZ97" i="1"/>
  <c r="AZ101" i="1"/>
  <c r="AZ105" i="1"/>
  <c r="AZ109" i="1"/>
  <c r="B106" i="1"/>
  <c r="B104" i="1"/>
  <c r="B102" i="1"/>
  <c r="B101" i="1"/>
  <c r="B87" i="1"/>
  <c r="B85" i="1"/>
  <c r="B83" i="1"/>
  <c r="B69" i="1"/>
  <c r="B61" i="1"/>
  <c r="B51" i="1"/>
  <c r="B41" i="1"/>
  <c r="B25" i="1"/>
  <c r="B14" i="1"/>
  <c r="BA13" i="1"/>
  <c r="BA17" i="1"/>
  <c r="BA21" i="1"/>
  <c r="BA25" i="1"/>
  <c r="BA29" i="1"/>
  <c r="BA33" i="1"/>
  <c r="BA37" i="1"/>
  <c r="BA41" i="1"/>
  <c r="BA45" i="1"/>
  <c r="BA49" i="1"/>
  <c r="BA53" i="1"/>
  <c r="BA57" i="1"/>
  <c r="BA61" i="1"/>
  <c r="BA65" i="1"/>
  <c r="BA69" i="1"/>
  <c r="BA73" i="1"/>
  <c r="BA77" i="1"/>
  <c r="BA81" i="1"/>
  <c r="BA85" i="1"/>
  <c r="BA89" i="1"/>
  <c r="BA93" i="1"/>
  <c r="AX97" i="1"/>
  <c r="AX101" i="1"/>
  <c r="AX105" i="1"/>
  <c r="AX109" i="1"/>
  <c r="B105" i="1"/>
  <c r="B99" i="1"/>
  <c r="B86" i="1"/>
  <c r="B81" i="1"/>
  <c r="B78" i="1"/>
  <c r="B70" i="1"/>
  <c r="B60" i="1"/>
  <c r="B58" i="1"/>
  <c r="B56" i="1"/>
  <c r="B50" i="1"/>
  <c r="B46" i="1"/>
  <c r="B42" i="1"/>
  <c r="B40" i="1"/>
  <c r="B30" i="1"/>
  <c r="B24" i="1"/>
  <c r="B12" i="1"/>
  <c r="B107" i="1"/>
  <c r="B94" i="1"/>
  <c r="B90" i="1"/>
  <c r="B63" i="1"/>
  <c r="B43" i="1"/>
  <c r="B27" i="1"/>
  <c r="D49" i="5"/>
  <c r="D68" i="5"/>
  <c r="D99" i="5"/>
  <c r="D80" i="5"/>
  <c r="D37" i="5"/>
  <c r="D59" i="5"/>
  <c r="D72" i="5"/>
  <c r="D100" i="5"/>
  <c r="D101" i="5"/>
  <c r="D66" i="5"/>
  <c r="D82" i="5"/>
  <c r="B108" i="1"/>
  <c r="B95" i="1"/>
  <c r="B93" i="1"/>
  <c r="B77" i="1"/>
  <c r="B74" i="1"/>
  <c r="B72" i="1"/>
  <c r="B71" i="1"/>
  <c r="B64" i="1"/>
  <c r="B62" i="1"/>
  <c r="B54" i="1"/>
  <c r="B52" i="1"/>
  <c r="B48" i="1"/>
  <c r="B45" i="1"/>
  <c r="B44" i="1"/>
  <c r="B38" i="1"/>
  <c r="B34" i="1"/>
  <c r="B31" i="1"/>
  <c r="B28" i="1"/>
  <c r="B26" i="1"/>
  <c r="B20" i="1"/>
  <c r="B18" i="1"/>
  <c r="B16" i="1"/>
  <c r="B13" i="1"/>
  <c r="D5" i="5" l="1"/>
  <c r="D7" i="5" s="1"/>
  <c r="H3" i="1" s="1"/>
</calcChain>
</file>

<file path=xl/sharedStrings.xml><?xml version="1.0" encoding="utf-8"?>
<sst xmlns="http://schemas.openxmlformats.org/spreadsheetml/2006/main" count="586" uniqueCount="148">
  <si>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</si>
  <si>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</si>
  <si>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</si>
  <si>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</si>
  <si>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</si>
  <si>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</si>
  <si>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</si>
  <si>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</si>
  <si>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</si>
  <si>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</si>
  <si>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</si>
  <si>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</si>
  <si>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</si>
  <si>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</si>
  <si>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</si>
  <si>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</si>
  <si>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</si>
  <si>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</si>
  <si>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</si>
  <si>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</si>
  <si>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</si>
  <si>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</si>
  <si>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</si>
  <si>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</si>
  <si>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</si>
  <si>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</si>
  <si>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</si>
  <si>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</si>
  <si>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</si>
  <si>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</si>
  <si>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</si>
  <si>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</si>
  <si>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</si>
  <si>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</si>
  <si>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</si>
  <si>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</si>
  <si>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</si>
  <si>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</si>
  <si>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</si>
  <si>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</si>
  <si>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</si>
  <si>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</si>
  <si>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</si>
  <si>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</si>
  <si>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</si>
  <si>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</si>
  <si>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</si>
  <si>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</si>
  <si>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</si>
  <si>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</si>
  <si>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</si>
  <si>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</si>
  <si>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</si>
  <si>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</si>
  <si>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</si>
  <si>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</si>
  <si>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</si>
  <si>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</si>
  <si>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</si>
  <si>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</si>
  <si>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</si>
  <si>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</si>
  <si>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</si>
  <si>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</si>
  <si>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</si>
  <si>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</si>
  <si>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</si>
  <si>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</si>
  <si>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</si>
  <si>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</si>
  <si>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</si>
  <si>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</si>
  <si>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</si>
  <si>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</si>
  <si>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</si>
  <si>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</si>
  <si>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</si>
  <si>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</si>
  <si>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</si>
  <si>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Is Certification based on an Alternate Way of Determining Measures of Energy Conservation?</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</si>
  <si>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</si>
  <si>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</si>
  <si>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</si>
  <si>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</si>
  <si>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</si>
  <si>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</si>
  <si>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</si>
  <si>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</si>
  <si>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</si>
  <si>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</si>
  <si>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</si>
  <si>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</si>
  <si>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</si>
  <si>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</si>
  <si>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</si>
  <si>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</si>
  <si>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</si>
  <si>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</si>
  <si>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</si>
  <si>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</si>
  <si>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</si>
  <si>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</si>
  <si>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</si>
  <si>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</si>
  <si>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</si>
  <si>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</si>
  <si>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</si>
  <si>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</si>
  <si>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</si>
  <si>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</si>
  <si>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</si>
  <si>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</si>
  <si>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</si>
  <si>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</si>
  <si>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</si>
  <si>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</si>
  <si>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</si>
  <si>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</si>
  <si>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</si>
  <si>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</si>
  <si>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</si>
  <si>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Cooling Capacity Range</t>
  </si>
  <si>
    <t>DOE F 220.38 (Expiration Date:  February 3, 2014)</t>
  </si>
  <si>
    <t>Seasonal Energy Efficiency Ratio (SEER) or Energy Efficiency Ratio (EER), as Applicable</t>
  </si>
  <si>
    <t>Heating Seasonal Performance Factor (HSPF) or Coefficient of Performance (COP), if Applicable</t>
  </si>
  <si>
    <t>Rated Cooling Capacity   (Btu/hour)</t>
  </si>
  <si>
    <t>Commercial Package Air Conditioners and Heat Pumps</t>
  </si>
  <si>
    <t>Equipment Type</t>
  </si>
  <si>
    <t>Source</t>
  </si>
  <si>
    <t>Phase</t>
  </si>
  <si>
    <t>Cooling Capacity</t>
  </si>
  <si>
    <t>Supplemental Heating Type</t>
  </si>
  <si>
    <t>Commercial Package Air Conditioners</t>
  </si>
  <si>
    <t>Air-Cooled</t>
  </si>
  <si>
    <t>&lt;65,000 Btu/h</t>
  </si>
  <si>
    <t>All</t>
  </si>
  <si>
    <t>&gt;=65,000 Btu/h and  &lt;135,000 Btu/h</t>
  </si>
  <si>
    <t>Electric Resistance Heating or No Heating</t>
  </si>
  <si>
    <t>Heating Types Other than Electric Resistance</t>
  </si>
  <si>
    <t xml:space="preserve">&gt;=135,000 Btu/h and &lt;240,000 Btu/h </t>
  </si>
  <si>
    <t xml:space="preserve"> Electric Resistance Heating or No Heating</t>
  </si>
  <si>
    <t>&gt;=240,000 Btu/h and &lt;760,000 Btu/h</t>
  </si>
  <si>
    <t>Water-Cooled</t>
  </si>
  <si>
    <t>&lt;17,000 Btu/h</t>
  </si>
  <si>
    <t>&gt;=17,000 Btu/h and &lt;65,000 Btu/h</t>
  </si>
  <si>
    <t>Evaporatively-Cooled</t>
  </si>
  <si>
    <t>Water-Source</t>
  </si>
  <si>
    <t>Commercial Package Heat 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</si>
</sst>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3">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5" fillId="0"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8" xfId="0" applyNumberFormat="1"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10" xfId="0" applyFont="1" applyFill="1" applyBorder="1" applyAlignment="1" applyProtection="1">
      <alignment horizontal="center" vertical="center" wrapText="1"/>
      <protection hidden="1"/>
    </xf>
    <xf numFmtId="0" fontId="5" fillId="0" borderId="10"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4" xfId="0" applyNumberFormat="1" applyFont="1" applyFill="1" applyBorder="1" applyAlignment="1" applyProtection="1">
      <alignment horizontal="center" vertical="center" wrapText="1"/>
      <protection locked="0"/>
    </xf>
    <xf numFmtId="14" fontId="4" fillId="2" borderId="6" xfId="0" applyNumberFormat="1" applyFont="1" applyFill="1" applyBorder="1" applyAlignment="1" applyProtection="1">
      <alignment horizontal="center" vertical="center" wrapText="1"/>
      <protection locked="0"/>
    </xf>
    <xf numFmtId="14" fontId="4" fillId="2" borderId="8"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9" borderId="2" xfId="0" applyFont="1" applyFill="1" applyBorder="1" applyAlignment="1" applyProtection="1">
      <alignment horizontal="center" vertical="center" wrapText="1"/>
      <protection hidden="1"/>
    </xf>
    <xf numFmtId="0" fontId="5" fillId="9" borderId="10" xfId="0" applyFont="1" applyFill="1" applyBorder="1" applyAlignment="1" applyProtection="1">
      <alignment horizontal="center" vertical="center" wrapText="1"/>
      <protection hidden="1"/>
    </xf>
    <xf numFmtId="0" fontId="4" fillId="9" borderId="0" xfId="0" applyFont="1" applyFill="1" applyAlignment="1" applyProtection="1">
      <alignment horizontal="center"/>
      <protection hidden="1"/>
    </xf>
    <xf numFmtId="0" fontId="4" fillId="9" borderId="0" xfId="0" applyFont="1" applyFill="1" applyAlignment="1" applyProtection="1">
      <alignment horizontal="center" wrapText="1"/>
      <protection hidden="1"/>
    </xf>
    <xf numFmtId="0" fontId="12" fillId="9" borderId="0" xfId="0" applyFont="1" applyFill="1" applyBorder="1" applyAlignment="1" applyProtection="1">
      <alignment horizontal="center"/>
      <protection hidden="1"/>
    </xf>
    <xf numFmtId="0" fontId="5" fillId="9" borderId="0" xfId="0" applyFont="1" applyFill="1" applyBorder="1" applyAlignment="1" applyProtection="1">
      <alignment wrapText="1"/>
      <protection hidden="1"/>
    </xf>
    <xf numFmtId="0" fontId="4" fillId="0" borderId="2" xfId="0" applyFont="1" applyFill="1" applyBorder="1" applyAlignment="1" applyProtection="1">
      <alignment vertical="center" wrapText="1"/>
      <protection hidden="1"/>
    </xf>
    <xf numFmtId="0" fontId="4" fillId="0" borderId="2" xfId="0" applyFont="1" applyBorder="1" applyAlignment="1" applyProtection="1">
      <alignment horizontal="center" vertical="center" wrapText="1"/>
      <protection hidden="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Protection="1">
      <protection hidden="1"/>
    </xf>
    <xf numFmtId="0" fontId="4" fillId="0" borderId="2" xfId="0" applyFont="1" applyFill="1" applyBorder="1" applyAlignment="1" applyProtection="1">
      <alignment horizontal="center" vertical="center" wrapText="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1"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5" borderId="32"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3"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xf numFmtId="0" fontId="43" fillId="0" borderId="0" xfId="0" applyFont="1" applyFill="1" applyBorder="1" applyAlignment="1">
      <alignment horizontal="left" wrapText="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05"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06"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07"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08"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09"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10"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1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1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13"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14"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3645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15"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5271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8" customWidth="1"/>
    <col min="2" max="2" width="26.5703125" style="59" customWidth="1"/>
    <col min="3" max="3" width="58.42578125" style="59" customWidth="1"/>
    <col min="4" max="4" width="20.5703125" style="59" customWidth="1"/>
    <col min="5" max="5" width="8.7109375" style="59" hidden="1" customWidth="1"/>
    <col min="6" max="6" width="8.7109375" style="92" hidden="1" customWidth="1"/>
    <col min="7" max="7" width="8.7109375" style="59" hidden="1" customWidth="1"/>
    <col min="8" max="10" width="8.7109375" style="92" hidden="1" customWidth="1"/>
    <col min="11" max="16384" width="9.140625" style="59"/>
  </cols>
  <sheetData>
    <row r="1" spans="1:16" x14ac:dyDescent="0.2">
      <c r="A1" s="108" t="s">
        <v>122</v>
      </c>
    </row>
    <row r="2" spans="1:16" ht="6" customHeight="1" x14ac:dyDescent="0.2"/>
    <row r="3" spans="1:16" s="56" customFormat="1" ht="31.5" x14ac:dyDescent="0.2">
      <c r="A3" s="166" t="str">
        <f>C3</f>
        <v>Commercial Package Air Conditioners and Heat Pumps</v>
      </c>
      <c r="B3" s="85" t="s">
        <v>0</v>
      </c>
      <c r="C3" s="182" t="s">
        <v>126</v>
      </c>
      <c r="D3" s="183" t="s">
        <v>84</v>
      </c>
      <c r="E3" s="161" t="s">
        <v>57</v>
      </c>
      <c r="F3" s="161" t="s">
        <v>50</v>
      </c>
      <c r="G3" s="161" t="s">
        <v>51</v>
      </c>
      <c r="H3" s="161" t="s">
        <v>52</v>
      </c>
      <c r="I3" s="161" t="s">
        <v>53</v>
      </c>
      <c r="J3" s="161" t="s">
        <v>54</v>
      </c>
      <c r="K3" s="60"/>
      <c r="L3" s="60"/>
      <c r="N3" s="60"/>
      <c r="O3" s="60"/>
      <c r="P3" s="61"/>
    </row>
    <row r="4" spans="1:16" s="56" customFormat="1" ht="9.9499999999999993" customHeight="1" x14ac:dyDescent="0.2">
      <c r="A4" s="166" t="str">
        <f>RIGHT(D3,LEN(D3)-8)</f>
        <v>4.2</v>
      </c>
      <c r="B4" s="62"/>
      <c r="C4" s="62"/>
      <c r="D4" s="60"/>
      <c r="F4" s="92"/>
      <c r="G4" s="72"/>
      <c r="H4" s="117"/>
      <c r="I4" s="117"/>
      <c r="J4" s="117"/>
      <c r="K4" s="60"/>
      <c r="L4" s="60"/>
      <c r="M4" s="60"/>
      <c r="N4" s="60"/>
      <c r="O4" s="60"/>
      <c r="P4" s="61"/>
    </row>
    <row r="5" spans="1:16" s="56" customFormat="1" ht="20.100000000000001" customHeight="1" x14ac:dyDescent="0.2">
      <c r="A5" s="102"/>
      <c r="C5" s="86" t="s">
        <v>22</v>
      </c>
      <c r="D5" s="87"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1">
        <f>F11</f>
        <v>0</v>
      </c>
      <c r="F5" s="174" t="str">
        <f>G39</f>
        <v/>
      </c>
      <c r="G5" s="174" t="str">
        <f>G55</f>
        <v/>
      </c>
      <c r="H5" s="174" t="str">
        <f>G71</f>
        <v/>
      </c>
      <c r="I5" s="174" t="str">
        <f>G87</f>
        <v/>
      </c>
      <c r="J5" s="174" t="str">
        <f>G103</f>
        <v/>
      </c>
      <c r="K5" s="60"/>
      <c r="L5" s="60"/>
      <c r="M5" s="60"/>
      <c r="N5" s="60"/>
      <c r="O5" s="60"/>
      <c r="P5" s="61"/>
    </row>
    <row r="6" spans="1:16" s="56" customFormat="1" ht="9.9499999999999993" customHeight="1" x14ac:dyDescent="0.2">
      <c r="A6" s="102"/>
      <c r="C6" s="65"/>
      <c r="D6" s="60"/>
      <c r="F6" s="174" t="str">
        <f>G40</f>
        <v/>
      </c>
      <c r="G6" s="174" t="str">
        <f>G56</f>
        <v/>
      </c>
      <c r="H6" s="174" t="str">
        <f>G72</f>
        <v/>
      </c>
      <c r="I6" s="174" t="str">
        <f>G88</f>
        <v/>
      </c>
      <c r="J6" s="174" t="str">
        <f>G104</f>
        <v/>
      </c>
      <c r="K6" s="60"/>
      <c r="L6" s="60"/>
      <c r="M6" s="60"/>
      <c r="N6" s="60"/>
      <c r="O6" s="60"/>
      <c r="P6" s="61"/>
    </row>
    <row r="7" spans="1:16" s="56" customFormat="1" ht="20.100000000000001" customHeight="1" x14ac:dyDescent="0.2">
      <c r="A7" s="102"/>
      <c r="C7" s="86" t="s">
        <v>23</v>
      </c>
      <c r="D7" s="88" t="str">
        <f>IF(OR(D5="Error",Input!D3="Error"),"Error",IF(OR(D5="No Data",Input!D3="No Data"),"No Data","OK"))</f>
        <v>No Data</v>
      </c>
      <c r="E7" s="160" t="str">
        <f>IF(E5=1,"Manuf",IF(E5=2,"Importer",IF(E5=3,"Third-Party","No Type")))</f>
        <v>No Type</v>
      </c>
      <c r="F7" s="174" t="str">
        <f>G41</f>
        <v/>
      </c>
      <c r="G7" s="174" t="str">
        <f>G57</f>
        <v/>
      </c>
      <c r="H7" s="174" t="str">
        <f>G73</f>
        <v/>
      </c>
      <c r="I7" s="174" t="str">
        <f>G89</f>
        <v/>
      </c>
      <c r="J7" s="174" t="str">
        <f>G105</f>
        <v/>
      </c>
      <c r="K7" s="60"/>
      <c r="L7" s="60"/>
      <c r="M7" s="60"/>
      <c r="N7" s="60"/>
      <c r="O7" s="60"/>
      <c r="P7" s="61"/>
    </row>
    <row r="8" spans="1:16" s="56" customFormat="1" ht="9.9499999999999993" customHeight="1" x14ac:dyDescent="0.2">
      <c r="A8" s="102"/>
      <c r="B8" s="62"/>
      <c r="C8" s="62"/>
      <c r="D8" s="57"/>
      <c r="F8" s="92"/>
      <c r="G8" s="73"/>
      <c r="H8" s="117"/>
      <c r="I8" s="92"/>
      <c r="J8" s="92"/>
      <c r="K8" s="60"/>
      <c r="L8" s="60"/>
      <c r="M8" s="60"/>
      <c r="N8" s="60"/>
      <c r="O8" s="60"/>
      <c r="P8" s="61"/>
    </row>
    <row r="9" spans="1:16" s="56" customFormat="1" ht="20.100000000000001" customHeight="1" x14ac:dyDescent="0.2">
      <c r="B9" s="151" t="s">
        <v>55</v>
      </c>
      <c r="C9" s="62"/>
      <c r="D9" s="57"/>
      <c r="F9" s="92"/>
      <c r="G9" s="73"/>
      <c r="H9" s="117"/>
      <c r="I9" s="92"/>
      <c r="J9" s="92"/>
      <c r="K9" s="60"/>
      <c r="L9" s="60"/>
      <c r="M9" s="60"/>
      <c r="N9" s="60"/>
      <c r="O9" s="60"/>
      <c r="P9" s="61"/>
    </row>
    <row r="10" spans="1:16" s="56" customFormat="1" ht="15" customHeight="1" x14ac:dyDescent="0.2">
      <c r="A10" s="102"/>
      <c r="B10" s="99" t="s">
        <v>30</v>
      </c>
      <c r="C10" s="62"/>
      <c r="D10" s="57"/>
      <c r="F10" s="92"/>
      <c r="G10" s="73"/>
      <c r="H10" s="117"/>
      <c r="I10" s="92"/>
      <c r="J10" s="92"/>
      <c r="K10" s="60"/>
      <c r="L10" s="60"/>
      <c r="M10" s="60"/>
      <c r="N10" s="60"/>
      <c r="O10" s="60"/>
      <c r="P10" s="61"/>
    </row>
    <row r="11" spans="1:16" s="56" customFormat="1" ht="20.100000000000001" customHeight="1" x14ac:dyDescent="0.2">
      <c r="A11" s="102"/>
      <c r="B11" s="113"/>
      <c r="C11" s="62"/>
      <c r="D11" s="57"/>
      <c r="F11" s="150">
        <v>0</v>
      </c>
      <c r="G11" s="73"/>
      <c r="H11" s="117"/>
      <c r="I11" s="92"/>
      <c r="J11" s="92"/>
      <c r="K11" s="60"/>
      <c r="L11" s="60"/>
      <c r="M11" s="60"/>
      <c r="N11" s="60"/>
      <c r="O11" s="60"/>
      <c r="P11" s="61"/>
    </row>
    <row r="12" spans="1:16" s="56" customFormat="1" ht="20.100000000000001" customHeight="1" x14ac:dyDescent="0.2">
      <c r="A12" s="102"/>
      <c r="B12" s="113"/>
      <c r="C12" s="116"/>
      <c r="D12" s="98" t="str">
        <f>IF(OR(F11=1,F11=2,F11=3),"","  Please enter required data")</f>
        <v xml:space="preserve">  Please enter required data</v>
      </c>
      <c r="F12" s="91" t="str">
        <f>IF(F11=1,"Domestic Manufacturer",IF(F11=2,"Importer",IF(F11=3,"Third-Party Representative","No Submitter Type Chosen")))</f>
        <v>No Submitter Type Chosen</v>
      </c>
      <c r="G12" s="73"/>
      <c r="H12" s="117"/>
      <c r="I12" s="92"/>
      <c r="J12" s="92"/>
      <c r="K12" s="60"/>
      <c r="L12" s="60"/>
      <c r="M12" s="60"/>
      <c r="N12" s="60"/>
      <c r="O12" s="60"/>
      <c r="P12" s="61"/>
    </row>
    <row r="13" spans="1:16" s="56" customFormat="1" ht="20.100000000000001" customHeight="1" x14ac:dyDescent="0.2">
      <c r="A13" s="102"/>
      <c r="B13" s="113"/>
      <c r="C13" s="62"/>
      <c r="D13" s="57"/>
      <c r="F13" s="92"/>
      <c r="G13" s="73"/>
      <c r="H13" s="117"/>
      <c r="I13" s="92"/>
      <c r="J13" s="92"/>
      <c r="K13" s="60"/>
      <c r="L13" s="60"/>
      <c r="M13" s="60"/>
      <c r="N13" s="60"/>
      <c r="O13" s="60"/>
      <c r="P13" s="61"/>
    </row>
    <row r="14" spans="1:16" s="56" customFormat="1" ht="31.5" customHeight="1" x14ac:dyDescent="0.2">
      <c r="A14" s="102"/>
      <c r="B14" s="238" t="s">
        <v>31</v>
      </c>
      <c r="C14" s="238"/>
      <c r="D14" s="57"/>
      <c r="F14" s="143"/>
      <c r="G14" s="73"/>
      <c r="H14" s="117"/>
      <c r="I14" s="92"/>
      <c r="J14" s="92"/>
      <c r="K14" s="60"/>
      <c r="L14" s="60"/>
      <c r="M14" s="60"/>
      <c r="N14" s="60"/>
      <c r="O14" s="60"/>
      <c r="P14" s="61"/>
    </row>
    <row r="15" spans="1:16" ht="15" customHeight="1" x14ac:dyDescent="0.2">
      <c r="A15" s="102"/>
      <c r="B15" s="90"/>
      <c r="C15" s="90"/>
      <c r="D15" s="93"/>
      <c r="G15" s="94"/>
      <c r="H15" s="117"/>
      <c r="K15" s="84"/>
      <c r="L15" s="84"/>
      <c r="M15" s="84"/>
      <c r="N15" s="84"/>
      <c r="O15" s="84"/>
      <c r="P15" s="95"/>
    </row>
    <row r="16" spans="1:16" ht="9.9499999999999993" customHeight="1" x14ac:dyDescent="0.2">
      <c r="A16" s="102"/>
      <c r="B16" s="89" t="s">
        <v>32</v>
      </c>
      <c r="C16" s="90"/>
      <c r="G16" s="94"/>
      <c r="H16" s="117"/>
      <c r="K16" s="84"/>
      <c r="L16" s="84"/>
      <c r="M16" s="84"/>
      <c r="N16" s="84"/>
      <c r="O16" s="84"/>
      <c r="P16" s="95"/>
    </row>
    <row r="17" spans="1:16" ht="9.9499999999999993" customHeight="1" thickBot="1" x14ac:dyDescent="0.25">
      <c r="A17" s="102"/>
      <c r="B17" s="90"/>
      <c r="C17" s="90"/>
      <c r="D17" s="93"/>
      <c r="G17" s="94"/>
      <c r="H17" s="117"/>
      <c r="K17" s="84"/>
      <c r="L17" s="84"/>
      <c r="M17" s="84"/>
      <c r="N17" s="84"/>
      <c r="O17" s="84"/>
      <c r="P17" s="95"/>
    </row>
    <row r="18" spans="1:16" s="91" customFormat="1" thickBot="1" x14ac:dyDescent="0.25">
      <c r="A18" s="102"/>
      <c r="B18" s="111" t="s">
        <v>36</v>
      </c>
      <c r="C18" s="133"/>
      <c r="D18" s="98" t="str">
        <f>IF(ISBLANK(C18),"  Please enter required data",IF(ISNONTEXT(C18),"  Please enter required data",""))</f>
        <v xml:space="preserve">  Please enter required data</v>
      </c>
      <c r="F18" s="92"/>
      <c r="H18" s="92"/>
      <c r="I18" s="92"/>
      <c r="J18" s="92"/>
      <c r="K18" s="100"/>
      <c r="L18" s="100"/>
      <c r="M18" s="100"/>
      <c r="N18" s="100"/>
      <c r="O18" s="100"/>
      <c r="P18" s="101"/>
    </row>
    <row r="19" spans="1:16" s="91" customFormat="1" ht="23.25" thickBot="1" x14ac:dyDescent="0.25">
      <c r="A19" s="102"/>
      <c r="B19" s="111" t="s">
        <v>35</v>
      </c>
      <c r="C19" s="133"/>
      <c r="D19" s="98" t="str">
        <f>IF(ISBLANK(C19),"  Please enter required data",IF(ISNONTEXT(C19),"  Please enter required data",""))</f>
        <v xml:space="preserve">  Please enter required data</v>
      </c>
      <c r="F19" s="100" t="s">
        <v>43</v>
      </c>
      <c r="H19" s="92"/>
      <c r="I19" s="92"/>
      <c r="J19" s="92"/>
      <c r="K19" s="100"/>
      <c r="L19" s="100"/>
      <c r="M19" s="100"/>
      <c r="N19" s="100"/>
      <c r="O19" s="100"/>
      <c r="P19" s="101"/>
    </row>
    <row r="20" spans="1:16" s="91" customFormat="1" thickBot="1" x14ac:dyDescent="0.25">
      <c r="A20" s="102"/>
      <c r="B20" s="111" t="s">
        <v>34</v>
      </c>
      <c r="C20" s="133"/>
      <c r="D20" s="98" t="str">
        <f>IF(ISBLANK(C20),"  Please enter required data",IF(ISNONTEXT(C20),"  Please enter required data",""))</f>
        <v xml:space="preserve">  Please enter required data</v>
      </c>
      <c r="F20" s="92"/>
      <c r="H20" s="92"/>
      <c r="I20" s="92"/>
      <c r="J20" s="92"/>
      <c r="K20" s="100"/>
      <c r="L20" s="100"/>
      <c r="M20" s="100"/>
      <c r="N20" s="100"/>
      <c r="O20" s="100"/>
      <c r="P20" s="101"/>
    </row>
    <row r="21" spans="1:16" s="91" customFormat="1" thickBot="1" x14ac:dyDescent="0.25">
      <c r="A21" s="102"/>
      <c r="B21" s="111" t="s">
        <v>33</v>
      </c>
      <c r="C21" s="133"/>
      <c r="D21" s="98" t="str">
        <f>IF(ISBLANK(C21),"  Please enter required data","")</f>
        <v xml:space="preserve">  Please enter required data</v>
      </c>
      <c r="F21" s="92"/>
      <c r="H21" s="92"/>
      <c r="I21" s="92"/>
      <c r="J21" s="92"/>
      <c r="K21" s="100"/>
      <c r="L21" s="100"/>
      <c r="M21" s="100"/>
      <c r="N21" s="100"/>
      <c r="O21" s="100"/>
      <c r="P21" s="101"/>
    </row>
    <row r="22" spans="1:16" s="91" customFormat="1" thickBot="1" x14ac:dyDescent="0.25">
      <c r="A22" s="102"/>
      <c r="B22" s="111" t="s">
        <v>38</v>
      </c>
      <c r="C22" s="133"/>
      <c r="D22" s="98" t="str">
        <f>IF(ISBLANK(C22),"  Please enter required data","")</f>
        <v xml:space="preserve">  Please enter required data</v>
      </c>
      <c r="F22" s="92"/>
      <c r="H22" s="92"/>
      <c r="I22" s="92"/>
      <c r="J22" s="92"/>
      <c r="K22" s="100"/>
      <c r="L22" s="100"/>
      <c r="M22" s="100"/>
      <c r="N22" s="100"/>
      <c r="O22" s="100"/>
      <c r="P22" s="101"/>
    </row>
    <row r="23" spans="1:16" s="91" customFormat="1" ht="18.75" thickBot="1" x14ac:dyDescent="0.25">
      <c r="A23" s="102"/>
      <c r="B23" s="111" t="s">
        <v>37</v>
      </c>
      <c r="C23" s="136"/>
      <c r="D23" s="98" t="str">
        <f>IF(IF(ISERROR(FIND("@",C23)),1,0)+IF(ISERROR(FIND(".",C23)),1,0)&gt;0,"  Please enter required data"," ")</f>
        <v xml:space="preserve">  Please enter required data</v>
      </c>
      <c r="F23" s="92"/>
      <c r="H23" s="92"/>
      <c r="I23" s="92"/>
      <c r="J23" s="92"/>
      <c r="K23" s="100"/>
      <c r="L23" s="100"/>
      <c r="M23" s="100"/>
      <c r="N23" s="100"/>
      <c r="O23" s="100"/>
      <c r="P23" s="101"/>
    </row>
    <row r="24" spans="1:16" s="91" customFormat="1" ht="45.75" thickBot="1" x14ac:dyDescent="0.25">
      <c r="A24" s="102"/>
      <c r="B24" s="122" t="s">
        <v>71</v>
      </c>
      <c r="C24" s="133"/>
      <c r="D24" s="98" t="str">
        <f>IF(F11=2,"",IF(ISBLANK(C24),"","  No entry should be made"))</f>
        <v/>
      </c>
      <c r="F24" s="143"/>
      <c r="H24" s="92"/>
      <c r="I24" s="92"/>
      <c r="J24" s="92"/>
      <c r="K24" s="100"/>
      <c r="L24" s="100"/>
      <c r="M24" s="100"/>
      <c r="N24" s="100"/>
      <c r="O24" s="100"/>
      <c r="P24" s="101"/>
    </row>
    <row r="25" spans="1:16" s="91" customFormat="1" ht="20.100000000000001" customHeight="1" thickBot="1" x14ac:dyDescent="0.25">
      <c r="A25" s="152"/>
      <c r="B25" s="153"/>
      <c r="C25" s="159"/>
      <c r="D25" s="154"/>
      <c r="F25" s="143"/>
      <c r="H25" s="92"/>
      <c r="I25" s="92"/>
      <c r="J25" s="92"/>
      <c r="K25" s="100"/>
      <c r="L25" s="100"/>
      <c r="M25" s="100"/>
      <c r="N25" s="100"/>
      <c r="O25" s="100"/>
      <c r="P25" s="101"/>
    </row>
    <row r="26" spans="1:16" s="56" customFormat="1" ht="20.100000000000001" customHeight="1" x14ac:dyDescent="0.25">
      <c r="A26" s="102"/>
      <c r="B26" s="155" t="s">
        <v>61</v>
      </c>
      <c r="C26" s="62"/>
      <c r="D26" s="57"/>
      <c r="F26" s="92"/>
      <c r="H26" s="92"/>
      <c r="I26" s="92"/>
      <c r="J26" s="92"/>
      <c r="K26" s="60"/>
      <c r="L26" s="60"/>
      <c r="M26" s="60"/>
      <c r="N26" s="60"/>
      <c r="O26" s="60"/>
      <c r="P26" s="61"/>
    </row>
    <row r="27" spans="1:16" s="56" customFormat="1" ht="30" customHeight="1" x14ac:dyDescent="0.2">
      <c r="A27" s="102"/>
      <c r="B27" s="239" t="s">
        <v>42</v>
      </c>
      <c r="C27" s="239"/>
      <c r="D27" s="239"/>
      <c r="E27" s="74"/>
      <c r="F27" s="144"/>
      <c r="G27" s="74"/>
      <c r="H27" s="92"/>
      <c r="I27" s="92"/>
      <c r="J27" s="92"/>
      <c r="K27" s="60"/>
      <c r="L27" s="60"/>
      <c r="M27" s="60"/>
      <c r="N27" s="60"/>
      <c r="O27" s="60"/>
      <c r="P27" s="61"/>
    </row>
    <row r="28" spans="1:16" s="56" customFormat="1" ht="9.9499999999999993" customHeight="1" thickBot="1" x14ac:dyDescent="0.25">
      <c r="A28" s="102"/>
      <c r="B28" s="123"/>
      <c r="C28" s="123"/>
      <c r="D28" s="123"/>
      <c r="E28" s="74"/>
      <c r="F28" s="144"/>
      <c r="G28" s="74"/>
      <c r="H28" s="92"/>
      <c r="I28" s="92"/>
      <c r="J28" s="92"/>
      <c r="K28" s="60"/>
      <c r="L28" s="60"/>
      <c r="M28" s="60"/>
      <c r="N28" s="60"/>
      <c r="O28" s="60"/>
      <c r="P28" s="61"/>
    </row>
    <row r="29" spans="1:16" s="56" customFormat="1" ht="47.25" customHeight="1" thickBot="1" x14ac:dyDescent="0.25">
      <c r="A29" s="102"/>
      <c r="B29" s="124" t="s">
        <v>62</v>
      </c>
      <c r="C29" s="125"/>
      <c r="D29" s="98" t="str">
        <f>IF(F11=3,IF(ISNUMBER(C29),"","  Please enter required data"),IF(ISBLANK(C29),"","  No entry should be made"))</f>
        <v/>
      </c>
      <c r="E29" s="142"/>
      <c r="F29" s="148">
        <f>C29</f>
        <v>0</v>
      </c>
      <c r="G29" s="142"/>
      <c r="H29" s="92"/>
      <c r="I29" s="92"/>
      <c r="J29" s="92"/>
      <c r="K29" s="60"/>
      <c r="L29" s="60"/>
      <c r="M29" s="60"/>
      <c r="N29" s="60"/>
      <c r="O29" s="60"/>
      <c r="P29" s="61"/>
    </row>
    <row r="30" spans="1:16" s="56" customFormat="1" ht="9.9499999999999993" customHeight="1" x14ac:dyDescent="0.2">
      <c r="A30" s="102"/>
      <c r="B30" s="123"/>
      <c r="C30" s="123"/>
      <c r="D30" s="123"/>
      <c r="E30" s="74"/>
      <c r="F30" s="144"/>
      <c r="G30" s="74"/>
      <c r="H30" s="92"/>
      <c r="I30" s="92"/>
      <c r="J30" s="92"/>
      <c r="K30" s="60"/>
      <c r="L30" s="60"/>
      <c r="M30" s="60"/>
      <c r="N30" s="60"/>
      <c r="O30" s="60"/>
      <c r="P30" s="61"/>
    </row>
    <row r="31" spans="1:16" s="56" customFormat="1" ht="15" customHeight="1" thickBot="1" x14ac:dyDescent="0.25">
      <c r="A31" s="102"/>
      <c r="B31" s="62"/>
      <c r="C31" s="62"/>
      <c r="D31" s="57"/>
      <c r="F31" s="92"/>
      <c r="H31" s="92"/>
      <c r="I31" s="92"/>
      <c r="J31" s="92"/>
      <c r="K31" s="60"/>
      <c r="L31" s="60"/>
      <c r="M31" s="60"/>
      <c r="N31" s="60"/>
      <c r="O31" s="60"/>
      <c r="P31" s="61"/>
    </row>
    <row r="32" spans="1:16" s="91" customFormat="1" ht="13.5" thickBot="1" x14ac:dyDescent="0.25">
      <c r="A32" s="102"/>
      <c r="B32" s="138" t="s">
        <v>44</v>
      </c>
      <c r="C32" s="134"/>
      <c r="D32" s="98" t="str">
        <f>IF(AND($F$29&gt;=1,$F$11=3),IF(ISBLANK(C32),"  Please enter required data",IF(ISNONTEXT(C32),"  Please enter required data","")),IF(ISBLANK(C32),"","  No entry should be made"))</f>
        <v/>
      </c>
      <c r="F32" s="143"/>
      <c r="H32" s="92"/>
      <c r="I32" s="92"/>
      <c r="J32" s="92"/>
      <c r="K32" s="100"/>
      <c r="L32" s="100"/>
      <c r="M32" s="100"/>
      <c r="N32" s="100"/>
      <c r="O32" s="100"/>
      <c r="P32" s="101"/>
    </row>
    <row r="33" spans="1:21" s="91" customFormat="1" ht="23.25" thickBot="1" x14ac:dyDescent="0.25">
      <c r="A33" s="102"/>
      <c r="B33" s="138" t="s">
        <v>35</v>
      </c>
      <c r="C33" s="134"/>
      <c r="D33" s="98" t="str">
        <f>IF(AND($F$29&gt;=1,$F$11=3),IF(ISBLANK(C33),"  Please enter required data",IF(ISNONTEXT(C33),"  Please enter required data","")),IF(ISBLANK(C33),"","  No entry should be made"))</f>
        <v/>
      </c>
      <c r="F33" s="100" t="s">
        <v>43</v>
      </c>
      <c r="H33" s="92"/>
      <c r="I33" s="92"/>
      <c r="J33" s="92"/>
      <c r="K33" s="100"/>
      <c r="L33" s="100"/>
      <c r="M33" s="100"/>
      <c r="N33" s="100"/>
      <c r="O33" s="100"/>
      <c r="P33" s="101"/>
    </row>
    <row r="34" spans="1:21" s="91" customFormat="1" thickBot="1" x14ac:dyDescent="0.25">
      <c r="A34" s="102"/>
      <c r="B34" s="138" t="s">
        <v>49</v>
      </c>
      <c r="C34" s="134"/>
      <c r="D34" s="98" t="str">
        <f>IF(AND($F$29&gt;=1,$F$11=3),IF(ISBLANK(C34),"  Please enter required data",IF(ISNONTEXT(C34),"  Please enter required data","")),IF(ISBLANK(C34),"","  No entry should be made"))</f>
        <v/>
      </c>
      <c r="F34" s="143"/>
      <c r="H34" s="92"/>
      <c r="I34" s="92"/>
      <c r="J34" s="92"/>
      <c r="Q34" s="104"/>
      <c r="R34" s="104"/>
      <c r="S34" s="105"/>
      <c r="T34" s="106"/>
      <c r="U34" s="106"/>
    </row>
    <row r="35" spans="1:21" s="91" customFormat="1" thickBot="1" x14ac:dyDescent="0.25">
      <c r="A35" s="102"/>
      <c r="B35" s="138" t="s">
        <v>20</v>
      </c>
      <c r="C35" s="134"/>
      <c r="D35" s="98" t="str">
        <f>IF(AND($F$29&gt;=1,$F$11=3),IF(ISBLANK(C35),"  Please enter required data",""),IF(ISBLANK(C35),"","  No entry should be made"))</f>
        <v/>
      </c>
      <c r="E35" s="107"/>
      <c r="F35" s="144"/>
      <c r="G35" s="107"/>
      <c r="H35" s="92"/>
      <c r="I35" s="92"/>
      <c r="J35" s="92"/>
      <c r="K35" s="100"/>
      <c r="L35" s="100"/>
      <c r="M35" s="100"/>
      <c r="N35" s="100"/>
      <c r="O35" s="100"/>
      <c r="P35" s="101"/>
    </row>
    <row r="36" spans="1:21" s="91" customFormat="1" thickBot="1" x14ac:dyDescent="0.25">
      <c r="A36" s="102"/>
      <c r="B36" s="138" t="s">
        <v>39</v>
      </c>
      <c r="C36" s="134"/>
      <c r="D36" s="98" t="str">
        <f>IF(AND($F$29&gt;=1,$F$11=3),IF(ISBLANK(C36),"  Please enter required data",""),IF(ISBLANK(C36),"","  No entry should be made"))</f>
        <v/>
      </c>
      <c r="E36" s="107"/>
      <c r="F36" s="144"/>
      <c r="G36" s="107"/>
      <c r="H36" s="92"/>
      <c r="I36" s="92"/>
      <c r="J36" s="92"/>
      <c r="K36" s="100"/>
      <c r="L36" s="100"/>
      <c r="M36" s="100"/>
      <c r="N36" s="100"/>
      <c r="O36" s="100"/>
      <c r="P36" s="101"/>
    </row>
    <row r="37" spans="1:21" s="91" customFormat="1" ht="18.75" thickBot="1" x14ac:dyDescent="0.25">
      <c r="A37" s="102"/>
      <c r="B37" s="138" t="s">
        <v>40</v>
      </c>
      <c r="C37" s="140"/>
      <c r="D37" s="98" t="str">
        <f>IF(AND($F$29&gt;=1,$F$11=3),IF(IF(ISERROR(FIND("@",C37)),1,0)+IF(ISERROR(FIND(".",C37)),1,0)&gt;0,"  Please enter required data",""),IF(ISBLANK(C37),"","  No entry should be made"))</f>
        <v/>
      </c>
      <c r="E37" s="107"/>
      <c r="F37" s="145"/>
      <c r="G37" s="112"/>
      <c r="H37" s="92"/>
      <c r="I37" s="92"/>
      <c r="J37" s="92"/>
      <c r="K37" s="100"/>
      <c r="L37" s="100"/>
      <c r="M37" s="100"/>
      <c r="N37" s="100"/>
      <c r="O37" s="100"/>
      <c r="P37" s="101"/>
    </row>
    <row r="38" spans="1:21" s="91" customFormat="1" ht="9.9499999999999993" customHeight="1" x14ac:dyDescent="0.2">
      <c r="A38" s="102"/>
      <c r="B38" s="96"/>
      <c r="C38" s="97"/>
      <c r="D38" s="97"/>
      <c r="E38" s="107"/>
      <c r="F38" s="144"/>
      <c r="G38" s="107"/>
      <c r="H38" s="92"/>
      <c r="I38" s="92"/>
      <c r="J38" s="92"/>
      <c r="K38" s="100"/>
      <c r="L38" s="100"/>
      <c r="M38" s="100"/>
      <c r="N38" s="100"/>
      <c r="O38" s="100"/>
      <c r="P38" s="101"/>
    </row>
    <row r="39" spans="1:21" s="56" customFormat="1" ht="15" customHeight="1" x14ac:dyDescent="0.2">
      <c r="A39" s="102"/>
      <c r="B39" s="241" t="s">
        <v>75</v>
      </c>
      <c r="C39" s="171"/>
      <c r="D39" s="139"/>
      <c r="E39" s="74"/>
      <c r="F39" s="149" t="b">
        <v>0</v>
      </c>
      <c r="G39" s="103" t="str">
        <f>IF(F39=TRUE,"Domestic Manufacturer","")</f>
        <v/>
      </c>
      <c r="H39" s="92"/>
      <c r="I39" s="92"/>
      <c r="J39" s="92"/>
      <c r="K39" s="60"/>
      <c r="L39" s="60"/>
      <c r="M39" s="60"/>
      <c r="N39" s="60"/>
      <c r="O39" s="60"/>
      <c r="P39" s="61"/>
    </row>
    <row r="40" spans="1:21" s="56" customFormat="1" ht="27.75" customHeight="1" x14ac:dyDescent="0.2">
      <c r="A40" s="102"/>
      <c r="B40" s="241"/>
      <c r="C40" s="172"/>
      <c r="D40" s="98" t="str">
        <f>IF(AND($F$11=3,$F$29&gt;=1),IF(OR(F39=TRUE,F40=TRUE,F41=TRUE),"","  Please enter required data"),"")</f>
        <v/>
      </c>
      <c r="E40" s="74"/>
      <c r="F40" s="149" t="b">
        <v>0</v>
      </c>
      <c r="G40" s="103" t="str">
        <f>IF(F40=TRUE,"Importer","")</f>
        <v/>
      </c>
      <c r="H40" s="92"/>
      <c r="I40" s="92"/>
      <c r="J40" s="92"/>
      <c r="K40" s="60"/>
      <c r="L40" s="60"/>
      <c r="M40" s="60"/>
      <c r="N40" s="60"/>
      <c r="O40" s="60"/>
      <c r="P40" s="61"/>
    </row>
    <row r="41" spans="1:21" s="56" customFormat="1" ht="15" customHeight="1" x14ac:dyDescent="0.2">
      <c r="A41" s="102"/>
      <c r="B41" s="241"/>
      <c r="C41" s="173"/>
      <c r="D41" s="139"/>
      <c r="E41" s="74"/>
      <c r="F41" s="149" t="b">
        <v>0</v>
      </c>
      <c r="G41" s="103" t="str">
        <f>IF(F41=TRUE,"Private Labeler","")</f>
        <v/>
      </c>
      <c r="H41" s="92"/>
      <c r="I41" s="92"/>
      <c r="J41" s="92"/>
      <c r="K41" s="60"/>
      <c r="L41" s="60"/>
      <c r="M41" s="60"/>
      <c r="N41" s="60"/>
      <c r="O41" s="60"/>
      <c r="P41" s="61"/>
    </row>
    <row r="42" spans="1:21" s="56" customFormat="1" ht="9.9499999999999993" customHeight="1" thickBot="1" x14ac:dyDescent="0.25">
      <c r="A42" s="102"/>
      <c r="B42" s="66"/>
      <c r="C42" s="76"/>
      <c r="D42" s="76"/>
      <c r="E42" s="74"/>
      <c r="F42" s="144"/>
      <c r="G42" s="74"/>
      <c r="H42" s="92"/>
      <c r="I42" s="92"/>
      <c r="J42" s="92"/>
      <c r="K42" s="60"/>
      <c r="L42" s="60"/>
      <c r="M42" s="60"/>
      <c r="N42" s="60"/>
      <c r="O42" s="60"/>
      <c r="P42" s="61"/>
    </row>
    <row r="43" spans="1:21" s="56" customFormat="1" ht="34.5" thickBot="1" x14ac:dyDescent="0.25">
      <c r="A43" s="102"/>
      <c r="B43" s="141" t="s">
        <v>72</v>
      </c>
      <c r="C43" s="135"/>
      <c r="D43" s="98" t="str">
        <f>IF(AND($F$29&gt;=1,$F$11=3,F40=TRUE),"",IF(ISBLANK(C43),"","  No entry should be made"))</f>
        <v/>
      </c>
      <c r="E43" s="74"/>
      <c r="F43" s="175"/>
      <c r="G43" s="74"/>
      <c r="H43" s="92"/>
      <c r="I43" s="92"/>
      <c r="J43" s="92"/>
      <c r="K43" s="60"/>
      <c r="L43" s="60"/>
      <c r="M43" s="60"/>
      <c r="N43" s="60"/>
      <c r="O43" s="60"/>
      <c r="P43" s="61"/>
    </row>
    <row r="44" spans="1:21" s="56" customFormat="1" ht="9.9499999999999993" customHeight="1" thickBot="1" x14ac:dyDescent="0.25">
      <c r="A44" s="102"/>
      <c r="C44" s="65"/>
      <c r="D44" s="57"/>
      <c r="F44" s="143"/>
      <c r="G44" s="73"/>
      <c r="H44" s="117"/>
      <c r="I44" s="92"/>
      <c r="J44" s="92"/>
      <c r="K44" s="60"/>
      <c r="L44" s="60"/>
      <c r="M44" s="60"/>
      <c r="N44" s="60"/>
      <c r="O44" s="60"/>
      <c r="P44" s="61"/>
    </row>
    <row r="45" spans="1:21" s="56" customFormat="1" ht="23.25" thickBot="1" x14ac:dyDescent="0.25">
      <c r="A45" s="102"/>
      <c r="B45" s="141" t="s">
        <v>41</v>
      </c>
      <c r="C45" s="135"/>
      <c r="D45" s="98" t="str">
        <f>IF(AND($F$29&gt;=1,$F$11=3,F41=TRUE),IF(ISBLANK(C45),"  Please enter required data",""),IF(ISBLANK(C45),"","  No entry should be made"))</f>
        <v/>
      </c>
      <c r="E45" s="74"/>
      <c r="F45" s="146"/>
      <c r="G45" s="74"/>
      <c r="H45" s="92"/>
      <c r="I45" s="92"/>
      <c r="J45" s="92"/>
      <c r="K45" s="60"/>
      <c r="L45" s="60"/>
      <c r="M45" s="60"/>
      <c r="N45" s="60"/>
      <c r="O45" s="60"/>
      <c r="P45" s="61"/>
    </row>
    <row r="46" spans="1:21" s="56" customFormat="1" ht="15.6" customHeight="1" x14ac:dyDescent="0.2">
      <c r="A46" s="102"/>
      <c r="B46" s="66"/>
      <c r="C46" s="76"/>
      <c r="D46" s="76"/>
      <c r="E46" s="74"/>
      <c r="F46" s="144"/>
      <c r="G46" s="74"/>
      <c r="H46" s="92"/>
      <c r="I46" s="92"/>
      <c r="J46" s="92"/>
      <c r="K46" s="60"/>
      <c r="L46" s="60"/>
      <c r="M46" s="60"/>
      <c r="N46" s="60"/>
      <c r="O46" s="60"/>
      <c r="P46" s="61"/>
    </row>
    <row r="47" spans="1:21" s="56" customFormat="1" ht="15" customHeight="1" thickBot="1" x14ac:dyDescent="0.25">
      <c r="A47" s="102"/>
      <c r="B47" s="62"/>
      <c r="C47" s="62"/>
      <c r="D47" s="57"/>
      <c r="F47" s="92"/>
      <c r="H47" s="92"/>
      <c r="I47" s="92"/>
      <c r="J47" s="92"/>
      <c r="K47" s="60"/>
      <c r="L47" s="60"/>
      <c r="M47" s="60"/>
      <c r="N47" s="60"/>
      <c r="O47" s="60"/>
      <c r="P47" s="61"/>
    </row>
    <row r="48" spans="1:21" s="91" customFormat="1" ht="13.5" thickBot="1" x14ac:dyDescent="0.25">
      <c r="A48" s="102"/>
      <c r="B48" s="138" t="s">
        <v>45</v>
      </c>
      <c r="C48" s="134"/>
      <c r="D48" s="98" t="str">
        <f>IF(AND($F$29&gt;=2,$F$11=3),IF(ISBLANK(C48),"  Please enter required data",IF(ISNONTEXT(C48),"  Please enter required data","")),IF(ISBLANK(C48),"","  No entry should be made"))</f>
        <v/>
      </c>
      <c r="F48" s="143"/>
      <c r="H48" s="92"/>
      <c r="I48" s="92"/>
      <c r="J48" s="92"/>
      <c r="K48" s="100"/>
      <c r="L48" s="100"/>
      <c r="M48" s="100"/>
      <c r="N48" s="100"/>
      <c r="O48" s="100"/>
      <c r="P48" s="101"/>
    </row>
    <row r="49" spans="1:21" s="91" customFormat="1" ht="23.25" thickBot="1" x14ac:dyDescent="0.25">
      <c r="A49" s="102"/>
      <c r="B49" s="138" t="s">
        <v>35</v>
      </c>
      <c r="C49" s="134"/>
      <c r="D49" s="98" t="str">
        <f>IF(AND($F$29&gt;=2,$F$11=3),IF(ISBLANK(C49),"  Please enter required data",IF(ISNONTEXT(C49),"  Please enter required data","")),IF(ISBLANK(C49),"","  No entry should be made"))</f>
        <v/>
      </c>
      <c r="F49" s="100" t="s">
        <v>43</v>
      </c>
      <c r="H49" s="92"/>
      <c r="I49" s="92"/>
      <c r="J49" s="92"/>
      <c r="K49" s="100"/>
      <c r="L49" s="100"/>
      <c r="M49" s="100"/>
      <c r="N49" s="100"/>
      <c r="O49" s="100"/>
      <c r="P49" s="101"/>
    </row>
    <row r="50" spans="1:21" s="91" customFormat="1" thickBot="1" x14ac:dyDescent="0.25">
      <c r="A50" s="102"/>
      <c r="B50" s="138" t="s">
        <v>49</v>
      </c>
      <c r="C50" s="134"/>
      <c r="D50" s="98" t="str">
        <f>IF(AND($F$29&gt;=2,$F$11=3),IF(ISBLANK(C50),"  Please enter required data",IF(ISNONTEXT(C50),"  Please enter required data","")),IF(ISBLANK(C50),"","  No entry should be made"))</f>
        <v/>
      </c>
      <c r="F50" s="143"/>
      <c r="H50" s="92"/>
      <c r="I50" s="92"/>
      <c r="J50" s="92"/>
      <c r="Q50" s="104"/>
      <c r="R50" s="104"/>
      <c r="S50" s="105"/>
      <c r="T50" s="106"/>
      <c r="U50" s="106"/>
    </row>
    <row r="51" spans="1:21" s="91" customFormat="1" thickBot="1" x14ac:dyDescent="0.25">
      <c r="A51" s="102"/>
      <c r="B51" s="138" t="s">
        <v>20</v>
      </c>
      <c r="C51" s="134"/>
      <c r="D51" s="98" t="str">
        <f>IF(AND($F$29&gt;=2,$F$11=3),IF(ISBLANK(C51),"  Please enter required data",""),IF(ISBLANK(C51),"","  No entry should be made"))</f>
        <v/>
      </c>
      <c r="E51" s="107"/>
      <c r="F51" s="144"/>
      <c r="G51" s="107"/>
      <c r="H51" s="92"/>
      <c r="I51" s="92"/>
      <c r="J51" s="92"/>
      <c r="K51" s="100"/>
      <c r="L51" s="100"/>
      <c r="M51" s="100"/>
      <c r="N51" s="100"/>
      <c r="O51" s="100"/>
      <c r="P51" s="101"/>
    </row>
    <row r="52" spans="1:21" s="91" customFormat="1" thickBot="1" x14ac:dyDescent="0.25">
      <c r="A52" s="102"/>
      <c r="B52" s="138" t="s">
        <v>39</v>
      </c>
      <c r="C52" s="134"/>
      <c r="D52" s="98" t="str">
        <f>IF(AND($F$29&gt;=2,$F$11=3),IF(ISBLANK(C52),"  Please enter required data",""),IF(ISBLANK(C52),"","  No entry should be made"))</f>
        <v/>
      </c>
      <c r="E52" s="107"/>
      <c r="F52" s="144"/>
      <c r="G52" s="107"/>
      <c r="H52" s="92"/>
      <c r="I52" s="92"/>
      <c r="J52" s="92"/>
      <c r="K52" s="100"/>
      <c r="L52" s="100"/>
      <c r="M52" s="100"/>
      <c r="N52" s="100"/>
      <c r="O52" s="100"/>
      <c r="P52" s="101"/>
    </row>
    <row r="53" spans="1:21" s="91" customFormat="1" ht="15.6" customHeight="1" thickBot="1" x14ac:dyDescent="0.25">
      <c r="A53" s="102"/>
      <c r="B53" s="138" t="s">
        <v>40</v>
      </c>
      <c r="C53" s="140"/>
      <c r="D53" s="98" t="str">
        <f>IF(AND($F$29&gt;=2,$F$11=3),IF(IF(ISERROR(FIND("@",C53)),1,0)+IF(ISERROR(FIND(".",C53)),1,0)&gt;0,"  Please enter required data",""),IF(ISBLANK(C53),"","  No entry should be made"))</f>
        <v/>
      </c>
      <c r="E53" s="107"/>
      <c r="F53" s="146"/>
      <c r="G53" s="107"/>
      <c r="H53" s="92"/>
      <c r="I53" s="92"/>
      <c r="J53" s="92"/>
      <c r="K53" s="100"/>
      <c r="L53" s="100"/>
      <c r="M53" s="100"/>
      <c r="N53" s="100"/>
      <c r="O53" s="100"/>
      <c r="P53" s="101"/>
    </row>
    <row r="54" spans="1:21" s="91" customFormat="1" ht="9.9499999999999993" customHeight="1" x14ac:dyDescent="0.2">
      <c r="A54" s="102"/>
      <c r="B54" s="96"/>
      <c r="C54" s="97"/>
      <c r="D54" s="97"/>
      <c r="E54" s="107"/>
      <c r="F54" s="144"/>
      <c r="G54" s="107"/>
      <c r="H54" s="92"/>
      <c r="I54" s="92"/>
      <c r="J54" s="92"/>
      <c r="K54" s="100"/>
      <c r="L54" s="100"/>
      <c r="M54" s="100"/>
      <c r="N54" s="100"/>
      <c r="O54" s="100"/>
      <c r="P54" s="101"/>
    </row>
    <row r="55" spans="1:21" s="56" customFormat="1" ht="15" customHeight="1" x14ac:dyDescent="0.2">
      <c r="A55" s="102"/>
      <c r="B55" s="241" t="s">
        <v>75</v>
      </c>
      <c r="C55" s="171"/>
      <c r="D55" s="139"/>
      <c r="E55" s="74"/>
      <c r="F55" s="149" t="b">
        <v>0</v>
      </c>
      <c r="G55" s="103" t="str">
        <f>IF(F55=TRUE,"Domestic Manufacturer","")</f>
        <v/>
      </c>
      <c r="H55" s="92"/>
      <c r="I55" s="92"/>
      <c r="J55" s="92"/>
      <c r="K55" s="60"/>
      <c r="L55" s="60"/>
      <c r="M55" s="60"/>
      <c r="N55" s="60"/>
      <c r="O55" s="60"/>
      <c r="P55" s="61"/>
    </row>
    <row r="56" spans="1:21" s="56" customFormat="1" ht="27.75" customHeight="1" x14ac:dyDescent="0.2">
      <c r="A56" s="102"/>
      <c r="B56" s="241"/>
      <c r="C56" s="172"/>
      <c r="D56" s="98" t="str">
        <f>IF(AND($F$11=3,$F$29&gt;=2),IF(OR(F55=TRUE,F56=TRUE,F57=TRUE),"","  Please enter required data"),"")</f>
        <v/>
      </c>
      <c r="E56" s="74"/>
      <c r="F56" s="149" t="b">
        <v>0</v>
      </c>
      <c r="G56" s="103" t="str">
        <f>IF(F56=TRUE,"Importer","")</f>
        <v/>
      </c>
      <c r="H56" s="92"/>
      <c r="I56" s="92"/>
      <c r="J56" s="92"/>
      <c r="K56" s="60"/>
      <c r="L56" s="60"/>
      <c r="M56" s="60"/>
      <c r="N56" s="60"/>
      <c r="O56" s="60"/>
      <c r="P56" s="61"/>
    </row>
    <row r="57" spans="1:21" s="56" customFormat="1" ht="15" customHeight="1" x14ac:dyDescent="0.2">
      <c r="A57" s="102"/>
      <c r="B57" s="241"/>
      <c r="C57" s="173"/>
      <c r="D57" s="139"/>
      <c r="E57" s="74"/>
      <c r="F57" s="149" t="b">
        <v>0</v>
      </c>
      <c r="G57" s="103" t="str">
        <f>IF(F57=TRUE,"Private Labeler","")</f>
        <v/>
      </c>
      <c r="H57" s="92"/>
      <c r="I57" s="92"/>
      <c r="J57" s="92"/>
      <c r="K57" s="60"/>
      <c r="L57" s="60"/>
      <c r="M57" s="60"/>
      <c r="N57" s="60"/>
      <c r="O57" s="60"/>
      <c r="P57" s="61"/>
    </row>
    <row r="58" spans="1:21" s="56" customFormat="1" ht="9.9499999999999993" customHeight="1" thickBot="1" x14ac:dyDescent="0.25">
      <c r="A58" s="102"/>
      <c r="B58" s="66"/>
      <c r="C58" s="76"/>
      <c r="D58" s="76"/>
      <c r="E58" s="74"/>
      <c r="F58" s="144"/>
      <c r="G58" s="74"/>
      <c r="H58" s="92"/>
      <c r="I58" s="92"/>
      <c r="J58" s="92"/>
      <c r="K58" s="60"/>
      <c r="L58" s="60"/>
      <c r="M58" s="60"/>
      <c r="N58" s="60"/>
      <c r="O58" s="60"/>
      <c r="P58" s="61"/>
    </row>
    <row r="59" spans="1:21" s="56" customFormat="1" ht="39" customHeight="1" thickBot="1" x14ac:dyDescent="0.25">
      <c r="A59" s="102"/>
      <c r="B59" s="141" t="s">
        <v>72</v>
      </c>
      <c r="C59" s="135"/>
      <c r="D59" s="98" t="str">
        <f>IF(AND($F$29&gt;=2,$F$11=3,F56=TRUE),"",IF(ISBLANK(C59),"","  No entry should be made"))</f>
        <v/>
      </c>
      <c r="E59" s="74"/>
      <c r="F59" s="176"/>
      <c r="G59" s="74"/>
      <c r="H59" s="92"/>
      <c r="I59" s="92"/>
      <c r="J59" s="92"/>
      <c r="K59" s="60"/>
      <c r="L59" s="60"/>
      <c r="M59" s="60"/>
      <c r="N59" s="60"/>
      <c r="O59" s="60"/>
      <c r="P59" s="61"/>
    </row>
    <row r="60" spans="1:21" s="56" customFormat="1" ht="9.9499999999999993" customHeight="1" thickBot="1" x14ac:dyDescent="0.25">
      <c r="A60" s="102"/>
      <c r="B60" s="71"/>
      <c r="C60" s="65"/>
      <c r="D60" s="57"/>
      <c r="F60" s="92"/>
      <c r="G60" s="73"/>
      <c r="H60" s="117"/>
      <c r="I60" s="92"/>
      <c r="J60" s="92"/>
      <c r="K60" s="60"/>
      <c r="L60" s="60"/>
      <c r="M60" s="60"/>
      <c r="N60" s="60"/>
      <c r="O60" s="60"/>
      <c r="P60" s="61"/>
    </row>
    <row r="61" spans="1:21" s="56" customFormat="1" ht="27.75" customHeight="1" thickBot="1" x14ac:dyDescent="0.25">
      <c r="A61" s="102"/>
      <c r="B61" s="141" t="s">
        <v>41</v>
      </c>
      <c r="C61" s="135"/>
      <c r="D61" s="98" t="str">
        <f>IF(AND($F$29&gt;=2,$F$11=3,F57=TRUE),IF(ISBLANK(C61),"  Please enter required data",""),IF(ISBLANK(C61),"","  No entry should be made"))</f>
        <v/>
      </c>
      <c r="E61" s="74"/>
      <c r="F61" s="144"/>
      <c r="G61" s="74"/>
      <c r="H61" s="92"/>
      <c r="I61" s="92"/>
      <c r="J61" s="92"/>
      <c r="K61" s="60"/>
      <c r="L61" s="60"/>
      <c r="M61" s="60"/>
      <c r="N61" s="60"/>
      <c r="O61" s="60"/>
      <c r="P61" s="61"/>
    </row>
    <row r="62" spans="1:21" s="56" customFormat="1" ht="15.6" customHeight="1" x14ac:dyDescent="0.2">
      <c r="A62" s="102"/>
      <c r="B62" s="66"/>
      <c r="C62" s="76"/>
      <c r="D62" s="76"/>
      <c r="E62" s="74"/>
      <c r="F62" s="144"/>
      <c r="G62" s="74"/>
      <c r="H62" s="92"/>
      <c r="I62" s="92"/>
      <c r="J62" s="92"/>
      <c r="K62" s="60"/>
      <c r="L62" s="60"/>
      <c r="M62" s="60"/>
      <c r="N62" s="60"/>
      <c r="O62" s="60"/>
      <c r="P62" s="61"/>
    </row>
    <row r="63" spans="1:21" s="56" customFormat="1" ht="15.6" customHeight="1" thickBot="1" x14ac:dyDescent="0.25">
      <c r="A63" s="102"/>
      <c r="B63" s="66"/>
      <c r="C63" s="76"/>
      <c r="D63" s="76"/>
      <c r="E63" s="74"/>
      <c r="F63" s="144"/>
      <c r="G63" s="74"/>
      <c r="H63" s="92"/>
      <c r="I63" s="92"/>
      <c r="J63" s="92"/>
      <c r="K63" s="60"/>
      <c r="L63" s="60"/>
      <c r="M63" s="60"/>
      <c r="N63" s="60"/>
      <c r="O63" s="60"/>
      <c r="P63" s="61"/>
    </row>
    <row r="64" spans="1:21" s="91" customFormat="1" ht="13.5" thickBot="1" x14ac:dyDescent="0.25">
      <c r="A64" s="102"/>
      <c r="B64" s="138" t="s">
        <v>46</v>
      </c>
      <c r="C64" s="134"/>
      <c r="D64" s="98" t="str">
        <f>IF(AND($F$29&gt;=3,$F$11=3),IF(ISBLANK(C64),"  Please enter required data",IF(ISNONTEXT(C64),"  Please enter required data","")),IF(ISBLANK(C64),"","  No entry should be made"))</f>
        <v/>
      </c>
      <c r="F64" s="143"/>
      <c r="H64" s="92"/>
      <c r="I64" s="92"/>
      <c r="J64" s="92"/>
      <c r="K64" s="100"/>
      <c r="L64" s="100"/>
      <c r="M64" s="100"/>
      <c r="N64" s="100"/>
      <c r="O64" s="100"/>
      <c r="P64" s="101"/>
    </row>
    <row r="65" spans="1:21" s="91" customFormat="1" ht="23.25" thickBot="1" x14ac:dyDescent="0.25">
      <c r="A65" s="102"/>
      <c r="B65" s="138" t="s">
        <v>35</v>
      </c>
      <c r="C65" s="134"/>
      <c r="D65" s="98" t="str">
        <f>IF(AND($F$29&gt;=3,$F$11=3),IF(ISBLANK(C65),"  Please enter required data",IF(ISNONTEXT(C65),"  Please enter required data","")),IF(ISBLANK(C65),"","  No entry should be made"))</f>
        <v/>
      </c>
      <c r="F65" s="100" t="s">
        <v>43</v>
      </c>
      <c r="H65" s="92"/>
      <c r="I65" s="92"/>
      <c r="J65" s="92"/>
      <c r="K65" s="100"/>
      <c r="L65" s="100"/>
      <c r="M65" s="100"/>
      <c r="N65" s="100"/>
      <c r="O65" s="100"/>
      <c r="P65" s="101"/>
    </row>
    <row r="66" spans="1:21" s="91" customFormat="1" thickBot="1" x14ac:dyDescent="0.25">
      <c r="A66" s="102"/>
      <c r="B66" s="138" t="s">
        <v>49</v>
      </c>
      <c r="C66" s="134"/>
      <c r="D66" s="98" t="str">
        <f>IF(AND($F$29&gt;=3,$F$11=3),IF(ISBLANK(C66),"  Please enter required data",IF(ISNONTEXT(C66),"  Please enter required data","")),IF(ISBLANK(C66),"","  No entry should be made"))</f>
        <v/>
      </c>
      <c r="F66" s="143"/>
      <c r="H66" s="92"/>
      <c r="I66" s="92"/>
      <c r="J66" s="92"/>
      <c r="Q66" s="104"/>
      <c r="R66" s="104"/>
      <c r="S66" s="105"/>
      <c r="T66" s="106"/>
      <c r="U66" s="106"/>
    </row>
    <row r="67" spans="1:21" s="91" customFormat="1" thickBot="1" x14ac:dyDescent="0.25">
      <c r="A67" s="102"/>
      <c r="B67" s="138" t="s">
        <v>20</v>
      </c>
      <c r="C67" s="134"/>
      <c r="D67" s="98" t="str">
        <f>IF(AND($F$29&gt;=3,$F$11=3),IF(ISBLANK(C67),"  Please enter required data",""),IF(ISBLANK(C67),"","  No entry should be made"))</f>
        <v/>
      </c>
      <c r="E67" s="107"/>
      <c r="F67" s="144"/>
      <c r="G67" s="107"/>
      <c r="H67" s="92"/>
      <c r="I67" s="92"/>
      <c r="J67" s="92"/>
      <c r="K67" s="100"/>
      <c r="L67" s="100"/>
      <c r="M67" s="100"/>
      <c r="N67" s="100"/>
      <c r="O67" s="100"/>
      <c r="P67" s="101"/>
    </row>
    <row r="68" spans="1:21" s="91" customFormat="1" thickBot="1" x14ac:dyDescent="0.25">
      <c r="A68" s="102"/>
      <c r="B68" s="138" t="s">
        <v>39</v>
      </c>
      <c r="C68" s="134"/>
      <c r="D68" s="98" t="str">
        <f>IF(AND($F$29&gt;=3,$F$11=3),IF(ISBLANK(C68),"  Please enter required data",""),IF(ISBLANK(C68),"","  No entry should be made"))</f>
        <v/>
      </c>
      <c r="E68" s="107"/>
      <c r="F68" s="144"/>
      <c r="G68" s="107"/>
      <c r="H68" s="92"/>
      <c r="I68" s="92"/>
      <c r="J68" s="92"/>
      <c r="K68" s="100"/>
      <c r="L68" s="100"/>
      <c r="M68" s="100"/>
      <c r="N68" s="100"/>
      <c r="O68" s="100"/>
      <c r="P68" s="101"/>
    </row>
    <row r="69" spans="1:21" s="91" customFormat="1" ht="15.6" customHeight="1" thickBot="1" x14ac:dyDescent="0.25">
      <c r="A69" s="102"/>
      <c r="B69" s="138" t="s">
        <v>40</v>
      </c>
      <c r="C69" s="140"/>
      <c r="D69" s="98" t="str">
        <f>IF(AND($F$29&gt;=3,$F$11=3),IF(IF(ISERROR(FIND("@",C69)),1,0)+IF(ISERROR(FIND(".",C69)),1,0)&gt;0,"  Please enter required data",""),IF(ISBLANK(C69),"","  No entry should be made"))</f>
        <v/>
      </c>
      <c r="E69" s="107"/>
      <c r="F69" s="146"/>
      <c r="G69" s="107"/>
      <c r="H69" s="92"/>
      <c r="I69" s="92"/>
      <c r="J69" s="92"/>
      <c r="K69" s="100"/>
      <c r="L69" s="100"/>
      <c r="M69" s="100"/>
      <c r="N69" s="100"/>
      <c r="O69" s="100"/>
      <c r="P69" s="101"/>
    </row>
    <row r="70" spans="1:21" s="91" customFormat="1" ht="9.9499999999999993" customHeight="1" x14ac:dyDescent="0.2">
      <c r="A70" s="102"/>
      <c r="B70" s="96"/>
      <c r="C70" s="97"/>
      <c r="D70" s="97"/>
      <c r="E70" s="107"/>
      <c r="F70" s="144"/>
      <c r="G70" s="107"/>
      <c r="H70" s="92"/>
      <c r="I70" s="92"/>
      <c r="J70" s="92"/>
      <c r="K70" s="100"/>
      <c r="L70" s="100"/>
      <c r="M70" s="100"/>
      <c r="N70" s="100"/>
      <c r="O70" s="100"/>
      <c r="P70" s="101"/>
    </row>
    <row r="71" spans="1:21" s="56" customFormat="1" ht="15" customHeight="1" x14ac:dyDescent="0.2">
      <c r="A71" s="102"/>
      <c r="B71" s="241" t="s">
        <v>75</v>
      </c>
      <c r="C71" s="171"/>
      <c r="D71" s="76"/>
      <c r="E71" s="74"/>
      <c r="F71" s="149" t="b">
        <v>0</v>
      </c>
      <c r="G71" s="103" t="str">
        <f>IF(F71=TRUE,"Domestic Manufacturer","")</f>
        <v/>
      </c>
      <c r="H71" s="92"/>
      <c r="I71" s="92"/>
      <c r="J71" s="92"/>
      <c r="K71" s="60"/>
      <c r="L71" s="60"/>
      <c r="M71" s="60"/>
      <c r="N71" s="60"/>
      <c r="O71" s="60"/>
      <c r="P71" s="61"/>
    </row>
    <row r="72" spans="1:21" s="56" customFormat="1" ht="27.75" customHeight="1" x14ac:dyDescent="0.2">
      <c r="A72" s="102"/>
      <c r="B72" s="241"/>
      <c r="C72" s="172"/>
      <c r="D72" s="98" t="str">
        <f>IF(AND($F$11=3,$F$29&gt;=3),IF(OR(F71=TRUE,F72=TRUE,F73=TRUE),"","  Please enter required data"),"")</f>
        <v/>
      </c>
      <c r="E72" s="74"/>
      <c r="F72" s="149" t="b">
        <v>0</v>
      </c>
      <c r="G72" s="103" t="str">
        <f>IF(F72=TRUE,"Importer","")</f>
        <v/>
      </c>
      <c r="H72" s="92"/>
      <c r="I72" s="92"/>
      <c r="J72" s="92"/>
      <c r="K72" s="60"/>
      <c r="L72" s="60"/>
      <c r="M72" s="60"/>
      <c r="N72" s="60"/>
      <c r="O72" s="60"/>
      <c r="P72" s="61"/>
    </row>
    <row r="73" spans="1:21" s="56" customFormat="1" ht="15" customHeight="1" x14ac:dyDescent="0.2">
      <c r="A73" s="102"/>
      <c r="B73" s="241"/>
      <c r="C73" s="173"/>
      <c r="D73" s="76"/>
      <c r="E73" s="74"/>
      <c r="F73" s="149" t="b">
        <v>0</v>
      </c>
      <c r="G73" s="103" t="str">
        <f>IF(F73=TRUE,"Private Labeler","")</f>
        <v/>
      </c>
      <c r="H73" s="92"/>
      <c r="I73" s="92"/>
      <c r="J73" s="92"/>
      <c r="K73" s="60"/>
      <c r="L73" s="60"/>
      <c r="M73" s="60"/>
      <c r="N73" s="60"/>
      <c r="O73" s="60"/>
      <c r="P73" s="61"/>
    </row>
    <row r="74" spans="1:21" s="56" customFormat="1" ht="9.9499999999999993" customHeight="1" thickBot="1" x14ac:dyDescent="0.25">
      <c r="A74" s="102"/>
      <c r="B74" s="66"/>
      <c r="C74" s="76"/>
      <c r="D74" s="76"/>
      <c r="E74" s="74"/>
      <c r="F74" s="144"/>
      <c r="G74" s="74"/>
      <c r="H74" s="92"/>
      <c r="I74" s="92"/>
      <c r="J74" s="92"/>
      <c r="K74" s="60"/>
      <c r="L74" s="60"/>
      <c r="M74" s="60"/>
      <c r="N74" s="60"/>
      <c r="O74" s="60"/>
      <c r="P74" s="61"/>
    </row>
    <row r="75" spans="1:21" s="56" customFormat="1" ht="39" customHeight="1" thickBot="1" x14ac:dyDescent="0.25">
      <c r="A75" s="102"/>
      <c r="B75" s="141" t="s">
        <v>72</v>
      </c>
      <c r="C75" s="135"/>
      <c r="D75" s="98" t="str">
        <f>IF(AND($F$29&gt;=3,$F$11=3,F72=TRUE),"",IF(ISBLANK(C75),"","  No entry should be made"))</f>
        <v/>
      </c>
      <c r="E75" s="74"/>
      <c r="F75" s="144"/>
      <c r="G75" s="74"/>
      <c r="H75" s="92"/>
      <c r="I75" s="92"/>
      <c r="J75" s="92"/>
      <c r="K75" s="60"/>
      <c r="L75" s="60"/>
      <c r="M75" s="60"/>
      <c r="N75" s="60"/>
      <c r="O75" s="60"/>
      <c r="P75" s="61"/>
    </row>
    <row r="76" spans="1:21" s="56" customFormat="1" ht="9.9499999999999993" customHeight="1" thickBot="1" x14ac:dyDescent="0.25">
      <c r="A76" s="102"/>
      <c r="B76" s="71"/>
      <c r="C76" s="65"/>
      <c r="D76" s="57"/>
      <c r="F76" s="92"/>
      <c r="G76" s="73"/>
      <c r="H76" s="117"/>
      <c r="I76" s="92"/>
      <c r="J76" s="92"/>
      <c r="K76" s="60"/>
      <c r="L76" s="60"/>
      <c r="M76" s="60"/>
      <c r="N76" s="60"/>
      <c r="O76" s="60"/>
      <c r="P76" s="61"/>
    </row>
    <row r="77" spans="1:21" s="56" customFormat="1" ht="27.75" customHeight="1" thickBot="1" x14ac:dyDescent="0.25">
      <c r="A77" s="102"/>
      <c r="B77" s="141" t="s">
        <v>41</v>
      </c>
      <c r="C77" s="135"/>
      <c r="D77" s="98" t="str">
        <f>IF(AND($F$29&gt;=3,$F$11=3,F73=TRUE),IF(ISBLANK(C77),"  Please enter required data",""),IF(ISBLANK(C77),"","  No entry should be made"))</f>
        <v/>
      </c>
      <c r="E77" s="74"/>
      <c r="F77" s="144"/>
      <c r="G77" s="74"/>
      <c r="H77" s="92"/>
      <c r="I77" s="92"/>
      <c r="J77" s="92"/>
      <c r="K77" s="60"/>
      <c r="L77" s="60"/>
      <c r="M77" s="60"/>
      <c r="N77" s="60"/>
      <c r="O77" s="60"/>
      <c r="P77" s="61"/>
    </row>
    <row r="78" spans="1:21" s="56" customFormat="1" ht="15.6" customHeight="1" x14ac:dyDescent="0.2">
      <c r="A78" s="102"/>
      <c r="B78" s="66"/>
      <c r="C78" s="76"/>
      <c r="D78" s="76"/>
      <c r="E78" s="74"/>
      <c r="F78" s="144"/>
      <c r="G78" s="74"/>
      <c r="H78" s="92"/>
      <c r="I78" s="92"/>
      <c r="J78" s="92"/>
      <c r="K78" s="60"/>
      <c r="L78" s="60"/>
      <c r="M78" s="60"/>
      <c r="N78" s="60"/>
      <c r="O78" s="60"/>
      <c r="P78" s="61"/>
    </row>
    <row r="79" spans="1:21" s="56" customFormat="1" ht="15.6" customHeight="1" thickBot="1" x14ac:dyDescent="0.25">
      <c r="A79" s="102"/>
      <c r="B79" s="66"/>
      <c r="C79" s="76"/>
      <c r="D79" s="76"/>
      <c r="E79" s="74"/>
      <c r="F79" s="144"/>
      <c r="G79" s="74"/>
      <c r="H79" s="92"/>
      <c r="I79" s="92"/>
      <c r="J79" s="92"/>
      <c r="K79" s="60"/>
      <c r="L79" s="60"/>
      <c r="M79" s="60"/>
      <c r="N79" s="60"/>
      <c r="O79" s="60"/>
      <c r="P79" s="61"/>
    </row>
    <row r="80" spans="1:21" s="91" customFormat="1" ht="13.5" thickBot="1" x14ac:dyDescent="0.25">
      <c r="A80" s="102"/>
      <c r="B80" s="138" t="s">
        <v>47</v>
      </c>
      <c r="C80" s="134"/>
      <c r="D80" s="98" t="str">
        <f>IF(AND($F$29&gt;=4,$F$11=3),IF(ISBLANK(C80),"  Please enter required data",IF(ISNONTEXT(C80),"  Please enter required data","")),IF(ISBLANK(C80),"","  No entry should be made"))</f>
        <v/>
      </c>
      <c r="F80" s="143"/>
      <c r="H80" s="92"/>
      <c r="I80" s="92"/>
      <c r="J80" s="92"/>
      <c r="K80" s="100"/>
      <c r="L80" s="100"/>
      <c r="M80" s="100"/>
      <c r="N80" s="100"/>
      <c r="O80" s="100"/>
      <c r="P80" s="101"/>
    </row>
    <row r="81" spans="1:21" s="91" customFormat="1" ht="23.25" thickBot="1" x14ac:dyDescent="0.25">
      <c r="A81" s="102"/>
      <c r="B81" s="138" t="s">
        <v>35</v>
      </c>
      <c r="C81" s="134"/>
      <c r="D81" s="98" t="str">
        <f>IF(AND($F$29&gt;=4,$F$11=3),IF(ISBLANK(C81),"  Please enter required data",IF(ISNONTEXT(C81),"  Please enter required data","")),IF(ISBLANK(C81),"","  No entry should be made"))</f>
        <v/>
      </c>
      <c r="F81" s="100" t="s">
        <v>43</v>
      </c>
      <c r="H81" s="92"/>
      <c r="I81" s="92"/>
      <c r="J81" s="92"/>
      <c r="K81" s="100"/>
      <c r="L81" s="100"/>
      <c r="M81" s="100"/>
      <c r="N81" s="100"/>
      <c r="O81" s="100"/>
      <c r="P81" s="101"/>
    </row>
    <row r="82" spans="1:21" s="91" customFormat="1" thickBot="1" x14ac:dyDescent="0.25">
      <c r="A82" s="102"/>
      <c r="B82" s="138" t="s">
        <v>49</v>
      </c>
      <c r="C82" s="134"/>
      <c r="D82" s="98" t="str">
        <f>IF(AND($F$29&gt;=4,$F$11=3),IF(ISBLANK(C82),"  Please enter required data",IF(ISNONTEXT(C82),"  Please enter required data","")),IF(ISBLANK(C82),"","  No entry should be made"))</f>
        <v/>
      </c>
      <c r="F82" s="143"/>
      <c r="H82" s="92"/>
      <c r="I82" s="92"/>
      <c r="J82" s="92"/>
      <c r="Q82" s="104"/>
      <c r="R82" s="104"/>
      <c r="S82" s="105"/>
      <c r="T82" s="106"/>
      <c r="U82" s="106"/>
    </row>
    <row r="83" spans="1:21" s="91" customFormat="1" thickBot="1" x14ac:dyDescent="0.25">
      <c r="A83" s="102"/>
      <c r="B83" s="138" t="s">
        <v>20</v>
      </c>
      <c r="C83" s="134"/>
      <c r="D83" s="98" t="str">
        <f>IF(AND($F$29&gt;=4,$F$11=3),IF(ISBLANK(C83),"  Please enter required data",""),IF(ISBLANK(C83),"","  No entry should be made"))</f>
        <v/>
      </c>
      <c r="E83" s="107"/>
      <c r="F83" s="144"/>
      <c r="G83" s="107"/>
      <c r="H83" s="92"/>
      <c r="I83" s="92"/>
      <c r="J83" s="92"/>
      <c r="K83" s="100"/>
      <c r="L83" s="100"/>
      <c r="M83" s="100"/>
      <c r="N83" s="100"/>
      <c r="O83" s="100"/>
      <c r="P83" s="101"/>
    </row>
    <row r="84" spans="1:21" s="91" customFormat="1" thickBot="1" x14ac:dyDescent="0.25">
      <c r="A84" s="102"/>
      <c r="B84" s="138" t="s">
        <v>39</v>
      </c>
      <c r="C84" s="134"/>
      <c r="D84" s="98" t="str">
        <f>IF(AND($F$29&gt;=4,$F$11=3),IF(ISBLANK(C84),"  Please enter required data",""),IF(ISBLANK(C84),"","  No entry should be made"))</f>
        <v/>
      </c>
      <c r="E84" s="107"/>
      <c r="F84" s="144"/>
      <c r="G84" s="107"/>
      <c r="H84" s="92"/>
      <c r="I84" s="92"/>
      <c r="J84" s="92"/>
      <c r="K84" s="100"/>
      <c r="L84" s="100"/>
      <c r="M84" s="100"/>
      <c r="N84" s="100"/>
      <c r="O84" s="100"/>
      <c r="P84" s="101"/>
    </row>
    <row r="85" spans="1:21" s="91" customFormat="1" ht="15.6" customHeight="1" thickBot="1" x14ac:dyDescent="0.25">
      <c r="A85" s="102"/>
      <c r="B85" s="138" t="s">
        <v>40</v>
      </c>
      <c r="C85" s="140"/>
      <c r="D85" s="98" t="str">
        <f>IF(AND($F$29&gt;=4,$F$11=3),IF(IF(ISERROR(FIND("@",C85)),1,0)+IF(ISERROR(FIND(".",C85)),1,0)&gt;0,"  Please enter required data",""),IF(ISBLANK(C85),"","  No entry should be made"))</f>
        <v/>
      </c>
      <c r="E85" s="107"/>
      <c r="F85" s="146"/>
      <c r="G85" s="107"/>
      <c r="H85" s="92"/>
      <c r="I85" s="92"/>
      <c r="J85" s="92"/>
      <c r="K85" s="100"/>
      <c r="L85" s="100"/>
      <c r="M85" s="100"/>
      <c r="N85" s="100"/>
      <c r="O85" s="100"/>
      <c r="P85" s="101"/>
    </row>
    <row r="86" spans="1:21" s="91" customFormat="1" ht="9.9499999999999993" customHeight="1" x14ac:dyDescent="0.2">
      <c r="A86" s="102"/>
      <c r="B86" s="96"/>
      <c r="C86" s="97"/>
      <c r="D86" s="97"/>
      <c r="E86" s="107"/>
      <c r="F86" s="144"/>
      <c r="G86" s="107"/>
      <c r="H86" s="92"/>
      <c r="I86" s="92"/>
      <c r="J86" s="92"/>
      <c r="K86" s="100"/>
      <c r="L86" s="100"/>
      <c r="M86" s="100"/>
      <c r="N86" s="100"/>
      <c r="O86" s="100"/>
      <c r="P86" s="101"/>
    </row>
    <row r="87" spans="1:21" s="56" customFormat="1" ht="15" customHeight="1" x14ac:dyDescent="0.2">
      <c r="A87" s="102"/>
      <c r="B87" s="241" t="s">
        <v>75</v>
      </c>
      <c r="C87" s="171"/>
      <c r="D87" s="76"/>
      <c r="E87" s="74"/>
      <c r="F87" s="149" t="b">
        <v>0</v>
      </c>
      <c r="G87" s="103" t="str">
        <f>IF(F87=TRUE,"Domestic Manufacturer","")</f>
        <v/>
      </c>
      <c r="H87" s="92"/>
      <c r="I87" s="92"/>
      <c r="J87" s="92"/>
      <c r="K87" s="170"/>
      <c r="L87" s="60"/>
      <c r="M87" s="60"/>
      <c r="N87" s="60"/>
      <c r="O87" s="60"/>
      <c r="P87" s="61"/>
    </row>
    <row r="88" spans="1:21" s="56" customFormat="1" ht="27.75" customHeight="1" x14ac:dyDescent="0.2">
      <c r="A88" s="102"/>
      <c r="B88" s="241"/>
      <c r="C88" s="172"/>
      <c r="D88" s="98" t="str">
        <f>IF(AND($F$11=3,$F$29&gt;=4),IF(OR(F87=TRUE,F88=TRUE,F89=TRUE),"","  Please enter required data"),"")</f>
        <v/>
      </c>
      <c r="E88" s="74"/>
      <c r="F88" s="149" t="b">
        <v>0</v>
      </c>
      <c r="G88" s="103" t="str">
        <f>IF(F88=TRUE,"Importer","")</f>
        <v/>
      </c>
      <c r="H88" s="92"/>
      <c r="I88" s="92"/>
      <c r="J88" s="92"/>
      <c r="K88" s="170"/>
      <c r="L88" s="60"/>
      <c r="M88" s="60"/>
      <c r="N88" s="60"/>
      <c r="O88" s="60"/>
      <c r="P88" s="61"/>
    </row>
    <row r="89" spans="1:21" s="56" customFormat="1" ht="15" customHeight="1" x14ac:dyDescent="0.2">
      <c r="A89" s="102"/>
      <c r="B89" s="241"/>
      <c r="C89" s="173"/>
      <c r="D89" s="76"/>
      <c r="E89" s="74"/>
      <c r="F89" s="149" t="b">
        <v>0</v>
      </c>
      <c r="G89" s="103" t="str">
        <f>IF(F89=TRUE,"Private Labeler","")</f>
        <v/>
      </c>
      <c r="H89" s="92"/>
      <c r="I89" s="92"/>
      <c r="J89" s="92"/>
      <c r="K89" s="60"/>
      <c r="L89" s="60"/>
      <c r="M89" s="60"/>
      <c r="N89" s="60"/>
      <c r="O89" s="60"/>
      <c r="P89" s="61"/>
    </row>
    <row r="90" spans="1:21" s="56" customFormat="1" ht="9.9499999999999993" customHeight="1" thickBot="1" x14ac:dyDescent="0.25">
      <c r="A90" s="102"/>
      <c r="B90" s="66"/>
      <c r="C90" s="76"/>
      <c r="D90" s="76"/>
      <c r="E90" s="74"/>
      <c r="F90" s="144"/>
      <c r="G90" s="74"/>
      <c r="H90" s="92"/>
      <c r="I90" s="92"/>
      <c r="J90" s="92"/>
      <c r="K90" s="60"/>
      <c r="L90" s="60"/>
      <c r="M90" s="60"/>
      <c r="N90" s="60"/>
      <c r="O90" s="60"/>
      <c r="P90" s="61"/>
    </row>
    <row r="91" spans="1:21" s="56" customFormat="1" ht="39" customHeight="1" thickBot="1" x14ac:dyDescent="0.25">
      <c r="A91" s="102"/>
      <c r="B91" s="141" t="s">
        <v>72</v>
      </c>
      <c r="C91" s="135"/>
      <c r="D91" s="98" t="str">
        <f>IF(AND($F$29&gt;=4,$F$11=3,F88=TRUE),"",IF(ISBLANK(C91),"","  No entry should be made"))</f>
        <v/>
      </c>
      <c r="E91" s="74"/>
      <c r="F91" s="144"/>
      <c r="G91" s="74"/>
      <c r="H91" s="92"/>
      <c r="I91" s="92"/>
      <c r="J91" s="92"/>
      <c r="K91" s="60"/>
      <c r="L91" s="60"/>
      <c r="M91" s="60"/>
      <c r="N91" s="60"/>
      <c r="O91" s="60"/>
      <c r="P91" s="61"/>
    </row>
    <row r="92" spans="1:21" s="56" customFormat="1" ht="9.9499999999999993" customHeight="1" thickBot="1" x14ac:dyDescent="0.25">
      <c r="A92" s="102"/>
      <c r="B92" s="71"/>
      <c r="C92" s="65"/>
      <c r="D92" s="57"/>
      <c r="F92" s="92"/>
      <c r="G92" s="73"/>
      <c r="H92" s="117"/>
      <c r="I92" s="92"/>
      <c r="J92" s="92"/>
      <c r="K92" s="60"/>
      <c r="L92" s="60"/>
      <c r="M92" s="60"/>
      <c r="N92" s="60"/>
      <c r="O92" s="60"/>
      <c r="P92" s="61"/>
    </row>
    <row r="93" spans="1:21" s="56" customFormat="1" ht="27.75" customHeight="1" thickBot="1" x14ac:dyDescent="0.25">
      <c r="A93" s="102"/>
      <c r="B93" s="141" t="s">
        <v>41</v>
      </c>
      <c r="C93" s="135"/>
      <c r="D93" s="98" t="str">
        <f>IF(AND($F$29&gt;=4,$F$11=3,F89=TRUE),IF(ISBLANK(C93),"  Please enter required data",""),IF(ISBLANK(C93),"","  No entry should be made"))</f>
        <v/>
      </c>
      <c r="E93" s="74"/>
      <c r="F93" s="144"/>
      <c r="G93" s="74"/>
      <c r="H93" s="92"/>
      <c r="I93" s="92"/>
      <c r="J93" s="92"/>
      <c r="K93" s="60"/>
      <c r="L93" s="60"/>
      <c r="M93" s="60"/>
      <c r="N93" s="60"/>
      <c r="O93" s="60"/>
      <c r="P93" s="61"/>
    </row>
    <row r="94" spans="1:21" s="56" customFormat="1" ht="15.6" customHeight="1" x14ac:dyDescent="0.2">
      <c r="A94" s="102"/>
      <c r="B94" s="66"/>
      <c r="C94" s="76"/>
      <c r="D94" s="76"/>
      <c r="E94" s="74"/>
      <c r="F94" s="144"/>
      <c r="G94" s="74"/>
      <c r="H94" s="92"/>
      <c r="I94" s="92"/>
      <c r="J94" s="92"/>
      <c r="K94" s="60"/>
      <c r="L94" s="60"/>
      <c r="M94" s="60"/>
      <c r="N94" s="60"/>
      <c r="O94" s="60"/>
      <c r="P94" s="61"/>
    </row>
    <row r="95" spans="1:21" s="56" customFormat="1" ht="15.6" customHeight="1" thickBot="1" x14ac:dyDescent="0.25">
      <c r="A95" s="102"/>
      <c r="B95" s="66"/>
      <c r="C95" s="76"/>
      <c r="D95" s="76"/>
      <c r="E95" s="74"/>
      <c r="F95" s="144"/>
      <c r="G95" s="74"/>
      <c r="H95" s="92"/>
      <c r="I95" s="92"/>
      <c r="J95" s="92"/>
      <c r="K95" s="60"/>
      <c r="L95" s="60"/>
      <c r="M95" s="60"/>
      <c r="N95" s="60"/>
      <c r="O95" s="60"/>
      <c r="P95" s="61"/>
    </row>
    <row r="96" spans="1:21" s="91" customFormat="1" ht="13.5" thickBot="1" x14ac:dyDescent="0.25">
      <c r="A96" s="102"/>
      <c r="B96" s="138" t="s">
        <v>48</v>
      </c>
      <c r="C96" s="134"/>
      <c r="D96" s="98" t="str">
        <f>IF(AND($F$29&gt;=5,$F$11=3),IF(ISBLANK(C96),"  Please enter required data",IF(ISNONTEXT(C96),"  Please enter required data","")),IF(ISBLANK(C96),"","  No entry should be made"))</f>
        <v/>
      </c>
      <c r="F96" s="143"/>
      <c r="H96" s="92"/>
      <c r="I96" s="92"/>
      <c r="J96" s="92"/>
      <c r="K96" s="100"/>
      <c r="L96" s="100"/>
      <c r="M96" s="100"/>
      <c r="N96" s="100"/>
      <c r="O96" s="100"/>
      <c r="P96" s="101"/>
    </row>
    <row r="97" spans="1:21" s="91" customFormat="1" ht="23.25" thickBot="1" x14ac:dyDescent="0.25">
      <c r="A97" s="102"/>
      <c r="B97" s="138" t="s">
        <v>35</v>
      </c>
      <c r="C97" s="134"/>
      <c r="D97" s="98" t="str">
        <f>IF(AND($F$29&gt;=5,$F$11=3),IF(ISBLANK(C97),"  Please enter required data",IF(ISNONTEXT(C97),"  Please enter required data","")),IF(ISBLANK(C97),"","  No entry should be made"))</f>
        <v/>
      </c>
      <c r="F97" s="100" t="s">
        <v>43</v>
      </c>
      <c r="H97" s="92"/>
      <c r="I97" s="92"/>
      <c r="J97" s="92"/>
      <c r="K97" s="100"/>
      <c r="L97" s="100"/>
      <c r="M97" s="100"/>
      <c r="N97" s="100"/>
      <c r="O97" s="100"/>
      <c r="P97" s="101"/>
    </row>
    <row r="98" spans="1:21" s="91" customFormat="1" thickBot="1" x14ac:dyDescent="0.25">
      <c r="A98" s="102"/>
      <c r="B98" s="138" t="s">
        <v>49</v>
      </c>
      <c r="C98" s="134"/>
      <c r="D98" s="98" t="str">
        <f>IF(AND($F$29&gt;=5,$F$11=3),IF(ISBLANK(C98),"  Please enter required data",IF(ISNONTEXT(C98),"  Please enter required data","")),IF(ISBLANK(C98),"","  No entry should be made"))</f>
        <v/>
      </c>
      <c r="F98" s="143"/>
      <c r="H98" s="92"/>
      <c r="I98" s="92"/>
      <c r="J98" s="92"/>
      <c r="Q98" s="104"/>
      <c r="R98" s="104"/>
      <c r="S98" s="105"/>
      <c r="T98" s="106"/>
      <c r="U98" s="106"/>
    </row>
    <row r="99" spans="1:21" s="91" customFormat="1" thickBot="1" x14ac:dyDescent="0.25">
      <c r="A99" s="102"/>
      <c r="B99" s="138" t="s">
        <v>20</v>
      </c>
      <c r="C99" s="134"/>
      <c r="D99" s="98" t="str">
        <f>IF(AND($F$29&gt;=5,$F$11=3),IF(ISBLANK(C99),"  Please enter required data",""),IF(ISBLANK(C99),"","  No entry should be made"))</f>
        <v/>
      </c>
      <c r="E99" s="107"/>
      <c r="F99" s="144"/>
      <c r="G99" s="107"/>
      <c r="H99" s="92"/>
      <c r="I99" s="92"/>
      <c r="J99" s="92"/>
      <c r="K99" s="100"/>
      <c r="L99" s="100"/>
      <c r="M99" s="100"/>
      <c r="N99" s="100"/>
      <c r="O99" s="100"/>
      <c r="P99" s="101"/>
    </row>
    <row r="100" spans="1:21" s="91" customFormat="1" thickBot="1" x14ac:dyDescent="0.25">
      <c r="A100" s="102"/>
      <c r="B100" s="138" t="s">
        <v>39</v>
      </c>
      <c r="C100" s="134"/>
      <c r="D100" s="98" t="str">
        <f>IF(AND($F$29&gt;=5,$F$11=3),IF(ISBLANK(C100),"  Please enter required data",""),IF(ISBLANK(C100),"","  No entry should be made"))</f>
        <v/>
      </c>
      <c r="E100" s="107"/>
      <c r="F100" s="144"/>
      <c r="G100" s="107"/>
      <c r="H100" s="92"/>
      <c r="I100" s="92"/>
      <c r="J100" s="92"/>
      <c r="K100" s="100"/>
      <c r="L100" s="100"/>
      <c r="M100" s="100"/>
      <c r="N100" s="100"/>
      <c r="O100" s="100"/>
      <c r="P100" s="101"/>
    </row>
    <row r="101" spans="1:21" s="91" customFormat="1" ht="15.6" customHeight="1" thickBot="1" x14ac:dyDescent="0.25">
      <c r="A101" s="102"/>
      <c r="B101" s="138" t="s">
        <v>40</v>
      </c>
      <c r="C101" s="140"/>
      <c r="D101" s="98" t="str">
        <f>IF(AND($F$29&gt;=5,$F$11=3),IF(IF(ISERROR(FIND("@",C101)),1,0)+IF(ISERROR(FIND(".",C101)),1,0)&gt;0,"  Please enter required data",""),IF(ISBLANK(C101),"","  No entry should be made"))</f>
        <v/>
      </c>
      <c r="E101" s="107"/>
      <c r="F101" s="146"/>
      <c r="G101" s="107"/>
      <c r="H101" s="92"/>
      <c r="I101" s="92"/>
      <c r="J101" s="92"/>
      <c r="K101" s="100"/>
      <c r="L101" s="100"/>
      <c r="M101" s="100"/>
      <c r="N101" s="100"/>
      <c r="O101" s="100"/>
      <c r="P101" s="101"/>
    </row>
    <row r="102" spans="1:21" s="91" customFormat="1" ht="9.9499999999999993" customHeight="1" x14ac:dyDescent="0.2">
      <c r="A102" s="102"/>
      <c r="B102" s="96"/>
      <c r="C102" s="97"/>
      <c r="D102" s="97"/>
      <c r="E102" s="107"/>
      <c r="F102" s="144"/>
      <c r="G102" s="107"/>
      <c r="H102" s="92"/>
      <c r="I102" s="92"/>
      <c r="J102" s="92"/>
      <c r="K102" s="100"/>
      <c r="L102" s="100"/>
      <c r="M102" s="100"/>
      <c r="N102" s="100"/>
      <c r="O102" s="100"/>
      <c r="P102" s="101"/>
    </row>
    <row r="103" spans="1:21" s="56" customFormat="1" ht="15" customHeight="1" x14ac:dyDescent="0.2">
      <c r="A103" s="102"/>
      <c r="B103" s="241" t="s">
        <v>75</v>
      </c>
      <c r="C103" s="171"/>
      <c r="D103" s="76"/>
      <c r="E103" s="74"/>
      <c r="F103" s="149" t="b">
        <v>0</v>
      </c>
      <c r="G103" s="103" t="str">
        <f>IF(F103=TRUE,"Domestic Manufacturer","")</f>
        <v/>
      </c>
      <c r="H103" s="92"/>
      <c r="I103" s="92"/>
      <c r="J103" s="92"/>
      <c r="K103" s="60"/>
      <c r="L103" s="60"/>
      <c r="M103" s="60"/>
      <c r="N103" s="60"/>
      <c r="O103" s="60"/>
      <c r="P103" s="61"/>
    </row>
    <row r="104" spans="1:21" s="56" customFormat="1" ht="27.75" customHeight="1" x14ac:dyDescent="0.2">
      <c r="A104" s="102"/>
      <c r="B104" s="241"/>
      <c r="C104" s="172"/>
      <c r="D104" s="98" t="str">
        <f>IF(AND($F$11=3,$F$29&gt;=5),IF(OR(F103=TRUE,F104=TRUE,F105=TRUE),"","  Please enter required data"),"")</f>
        <v/>
      </c>
      <c r="E104" s="74"/>
      <c r="F104" s="149" t="b">
        <v>0</v>
      </c>
      <c r="G104" s="103" t="str">
        <f>IF(F104=TRUE,"Importer","")</f>
        <v/>
      </c>
      <c r="H104" s="92"/>
      <c r="I104" s="92"/>
      <c r="J104" s="92"/>
      <c r="K104" s="60"/>
      <c r="L104" s="60"/>
      <c r="M104" s="60"/>
      <c r="N104" s="60"/>
      <c r="O104" s="60"/>
      <c r="P104" s="61"/>
    </row>
    <row r="105" spans="1:21" s="56" customFormat="1" ht="15" customHeight="1" x14ac:dyDescent="0.2">
      <c r="A105" s="102"/>
      <c r="B105" s="241"/>
      <c r="C105" s="173"/>
      <c r="D105" s="76"/>
      <c r="E105" s="74"/>
      <c r="F105" s="149" t="b">
        <v>0</v>
      </c>
      <c r="G105" s="103" t="str">
        <f>IF(F105=TRUE,"Private Labeler","")</f>
        <v/>
      </c>
      <c r="H105" s="92"/>
      <c r="I105" s="92"/>
      <c r="J105" s="92"/>
      <c r="K105" s="60"/>
      <c r="L105" s="60"/>
      <c r="M105" s="60"/>
      <c r="N105" s="60"/>
      <c r="O105" s="60"/>
      <c r="P105" s="61"/>
    </row>
    <row r="106" spans="1:21" s="56" customFormat="1" ht="9.9499999999999993" customHeight="1" thickBot="1" x14ac:dyDescent="0.25">
      <c r="A106" s="102"/>
      <c r="B106" s="66"/>
      <c r="C106" s="76"/>
      <c r="D106" s="76"/>
      <c r="E106" s="74"/>
      <c r="F106" s="144"/>
      <c r="G106" s="74"/>
      <c r="H106" s="92"/>
      <c r="I106" s="92"/>
      <c r="J106" s="92"/>
      <c r="K106" s="60"/>
      <c r="L106" s="60"/>
      <c r="M106" s="60"/>
      <c r="N106" s="60"/>
      <c r="O106" s="60"/>
      <c r="P106" s="61"/>
    </row>
    <row r="107" spans="1:21" s="56" customFormat="1" ht="34.5" thickBot="1" x14ac:dyDescent="0.25">
      <c r="A107" s="102"/>
      <c r="B107" s="141" t="s">
        <v>72</v>
      </c>
      <c r="C107" s="135"/>
      <c r="D107" s="98" t="str">
        <f>IF(AND($F$29&gt;=5,$F$11=3,F104=TRUE),"",IF(ISBLANK(C107),"","  No entry should be made"))</f>
        <v/>
      </c>
      <c r="E107" s="74"/>
      <c r="F107" s="144"/>
      <c r="G107" s="74"/>
      <c r="H107" s="92"/>
      <c r="I107" s="92"/>
      <c r="J107" s="92"/>
      <c r="K107" s="60"/>
      <c r="L107" s="60"/>
      <c r="M107" s="60"/>
      <c r="N107" s="60"/>
      <c r="O107" s="60"/>
      <c r="P107" s="61"/>
    </row>
    <row r="108" spans="1:21" s="56" customFormat="1" ht="9.9499999999999993" customHeight="1" thickBot="1" x14ac:dyDescent="0.25">
      <c r="A108" s="102"/>
      <c r="B108" s="71"/>
      <c r="C108" s="65"/>
      <c r="D108" s="57"/>
      <c r="F108" s="92"/>
      <c r="G108" s="73"/>
      <c r="H108" s="117"/>
      <c r="I108" s="92"/>
      <c r="J108" s="92"/>
      <c r="K108" s="60"/>
      <c r="L108" s="60"/>
      <c r="M108" s="60"/>
      <c r="N108" s="60"/>
      <c r="O108" s="60"/>
      <c r="P108" s="61"/>
    </row>
    <row r="109" spans="1:21" s="56" customFormat="1" ht="23.25" thickBot="1" x14ac:dyDescent="0.25">
      <c r="A109" s="102"/>
      <c r="B109" s="141" t="s">
        <v>41</v>
      </c>
      <c r="C109" s="135"/>
      <c r="D109" s="98" t="str">
        <f>IF(AND($F$29&gt;=5,$F$11=3,F105=TRUE),IF(ISBLANK(C109),"  Please enter required data",""),IF(ISBLANK(C109),"","  No entry should be made"))</f>
        <v/>
      </c>
      <c r="E109" s="74"/>
      <c r="F109" s="144"/>
      <c r="G109" s="74"/>
      <c r="H109" s="92"/>
      <c r="I109" s="92"/>
      <c r="J109" s="92"/>
      <c r="K109" s="60"/>
      <c r="L109" s="60"/>
      <c r="M109" s="60"/>
      <c r="N109" s="60"/>
      <c r="O109" s="60"/>
      <c r="P109" s="61"/>
    </row>
    <row r="110" spans="1:21" s="56" customFormat="1" ht="20.100000000000001" customHeight="1" thickBot="1" x14ac:dyDescent="0.25">
      <c r="A110" s="152"/>
      <c r="B110" s="156"/>
      <c r="C110" s="157"/>
      <c r="D110" s="157"/>
      <c r="E110" s="74"/>
      <c r="F110" s="144"/>
      <c r="G110" s="74"/>
      <c r="H110" s="92"/>
      <c r="I110" s="92"/>
      <c r="J110" s="92"/>
      <c r="K110" s="60"/>
      <c r="L110" s="60"/>
      <c r="M110" s="60"/>
      <c r="N110" s="60"/>
      <c r="O110" s="60"/>
      <c r="P110" s="61"/>
    </row>
    <row r="111" spans="1:21" s="56" customFormat="1" ht="20.100000000000001" customHeight="1" x14ac:dyDescent="0.2">
      <c r="A111" s="102"/>
      <c r="B111" s="158" t="s">
        <v>56</v>
      </c>
      <c r="C111" s="76"/>
      <c r="D111" s="76"/>
      <c r="E111" s="74"/>
      <c r="F111" s="144"/>
      <c r="G111" s="74"/>
      <c r="H111" s="92"/>
      <c r="I111" s="92"/>
      <c r="J111" s="92"/>
      <c r="K111" s="60"/>
      <c r="L111" s="60"/>
      <c r="M111" s="60"/>
      <c r="N111" s="60"/>
      <c r="O111" s="60"/>
      <c r="P111" s="61"/>
    </row>
    <row r="112" spans="1:21" s="56" customFormat="1" ht="17.100000000000001" customHeight="1" x14ac:dyDescent="0.2">
      <c r="A112" s="102"/>
      <c r="B112" s="109" t="str">
        <f>"Compliance Statement "&amp;IF(F11=1,"- Domestic Manufacturer",IF(F11=2,"- Importer",IF(F11=3,"- Third-Party Representative","")))</f>
        <v xml:space="preserve">Compliance Statement </v>
      </c>
      <c r="F112" s="92"/>
      <c r="H112" s="92"/>
      <c r="I112" s="92"/>
      <c r="J112" s="92"/>
      <c r="Q112" s="58"/>
      <c r="R112" s="58"/>
      <c r="S112" s="64"/>
      <c r="T112" s="63"/>
      <c r="U112" s="63"/>
    </row>
    <row r="113" spans="1:83" s="56" customFormat="1" ht="124.5" customHeight="1" x14ac:dyDescent="0.2">
      <c r="A113" s="102"/>
      <c r="B113" s="240" t="str">
        <f>IF(F11=0,"SELECT SUBMITTER TYPE AT THE TOP OF THIS WORKSHEET",IF(F11=1,F113,IF(F11=2,F113,IF(F11=3,G113,"Error in Submitter Type"))))</f>
        <v>SELECT SUBMITTER TYPE AT THE TOP OF THIS WORKSHEET</v>
      </c>
      <c r="C113" s="240"/>
      <c r="D113" s="240"/>
      <c r="E113" s="75"/>
      <c r="F113" s="169" t="s">
        <v>73</v>
      </c>
      <c r="G113" s="169" t="s">
        <v>74</v>
      </c>
      <c r="H113" s="118"/>
      <c r="I113" s="92"/>
      <c r="J113" s="92"/>
      <c r="K113" s="64"/>
      <c r="L113" s="64"/>
      <c r="M113" s="64"/>
      <c r="N113" s="64"/>
      <c r="O113" s="64"/>
      <c r="R113" s="64"/>
      <c r="S113" s="63"/>
      <c r="T113" s="63"/>
      <c r="U113" s="58"/>
    </row>
    <row r="114" spans="1:83" s="56" customFormat="1" ht="6" customHeight="1" thickBot="1" x14ac:dyDescent="0.25">
      <c r="A114" s="102"/>
      <c r="F114" s="92"/>
      <c r="H114" s="92"/>
      <c r="I114" s="92"/>
      <c r="J114" s="92"/>
    </row>
    <row r="115" spans="1:83" s="104" customFormat="1" ht="23.25" thickBot="1" x14ac:dyDescent="0.25">
      <c r="A115" s="129"/>
      <c r="B115" s="110" t="s">
        <v>25</v>
      </c>
      <c r="C115" s="133"/>
      <c r="D115" s="98" t="str">
        <f>IF(ISBLANK(C115),"  Please enter required data",IF(ISNONTEXT(C115),"  Please enter required data",""))</f>
        <v xml:space="preserve">  Please enter required data</v>
      </c>
      <c r="E115" s="114"/>
      <c r="F115" s="147"/>
      <c r="G115" s="114"/>
      <c r="H115" s="119"/>
      <c r="I115" s="119"/>
      <c r="J115" s="119"/>
    </row>
    <row r="116" spans="1:83" s="104" customFormat="1" ht="13.5" customHeight="1" thickBot="1" x14ac:dyDescent="0.25">
      <c r="A116" s="128"/>
      <c r="B116" s="111" t="s">
        <v>24</v>
      </c>
      <c r="C116" s="136"/>
      <c r="D116" s="127" t="str">
        <f>IF(IF(ISERROR(FIND("@",C116)),1,0)+IF(ISERROR(FIND(".",C116)),1,0)&gt;0,"  Please enter required data"," ")</f>
        <v xml:space="preserve">  Please enter required data</v>
      </c>
      <c r="E116" s="115"/>
      <c r="F116" s="120"/>
      <c r="G116" s="105"/>
      <c r="H116" s="119"/>
      <c r="I116" s="119"/>
      <c r="J116" s="119"/>
      <c r="L116" s="105"/>
      <c r="M116" s="130"/>
      <c r="N116" s="130"/>
    </row>
    <row r="117" spans="1:83" s="104" customFormat="1" ht="13.5" customHeight="1" thickBot="1" x14ac:dyDescent="0.25">
      <c r="B117" s="111" t="s">
        <v>26</v>
      </c>
      <c r="C117" s="137"/>
      <c r="D117" s="126" t="str">
        <f>IF(ISNUMBER(C117),"","  Please enter required data")</f>
        <v xml:space="preserve">  Please enter required data</v>
      </c>
      <c r="E117" s="131"/>
      <c r="F117" s="120"/>
      <c r="H117" s="120"/>
      <c r="I117" s="120"/>
      <c r="J117" s="120"/>
      <c r="N117" s="130"/>
      <c r="CE117" s="132"/>
    </row>
    <row r="118" spans="1:83" ht="13.5" thickBot="1" x14ac:dyDescent="0.25">
      <c r="A118" s="188"/>
      <c r="B118" s="189"/>
      <c r="C118" s="189"/>
      <c r="D118" s="189"/>
    </row>
    <row r="120" spans="1:83" x14ac:dyDescent="0.2">
      <c r="B120" s="190" t="s">
        <v>80</v>
      </c>
      <c r="C120" s="108"/>
      <c r="D120" s="108"/>
    </row>
    <row r="121" spans="1:83" x14ac:dyDescent="0.2">
      <c r="B121" s="191"/>
      <c r="C121" s="108"/>
      <c r="D121" s="108"/>
    </row>
    <row r="122" spans="1:83" x14ac:dyDescent="0.2">
      <c r="B122" s="190" t="s">
        <v>81</v>
      </c>
      <c r="C122" s="108"/>
      <c r="D122" s="108"/>
    </row>
    <row r="123" spans="1:83" x14ac:dyDescent="0.2">
      <c r="B123" s="190" t="s">
        <v>82</v>
      </c>
      <c r="C123" s="108"/>
      <c r="D123" s="108"/>
    </row>
    <row r="124" spans="1:83" x14ac:dyDescent="0.2">
      <c r="B124" s="192"/>
      <c r="C124" s="108"/>
      <c r="D124" s="108"/>
    </row>
    <row r="125" spans="1:83" ht="234.95" customHeight="1" x14ac:dyDescent="0.2">
      <c r="B125" s="237" t="s">
        <v>83</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hidden="1" customWidth="1"/>
    <col min="18" max="18" width="20.28515625" style="11" customWidth="1"/>
    <col min="19" max="19" width="20.140625" style="11" customWidth="1"/>
    <col min="20" max="20" width="14.140625" style="11" hidden="1" customWidth="1"/>
    <col min="21" max="21" width="12.85546875"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7" width="22.42578125" style="14" customWidth="1"/>
    <col min="38" max="38" width="16.140625" style="14" hidden="1" customWidth="1"/>
    <col min="39" max="39" width="20" style="14" customWidth="1"/>
    <col min="40" max="40" width="20.42578125" style="14" customWidth="1"/>
    <col min="41" max="41" width="17.28515625" style="14" hidden="1" customWidth="1"/>
    <col min="42" max="42" width="17.28515625" style="14" customWidth="1"/>
    <col min="43" max="43" width="10.7109375" style="14" hidden="1" customWidth="1"/>
    <col min="44" max="44" width="16.28515625" style="3" hidden="1" customWidth="1"/>
    <col min="45" max="46" width="12.5703125" style="10" hidden="1" customWidth="1"/>
    <col min="47" max="47" width="26" style="10" hidden="1" customWidth="1"/>
    <col min="48" max="59" width="14" style="11" hidden="1" customWidth="1"/>
    <col min="60" max="62" width="14" style="47" hidden="1" customWidth="1"/>
    <col min="63" max="64" width="14" style="11" hidden="1" customWidth="1"/>
    <col min="65" max="65" width="9.140625" style="10" hidden="1" customWidth="1"/>
    <col min="66" max="66" width="4.140625" style="10" hidden="1" customWidth="1"/>
    <col min="67" max="16384" width="9.140625" style="10"/>
  </cols>
  <sheetData>
    <row r="1" spans="1:119" ht="39.950000000000003" customHeight="1" x14ac:dyDescent="0.2">
      <c r="A1" s="167" t="str">
        <f>Certification!A3</f>
        <v>Commercial Package Air Conditioners and Heat Pumps</v>
      </c>
      <c r="B1" s="68" t="s">
        <v>0</v>
      </c>
      <c r="D1" s="242" t="str">
        <f>Certification!C3</f>
        <v>Commercial Package Air Conditioners and Heat Pumps</v>
      </c>
      <c r="E1" s="242"/>
      <c r="F1" s="242"/>
      <c r="G1" s="242"/>
      <c r="I1" s="77" t="str">
        <f>Certification!D3</f>
        <v>Version 4.2</v>
      </c>
      <c r="K1" s="83"/>
      <c r="AN1" s="47"/>
      <c r="BB1" s="138"/>
    </row>
    <row r="2" spans="1:119" x14ac:dyDescent="0.2">
      <c r="A2" s="167" t="str">
        <f>Certification!A4</f>
        <v>4.2</v>
      </c>
      <c r="AN2" s="3"/>
      <c r="BB2" s="138"/>
    </row>
    <row r="3" spans="1:119" ht="25.5" customHeight="1" x14ac:dyDescent="0.2">
      <c r="B3" s="247" t="s">
        <v>21</v>
      </c>
      <c r="C3" s="247"/>
      <c r="D3" s="67" t="str">
        <f>IF(COUNTA(INPUT)=0,"No Data",IF(COUNTIF(B10:B109,"Error")&gt;0,"Error","OK"))</f>
        <v>No Data</v>
      </c>
      <c r="E3" s="72"/>
      <c r="F3" s="249" t="s">
        <v>23</v>
      </c>
      <c r="G3" s="249"/>
      <c r="H3" s="250" t="str">
        <f>Certification!D7</f>
        <v>No Data</v>
      </c>
      <c r="I3" s="250"/>
      <c r="K3" s="82"/>
      <c r="P3" s="79"/>
      <c r="R3" s="47"/>
      <c r="S3" s="47"/>
      <c r="T3" s="227"/>
      <c r="U3" s="47"/>
      <c r="AN3" s="3"/>
      <c r="BB3" s="138"/>
    </row>
    <row r="4" spans="1:119" s="36" customFormat="1" x14ac:dyDescent="0.2">
      <c r="C4" s="14"/>
      <c r="D4" s="14"/>
      <c r="E4" s="14"/>
      <c r="F4" s="14"/>
      <c r="G4" s="14"/>
      <c r="H4" s="14"/>
      <c r="I4" s="14"/>
      <c r="J4" s="14"/>
      <c r="K4" s="3"/>
      <c r="L4" s="51"/>
      <c r="M4" s="3"/>
      <c r="N4" s="3"/>
      <c r="O4" s="3"/>
      <c r="P4" s="79"/>
      <c r="Q4" s="14"/>
      <c r="R4" s="3"/>
      <c r="S4" s="3"/>
      <c r="T4" s="228"/>
      <c r="U4" s="3"/>
      <c r="V4" s="14"/>
      <c r="W4" s="37"/>
      <c r="X4" s="14"/>
      <c r="Y4" s="14"/>
      <c r="Z4" s="14"/>
      <c r="AA4" s="14"/>
      <c r="AB4" s="14"/>
      <c r="AC4" s="14"/>
      <c r="AD4" s="14"/>
      <c r="AE4" s="14"/>
      <c r="AF4" s="14"/>
      <c r="AG4" s="3"/>
      <c r="AH4" s="3"/>
      <c r="AI4" s="3"/>
      <c r="AJ4" s="3"/>
      <c r="AK4" s="14"/>
      <c r="AL4" s="14"/>
      <c r="AM4" s="14"/>
      <c r="AN4" s="14"/>
      <c r="AO4" s="3"/>
      <c r="AP4" s="14"/>
      <c r="AQ4" s="14"/>
      <c r="AR4" s="3"/>
      <c r="AV4" s="14"/>
      <c r="AW4" s="14"/>
      <c r="AX4" s="14"/>
      <c r="AY4" s="14"/>
      <c r="AZ4" s="14"/>
      <c r="BA4" s="14"/>
      <c r="BB4" s="138"/>
      <c r="BC4" s="14"/>
      <c r="BD4" s="14"/>
      <c r="BE4" s="14"/>
      <c r="BF4" s="14"/>
      <c r="BG4" s="14"/>
      <c r="BH4" s="3"/>
      <c r="BI4" s="3"/>
      <c r="BJ4" s="3"/>
      <c r="BK4" s="14"/>
      <c r="BL4" s="14"/>
    </row>
    <row r="5" spans="1:119" s="5" customFormat="1" ht="26.25" thickBot="1" x14ac:dyDescent="0.4">
      <c r="A5" s="243" t="s">
        <v>19</v>
      </c>
      <c r="B5" s="243"/>
      <c r="C5" s="243"/>
      <c r="D5" s="243"/>
      <c r="E5" s="243"/>
      <c r="F5" s="243"/>
      <c r="G5" s="243"/>
      <c r="H5" s="243"/>
      <c r="I5" s="243"/>
      <c r="J5" s="81"/>
      <c r="K5" s="34"/>
      <c r="L5" s="78"/>
      <c r="M5" s="34"/>
      <c r="N5" s="34"/>
      <c r="O5" s="34"/>
      <c r="P5" s="79"/>
      <c r="Q5" s="34"/>
      <c r="R5" s="34"/>
      <c r="S5" s="47"/>
      <c r="T5" s="229"/>
      <c r="U5" s="34"/>
      <c r="V5" s="34"/>
      <c r="W5" s="4"/>
      <c r="X5" s="2"/>
      <c r="Y5" s="2"/>
      <c r="Z5" s="2"/>
      <c r="AA5" s="2"/>
      <c r="AB5" s="2"/>
      <c r="AC5" s="2"/>
      <c r="AD5" s="2"/>
      <c r="AE5" s="2"/>
      <c r="AF5" s="2"/>
      <c r="AG5" s="2"/>
      <c r="AH5" s="2"/>
      <c r="AI5" s="2"/>
      <c r="AJ5" s="2"/>
      <c r="AK5" s="2"/>
      <c r="AL5" s="2"/>
      <c r="AM5" s="2"/>
      <c r="AN5" s="2"/>
      <c r="AO5" s="2"/>
      <c r="AP5" s="2"/>
      <c r="AQ5" s="2"/>
      <c r="AR5" s="2"/>
      <c r="BB5" s="138"/>
      <c r="DN5" s="6"/>
      <c r="DO5" s="6"/>
    </row>
    <row r="6" spans="1:119" s="9" customFormat="1" ht="92.25" customHeight="1" thickBot="1" x14ac:dyDescent="0.25">
      <c r="A6" s="244" t="s">
        <v>27</v>
      </c>
      <c r="B6" s="245"/>
      <c r="C6" s="245"/>
      <c r="D6" s="245"/>
      <c r="E6" s="245"/>
      <c r="F6" s="245"/>
      <c r="G6" s="245"/>
      <c r="H6" s="245"/>
      <c r="I6" s="246"/>
      <c r="J6" s="69"/>
      <c r="K6" s="69"/>
      <c r="L6" s="79"/>
      <c r="M6" s="69"/>
      <c r="N6" s="79"/>
      <c r="O6" s="69"/>
      <c r="P6" s="79"/>
      <c r="Q6" s="79"/>
      <c r="R6" s="79"/>
      <c r="S6" s="79"/>
      <c r="T6" s="230"/>
      <c r="U6" s="79"/>
      <c r="V6" s="79"/>
      <c r="W6" s="8"/>
      <c r="X6" s="253" t="s">
        <v>11</v>
      </c>
      <c r="Y6" s="248"/>
      <c r="Z6" s="248"/>
      <c r="AA6" s="248" t="s">
        <v>11</v>
      </c>
      <c r="AB6" s="248"/>
      <c r="AC6" s="248"/>
      <c r="AD6" s="248" t="s">
        <v>11</v>
      </c>
      <c r="AE6" s="248"/>
      <c r="AF6" s="248"/>
      <c r="AG6" s="248" t="s">
        <v>11</v>
      </c>
      <c r="AH6" s="248"/>
      <c r="AI6" s="248" t="s">
        <v>11</v>
      </c>
      <c r="AJ6" s="248"/>
      <c r="AK6" s="248"/>
      <c r="AL6" s="80"/>
      <c r="AM6" s="248" t="s">
        <v>11</v>
      </c>
      <c r="AN6" s="248"/>
      <c r="AO6" s="248"/>
      <c r="AP6" s="251"/>
      <c r="AQ6" s="70"/>
      <c r="AR6" s="33"/>
      <c r="AT6" s="1"/>
      <c r="AX6" s="177"/>
      <c r="AY6" s="177"/>
      <c r="AZ6" s="177"/>
      <c r="BA6" s="177"/>
      <c r="BB6" s="138"/>
      <c r="BH6" s="177"/>
      <c r="BI6" s="177"/>
      <c r="BJ6" s="177"/>
      <c r="DN6" s="7"/>
      <c r="DO6" s="7"/>
    </row>
    <row r="7" spans="1:119" ht="6" customHeight="1" x14ac:dyDescent="0.2">
      <c r="AT7" s="1"/>
      <c r="AV7" s="10"/>
      <c r="AW7" s="10"/>
      <c r="AX7" s="10"/>
      <c r="AY7" s="10"/>
      <c r="AZ7" s="10"/>
      <c r="BA7" s="10"/>
      <c r="BB7" s="96"/>
      <c r="BC7" s="10"/>
      <c r="BD7" s="10"/>
      <c r="BE7" s="10"/>
      <c r="BF7" s="10"/>
      <c r="BG7" s="10"/>
      <c r="BH7" s="52"/>
      <c r="BI7" s="52"/>
      <c r="BJ7" s="52"/>
      <c r="BK7" s="10"/>
      <c r="BL7" s="10"/>
      <c r="DN7" s="11"/>
      <c r="DO7" s="11"/>
    </row>
    <row r="8" spans="1:119" ht="15.2" customHeight="1" x14ac:dyDescent="0.2">
      <c r="A8" s="52"/>
      <c r="B8" s="52"/>
      <c r="C8" s="47"/>
      <c r="D8" s="47"/>
      <c r="E8" s="47"/>
      <c r="F8" s="47"/>
      <c r="G8" s="47"/>
      <c r="H8" s="47"/>
      <c r="I8" s="47"/>
      <c r="J8" s="47"/>
      <c r="K8" s="47"/>
      <c r="L8" s="47"/>
      <c r="M8" s="53"/>
      <c r="N8" s="47"/>
      <c r="O8" s="47"/>
      <c r="P8" s="47"/>
      <c r="Q8" s="47"/>
      <c r="R8" s="47"/>
      <c r="S8" s="47"/>
      <c r="AP8" s="181"/>
      <c r="AT8" s="1"/>
      <c r="AV8" s="10"/>
      <c r="AW8" s="10"/>
      <c r="AX8" s="10"/>
      <c r="AY8" s="10"/>
      <c r="AZ8" s="10"/>
      <c r="BA8" s="10"/>
      <c r="BB8" s="66"/>
      <c r="BC8" s="10"/>
      <c r="BD8" s="10"/>
      <c r="BE8" s="10"/>
      <c r="BF8" s="10"/>
      <c r="BG8" s="10"/>
      <c r="BH8" s="52"/>
      <c r="BI8" s="52"/>
      <c r="BJ8" s="52"/>
      <c r="BK8" s="10"/>
      <c r="BL8" s="10"/>
      <c r="DN8" s="11"/>
      <c r="DO8" s="11"/>
    </row>
    <row r="9" spans="1:119" s="18" customFormat="1" ht="95.25" customHeight="1" thickBot="1" x14ac:dyDescent="0.25">
      <c r="A9" s="21" t="s">
        <v>1</v>
      </c>
      <c r="B9" s="21" t="s">
        <v>9</v>
      </c>
      <c r="C9" s="38" t="s">
        <v>18</v>
      </c>
      <c r="D9" s="38" t="s">
        <v>60</v>
      </c>
      <c r="E9" s="38" t="s">
        <v>12</v>
      </c>
      <c r="F9" s="38" t="s">
        <v>28</v>
      </c>
      <c r="G9" s="38" t="s">
        <v>29</v>
      </c>
      <c r="H9" s="38" t="s">
        <v>2</v>
      </c>
      <c r="I9" s="38" t="s">
        <v>3</v>
      </c>
      <c r="J9" s="39"/>
      <c r="K9" s="35" t="s">
        <v>13</v>
      </c>
      <c r="L9" s="164" t="s">
        <v>14</v>
      </c>
      <c r="M9" s="35" t="s">
        <v>16</v>
      </c>
      <c r="N9" s="35" t="s">
        <v>15</v>
      </c>
      <c r="O9" s="35" t="s">
        <v>17</v>
      </c>
      <c r="P9" s="35" t="s">
        <v>79</v>
      </c>
      <c r="Q9" s="35"/>
      <c r="R9" s="38" t="s">
        <v>123</v>
      </c>
      <c r="S9" s="38" t="s">
        <v>124</v>
      </c>
      <c r="T9" s="226"/>
      <c r="U9" s="38" t="s">
        <v>125</v>
      </c>
      <c r="V9" s="38"/>
      <c r="W9" s="40"/>
      <c r="X9" s="21" t="str">
        <f t="shared" ref="X9:AQ9" si="0">C9&amp;" Status"</f>
        <v>Manu-facturer Status</v>
      </c>
      <c r="Y9" s="23"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3" t="str">
        <f t="shared" si="0"/>
        <v>Action Status</v>
      </c>
      <c r="AD9" s="21" t="str">
        <f t="shared" si="0"/>
        <v>Product Class Status</v>
      </c>
      <c r="AE9" s="23" t="str">
        <f t="shared" si="0"/>
        <v xml:space="preserve"> Status</v>
      </c>
      <c r="AF9" s="23" t="str">
        <f t="shared" si="0"/>
        <v>Sample Size (Number of Units Tested) Status</v>
      </c>
      <c r="AG9" s="23" t="str">
        <f t="shared" si="0"/>
        <v>Is the Certification for this Basic Model Based on a Waiver of DOE's Test Procedure Requirements? Status</v>
      </c>
      <c r="AH9" s="23" t="str">
        <f t="shared" si="0"/>
        <v>Date of Test Procedure Waiver, if Applicable Status</v>
      </c>
      <c r="AI9" s="23" t="str">
        <f t="shared" si="0"/>
        <v>Is the Certification based upon any Exception Relief from an Applicable Standard by DOE's Office of Hearing and Appeals? Status</v>
      </c>
      <c r="AJ9" s="23" t="str">
        <f t="shared" si="0"/>
        <v>Date of Exception Relief, if Applicable Status</v>
      </c>
      <c r="AK9" s="23" t="str">
        <f t="shared" si="0"/>
        <v>Is Certification based on an Alternate Way of Determining Measures of Energy Conservation? Status</v>
      </c>
      <c r="AL9" s="23" t="str">
        <f t="shared" si="0"/>
        <v xml:space="preserve"> Status</v>
      </c>
      <c r="AM9" s="23" t="str">
        <f t="shared" si="0"/>
        <v>Seasonal Energy Efficiency Ratio (SEER) or Energy Efficiency Ratio (EER), as Applicable Status</v>
      </c>
      <c r="AN9" s="23" t="str">
        <f t="shared" si="0"/>
        <v>Heating Seasonal Performance Factor (HSPF) or Coefficient of Performance (COP), if Applicable Status</v>
      </c>
      <c r="AO9" s="225" t="str">
        <f t="shared" si="0"/>
        <v xml:space="preserve"> Status</v>
      </c>
      <c r="AP9" s="180" t="str">
        <f t="shared" si="0"/>
        <v>Rated Cooling Capacity   (Btu/hour) Status</v>
      </c>
      <c r="AQ9" s="23" t="str">
        <f t="shared" si="0"/>
        <v xml:space="preserve"> Status</v>
      </c>
      <c r="AR9" s="41"/>
      <c r="AS9" s="42"/>
      <c r="AT9" s="42"/>
      <c r="AU9" s="252" t="s">
        <v>6</v>
      </c>
      <c r="AV9" s="252"/>
      <c r="AW9" s="168"/>
      <c r="AX9" s="165" t="s">
        <v>127</v>
      </c>
      <c r="AY9" s="165" t="s">
        <v>128</v>
      </c>
      <c r="AZ9" s="165" t="s">
        <v>129</v>
      </c>
      <c r="BA9" s="165" t="s">
        <v>121</v>
      </c>
      <c r="BB9" s="165" t="s">
        <v>63</v>
      </c>
      <c r="BC9" s="165" t="s">
        <v>64</v>
      </c>
      <c r="BD9" s="165" t="s">
        <v>65</v>
      </c>
      <c r="BE9" s="165" t="s">
        <v>66</v>
      </c>
      <c r="BF9" s="165" t="s">
        <v>67</v>
      </c>
      <c r="BG9" s="165" t="s">
        <v>68</v>
      </c>
      <c r="BH9" s="165" t="s">
        <v>76</v>
      </c>
      <c r="BI9" s="165" t="s">
        <v>77</v>
      </c>
      <c r="BJ9" s="165" t="s">
        <v>78</v>
      </c>
      <c r="BK9" s="165" t="s">
        <v>70</v>
      </c>
      <c r="BL9" s="165" t="s">
        <v>69</v>
      </c>
      <c r="BN9" s="43" t="s">
        <v>10</v>
      </c>
    </row>
    <row r="10" spans="1:119" s="18" customFormat="1" ht="26.25" thickTop="1" x14ac:dyDescent="0.2">
      <c r="A10" s="54">
        <v>1</v>
      </c>
      <c r="B10" s="55" t="str">
        <f t="shared" ref="B10:B73" si="1">IF(COUNTIF(X10:AQ10,"")=No_of_Columns,"",IF(COUNTIF(X10:AQ10,"ok")=No_of_Columns,"ok","Error"))</f>
        <v/>
      </c>
      <c r="C10" s="24"/>
      <c r="D10" s="25"/>
      <c r="E10" s="25"/>
      <c r="F10" s="25"/>
      <c r="G10" s="25"/>
      <c r="H10" s="26"/>
      <c r="I10" s="25"/>
      <c r="J10" s="26"/>
      <c r="K10" s="26"/>
      <c r="L10" s="26"/>
      <c r="M10" s="48"/>
      <c r="N10" s="26"/>
      <c r="O10" s="48"/>
      <c r="P10" s="26"/>
      <c r="Q10" s="48"/>
      <c r="R10" s="25"/>
      <c r="S10" s="25"/>
      <c r="T10" s="25"/>
      <c r="U10" s="184"/>
      <c r="V10" s="25"/>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IF(COUNTA($C10:$V10)=0,"",IF(H10="d","ok",IF(ISBLANK(P10),"Empty cell",IF(P10="yes","ok",IF(P10="y","ok",IF(P10="no","ok",IF(P10="n","ok","Entry should be either 'yes', 'y', 'no' or 'n'")))))))</f>
        <v/>
      </c>
      <c r="AL10" s="16" t="str">
        <f t="shared" ref="AL10:AL73" si="15">IF(COUNTA($C10:$V10)=0,"","ok")</f>
        <v/>
      </c>
      <c r="AM10" s="16" t="str">
        <f t="shared" ref="AM10:AM41" si="16">IF(COUNTA($C10:$V10)=0,"",IF(H10="d","ok",IF(ISBLANK($R10),"Empty cell",IF(ISNUMBER($R10),IF($R10&gt;0,"ok","Entry should be greater than 0"),"Entry should be a number"))))</f>
        <v/>
      </c>
      <c r="AN10" s="187" t="str">
        <f>IF(COUNTA($C10:$V10)=0,"",IF(ISBLANK($I10),IF(H10="d","ok","No Product Class Entered"),IF(OR(AND(I10&gt;=31,I10&lt;=37),AND(I10&gt;=53,I10&lt;=55)),IF(ISBLANK($S10),IF(H10="d","ok","Empty cell"),IF(ISNUMBER($S10),IF($S10&gt;0,"ok","Entry should be greater than 0"),"Entry should be a number")),IF(OR(AND(I10&gt;=38,I10&lt;=52),AND(I10&gt;=56,I10&lt;=58)),IF(ISBLANK($S10),"ok",IF(ISNUMBER($S10),IF($S10&gt;0,"ok","Entry should be greater than 0"),"Entry should be a number")), IF(AND(I10&gt;=1,I10&lt;=30),IF(ISBLANK($S10),"ok","Model is not a heat pump"),"ok")))))</f>
        <v/>
      </c>
      <c r="AO10" s="16" t="str">
        <f t="shared" ref="AO10:AO73" si="17">IF(COUNTA($C10:$V10)=0,"","ok")</f>
        <v/>
      </c>
      <c r="AP10" s="16" t="str">
        <f>IF(COUNTA($C10:$V10)=0,"",IF(H10="d","ok",IF(ISBLANK($U10),"Empty cell",IF(ISNUMBER($U10),IF($U10&gt;0,"ok","Entry should be greater than 0"),"Entry should be a number"))))</f>
        <v/>
      </c>
      <c r="AQ10" s="16" t="str">
        <f t="shared" ref="AQ10:AQ29" si="18">IF(COUNTA($C10:$V10)=0,"","ok")</f>
        <v/>
      </c>
      <c r="AR10" s="17"/>
      <c r="AU10" s="18" t="s">
        <v>4</v>
      </c>
      <c r="AV10" s="19">
        <v>20</v>
      </c>
      <c r="AW10" s="19"/>
      <c r="AX10" s="59" t="str">
        <f t="shared" ref="AX10:AX73" si="19">IF($AD10="ok",VLOOKUP($I10,PrClDesc,2),"")</f>
        <v/>
      </c>
      <c r="AY10" s="59" t="str">
        <f t="shared" ref="AY10:AY73" si="20">IF($AD10="ok",VLOOKUP($I10,PrClDesc,3),"")</f>
        <v/>
      </c>
      <c r="AZ10" s="59" t="str">
        <f t="shared" ref="AZ10:AZ73" si="21">IF($AD10="ok",VLOOKUP($I10,PrClDesc,4),"")</f>
        <v/>
      </c>
      <c r="BA10" s="59" t="str">
        <f t="shared" ref="BA10:BA73" si="22">IF($AD10="ok",VLOOKUP($I10,PrClDesc,5),"")</f>
        <v/>
      </c>
      <c r="BB10" s="59" t="str">
        <f>IF(ISBLANK($D10),"",CHOOSE($D10,Certification!$C$32,Certification!$C$48,Certification!$C$64,Certification!$C$80,Certification!$C$96))</f>
        <v/>
      </c>
      <c r="BC10" s="59" t="str">
        <f>IF(ISBLANK($D10),"",CHOOSE($D10,Certification!$C$33,Certification!$C$49,Certification!$C$65,Certification!$C$81,Certification!$C$97))</f>
        <v/>
      </c>
      <c r="BD10" s="59" t="str">
        <f>IF(ISBLANK($D10),"",CHOOSE($D10,Certification!$C$34,Certification!$C$50,Certification!$C$66,Certification!$C$82,Certification!$C$98))</f>
        <v/>
      </c>
      <c r="BE10" s="59" t="str">
        <f>IF(ISBLANK($D10),"",CHOOSE($D10,Certification!$C$35,Certification!$C$51,Certification!$C$67,Certification!$C$83,Certification!$C$99))</f>
        <v/>
      </c>
      <c r="BF10" s="59" t="str">
        <f>IF(ISBLANK($D10),"",CHOOSE($D10,Certification!$C$36,Certification!$C$52,Certification!$C$68,Certification!$C$84,Certification!$C$100))</f>
        <v/>
      </c>
      <c r="BG10" s="59" t="str">
        <f>IF(ISBLANK($D10),"",CHOOSE($D10,Certification!$C$37,Certification!$C$53,Certification!$C$69,Certification!$C$85,Certification!$C$101))</f>
        <v/>
      </c>
      <c r="BH10" s="178" t="str">
        <f>IF(ISBLANK($D10),"",CHOOSE($D10,Certification!$G$39,Certification!$G$55,Certification!$G$71,Certification!$G$87,Certification!$G$103))</f>
        <v/>
      </c>
      <c r="BI10" s="178" t="str">
        <f>IF(ISBLANK($D10),"",CHOOSE($D10,Certification!$G$40,Certification!$G$56,Certification!$G$72,Certification!$G$88,Certification!$G$104))</f>
        <v/>
      </c>
      <c r="BJ10" s="178" t="str">
        <f>IF(ISBLANK($D10),"",CHOOSE($D10,Certification!$G$41,Certification!$G$57,Certification!$G$73,Certification!$G$89,Certification!$G$105))</f>
        <v/>
      </c>
      <c r="BK10" s="59" t="str">
        <f>IF(ISBLANK($D10),"",CHOOSE($D10,IF(ISBLANK(Certification!$C$43),"",Certification!$C$43),IF(ISBLANK(Certification!$C$59),"",Certification!$C$59),IF(ISBLANK(Certification!$C$75),"",Certification!$C$75),IF(ISBLANK(Certification!$C$91),"",Certification!$C$91),IF(ISBLANK(Certification!$C$107),"",Certification!$C$107)))</f>
        <v/>
      </c>
      <c r="BL10" s="59" t="str">
        <f>IF(ISBLANK($D10),"",CHOOSE($D10,IF(ISBLANK(Certification!$C$45),"",Certification!$C$45),IF(ISBLANK(Certification!$C$61),"",Certification!$C$61),IF(ISBLANK(Certification!$C$77),"",Certification!$C$77),IF(ISBLANK(Certification!$C$93),"",Certification!$C$93),IF(ISBLANK(Certification!$C$109),"",Certification!$C$109)))</f>
        <v/>
      </c>
      <c r="BN10" s="20" t="s">
        <v>8</v>
      </c>
    </row>
    <row r="11" spans="1:119" s="18" customFormat="1" ht="25.5" x14ac:dyDescent="0.2">
      <c r="A11" s="54">
        <v>2</v>
      </c>
      <c r="B11" s="55" t="str">
        <f t="shared" si="1"/>
        <v/>
      </c>
      <c r="C11" s="27"/>
      <c r="D11" s="28"/>
      <c r="E11" s="28"/>
      <c r="F11" s="28"/>
      <c r="G11" s="28"/>
      <c r="H11" s="29"/>
      <c r="I11" s="28"/>
      <c r="J11" s="29"/>
      <c r="K11" s="29"/>
      <c r="L11" s="29"/>
      <c r="M11" s="49"/>
      <c r="N11" s="29"/>
      <c r="O11" s="49"/>
      <c r="P11" s="29"/>
      <c r="Q11" s="49"/>
      <c r="R11" s="28"/>
      <c r="S11" s="28"/>
      <c r="T11" s="28"/>
      <c r="U11" s="185"/>
      <c r="V11" s="28"/>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ref="AK11:AK74" si="23">IF(COUNTA($C11:$V11)=0,"",IF(H11="d","ok",IF(ISBLANK(P11),"Empty cell",IF(P11="yes","ok",IF(P11="y","ok",IF(P11="no","ok",IF(P11="n","ok","Entry should be either 'yes', 'y', 'no' or 'n'")))))))</f>
        <v/>
      </c>
      <c r="AL11" s="16" t="str">
        <f t="shared" si="15"/>
        <v/>
      </c>
      <c r="AM11" s="16" t="str">
        <f t="shared" si="16"/>
        <v/>
      </c>
      <c r="AN11" s="187" t="str">
        <f t="shared" ref="AN11:AN74" si="24">IF(COUNTA($C11:$V11)=0,"",IF(ISBLANK($I11),IF(H11="d","ok","No Product Class Entered"),IF(OR(AND(I11&gt;=31,I11&lt;=37),AND(I11&gt;=53,I11&lt;=55)),IF(ISBLANK($S11),IF(H11="d","ok","Empty cell"),IF(ISNUMBER($S11),IF($S11&gt;0,"ok","Entry should be greater than 0"),"Entry should be a number")),IF(OR(AND(I11&gt;=38,I11&lt;=52),AND(I11&gt;=56,I11&lt;=58)),IF(ISBLANK($S11),"ok",IF(ISNUMBER($S11),IF($S11&gt;0,"ok","Entry should be greater than 0"),"Entry should be a number")), IF(AND(I11&gt;=1,I11&lt;=30),IF(ISBLANK($S11),"ok","Model is not a heat pump"),"ok")))))</f>
        <v/>
      </c>
      <c r="AO11" s="16" t="str">
        <f t="shared" si="17"/>
        <v/>
      </c>
      <c r="AP11" s="16" t="str">
        <f t="shared" ref="AP11:AP74" si="25">IF(COUNTA($C11:$V11)=0,"",IF(H11="d","ok",IF(ISBLANK($U11),"Empty cell",IF(ISNUMBER($U11),IF($U11&gt;0,"ok","Entry should be greater than 0"),"Entry should be a number"))))</f>
        <v/>
      </c>
      <c r="AQ11" s="16" t="str">
        <f t="shared" si="18"/>
        <v/>
      </c>
      <c r="AR11" s="17"/>
      <c r="AU11" s="18" t="s">
        <v>5</v>
      </c>
      <c r="AV11" s="179">
        <v>58</v>
      </c>
      <c r="AW11" s="19"/>
      <c r="AX11" s="59" t="str">
        <f t="shared" si="19"/>
        <v/>
      </c>
      <c r="AY11" s="59" t="str">
        <f t="shared" si="20"/>
        <v/>
      </c>
      <c r="AZ11" s="59" t="str">
        <f t="shared" si="21"/>
        <v/>
      </c>
      <c r="BA11" s="59" t="str">
        <f t="shared" si="22"/>
        <v/>
      </c>
      <c r="BB11" s="59" t="str">
        <f>IF(ISBLANK($D11),"",CHOOSE($D11,Certification!$C$32,Certification!$C$48,Certification!$C$64,Certification!$C$80,Certification!$C$96))</f>
        <v/>
      </c>
      <c r="BC11" s="59" t="str">
        <f>IF(ISBLANK($D11),"",CHOOSE($D11,Certification!$C$33,Certification!$C$49,Certification!$C$65,Certification!$C$81,Certification!$C$97))</f>
        <v/>
      </c>
      <c r="BD11" s="59" t="str">
        <f>IF(ISBLANK($D11),"",CHOOSE($D11,Certification!$C$34,Certification!$C$50,Certification!$C$66,Certification!$C$82,Certification!$C$98))</f>
        <v/>
      </c>
      <c r="BE11" s="59" t="str">
        <f>IF(ISBLANK($D11),"",CHOOSE($D11,Certification!$C$35,Certification!$C$51,Certification!$C$67,Certification!$C$83,Certification!$C$99))</f>
        <v/>
      </c>
      <c r="BF11" s="59" t="str">
        <f>IF(ISBLANK($D11),"",CHOOSE($D11,Certification!$C$36,Certification!$C$52,Certification!$C$68,Certification!$C$84,Certification!$C$100))</f>
        <v/>
      </c>
      <c r="BG11" s="59" t="str">
        <f>IF(ISBLANK($D11),"",CHOOSE($D11,Certification!$C$37,Certification!$C$53,Certification!$C$69,Certification!$C$85,Certification!$C$101))</f>
        <v/>
      </c>
      <c r="BH11" s="178" t="str">
        <f>IF(ISBLANK($D11),"",CHOOSE($D11,Certification!$G$39,Certification!$G$55,Certification!$G$71,Certification!$G$87,Certification!$G$103))</f>
        <v/>
      </c>
      <c r="BI11" s="178" t="str">
        <f>IF(ISBLANK($D11),"",CHOOSE($D11,Certification!$G$40,Certification!$G$56,Certification!$G$72,Certification!$G$88,Certification!$G$104))</f>
        <v/>
      </c>
      <c r="BJ11" s="178" t="str">
        <f>IF(ISBLANK($D11),"",CHOOSE($D11,Certification!$G$41,Certification!$G$57,Certification!$G$73,Certification!$G$89,Certification!$G$105))</f>
        <v/>
      </c>
      <c r="BK11" s="59" t="str">
        <f>IF(ISBLANK($D11),"",CHOOSE($D11,IF(ISBLANK(Certification!$C$43),"",Certification!$C$43),IF(ISBLANK(Certification!$C$59),"",Certification!$C$59),IF(ISBLANK(Certification!$C$75),"",Certification!$C$75),IF(ISBLANK(Certification!$C$91),"",Certification!$C$91),IF(ISBLANK(Certification!$C$107),"",Certification!$C$107)))</f>
        <v/>
      </c>
      <c r="BL11" s="59" t="str">
        <f>IF(ISBLANK($D11),"",CHOOSE($D11,IF(ISBLANK(Certification!$C$45),"",Certification!$C$45),IF(ISBLANK(Certification!$C$61),"",Certification!$C$61),IF(ISBLANK(Certification!$C$77),"",Certification!$C$77),IF(ISBLANK(Certification!$C$93),"",Certification!$C$93),IF(ISBLANK(Certification!$C$109),"",Certification!$C$109)))</f>
        <v/>
      </c>
      <c r="BN11" s="20" t="s">
        <v>8</v>
      </c>
    </row>
    <row r="12" spans="1:119" s="18" customFormat="1" ht="25.5" x14ac:dyDescent="0.2">
      <c r="A12" s="54">
        <v>3</v>
      </c>
      <c r="B12" s="55" t="str">
        <f t="shared" si="1"/>
        <v/>
      </c>
      <c r="C12" s="27"/>
      <c r="D12" s="28"/>
      <c r="E12" s="28"/>
      <c r="F12" s="28"/>
      <c r="G12" s="28"/>
      <c r="H12" s="29"/>
      <c r="I12" s="28"/>
      <c r="J12" s="29"/>
      <c r="K12" s="29"/>
      <c r="L12" s="29"/>
      <c r="M12" s="49"/>
      <c r="N12" s="29"/>
      <c r="O12" s="49"/>
      <c r="P12" s="29"/>
      <c r="Q12" s="49"/>
      <c r="R12" s="28"/>
      <c r="S12" s="28"/>
      <c r="T12" s="28"/>
      <c r="U12" s="185"/>
      <c r="V12" s="28"/>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23"/>
        <v/>
      </c>
      <c r="AL12" s="16" t="str">
        <f t="shared" si="15"/>
        <v/>
      </c>
      <c r="AM12" s="16" t="str">
        <f t="shared" si="16"/>
        <v/>
      </c>
      <c r="AN12" s="187" t="str">
        <f t="shared" si="24"/>
        <v/>
      </c>
      <c r="AO12" s="16" t="str">
        <f t="shared" si="17"/>
        <v/>
      </c>
      <c r="AP12" s="16" t="str">
        <f t="shared" si="25"/>
        <v/>
      </c>
      <c r="AQ12" s="16" t="str">
        <f t="shared" si="18"/>
        <v/>
      </c>
      <c r="AR12" s="17"/>
      <c r="AU12" s="18" t="s">
        <v>58</v>
      </c>
      <c r="AV12" s="19">
        <f>Certification!F11</f>
        <v>0</v>
      </c>
      <c r="AW12" s="19"/>
      <c r="AX12" s="59" t="str">
        <f t="shared" si="19"/>
        <v/>
      </c>
      <c r="AY12" s="59" t="str">
        <f t="shared" si="20"/>
        <v/>
      </c>
      <c r="AZ12" s="59" t="str">
        <f t="shared" si="21"/>
        <v/>
      </c>
      <c r="BA12" s="59" t="str">
        <f t="shared" si="22"/>
        <v/>
      </c>
      <c r="BB12" s="59" t="str">
        <f>IF(ISBLANK($D12),"",CHOOSE($D12,Certification!$C$32,Certification!$C$48,Certification!$C$64,Certification!$C$80,Certification!$C$96))</f>
        <v/>
      </c>
      <c r="BC12" s="59" t="str">
        <f>IF(ISBLANK($D12),"",CHOOSE($D12,Certification!$C$33,Certification!$C$49,Certification!$C$65,Certification!$C$81,Certification!$C$97))</f>
        <v/>
      </c>
      <c r="BD12" s="59" t="str">
        <f>IF(ISBLANK($D12),"",CHOOSE($D12,Certification!$C$34,Certification!$C$50,Certification!$C$66,Certification!$C$82,Certification!$C$98))</f>
        <v/>
      </c>
      <c r="BE12" s="59" t="str">
        <f>IF(ISBLANK($D12),"",CHOOSE($D12,Certification!$C$35,Certification!$C$51,Certification!$C$67,Certification!$C$83,Certification!$C$99))</f>
        <v/>
      </c>
      <c r="BF12" s="59" t="str">
        <f>IF(ISBLANK($D12),"",CHOOSE($D12,Certification!$C$36,Certification!$C$52,Certification!$C$68,Certification!$C$84,Certification!$C$100))</f>
        <v/>
      </c>
      <c r="BG12" s="59" t="str">
        <f>IF(ISBLANK($D12),"",CHOOSE($D12,Certification!$C$37,Certification!$C$53,Certification!$C$69,Certification!$C$85,Certification!$C$101))</f>
        <v/>
      </c>
      <c r="BH12" s="178" t="str">
        <f>IF(ISBLANK($D12),"",CHOOSE($D12,Certification!$G$39,Certification!$G$55,Certification!$G$71,Certification!$G$87,Certification!$G$103))</f>
        <v/>
      </c>
      <c r="BI12" s="178" t="str">
        <f>IF(ISBLANK($D12),"",CHOOSE($D12,Certification!$G$40,Certification!$G$56,Certification!$G$72,Certification!$G$88,Certification!$G$104))</f>
        <v/>
      </c>
      <c r="BJ12" s="178" t="str">
        <f>IF(ISBLANK($D12),"",CHOOSE($D12,Certification!$G$41,Certification!$G$57,Certification!$G$73,Certification!$G$89,Certification!$G$105))</f>
        <v/>
      </c>
      <c r="BK12" s="59" t="str">
        <f>IF(ISBLANK($D12),"",CHOOSE($D12,IF(ISBLANK(Certification!$C$43),"",Certification!$C$43),IF(ISBLANK(Certification!$C$59),"",Certification!$C$59),IF(ISBLANK(Certification!$C$75),"",Certification!$C$75),IF(ISBLANK(Certification!$C$91),"",Certification!$C$91),IF(ISBLANK(Certification!$C$107),"",Certification!$C$107)))</f>
        <v/>
      </c>
      <c r="BL12" s="59" t="str">
        <f>IF(ISBLANK($D12),"",CHOOSE($D12,IF(ISBLANK(Certification!$C$45),"",Certification!$C$45),IF(ISBLANK(Certification!$C$61),"",Certification!$C$61),IF(ISBLANK(Certification!$C$77),"",Certification!$C$77),IF(ISBLANK(Certification!$C$93),"",Certification!$C$93),IF(ISBLANK(Certification!$C$109),"",Certification!$C$109)))</f>
        <v/>
      </c>
      <c r="BN12" s="20" t="s">
        <v>8</v>
      </c>
    </row>
    <row r="13" spans="1:119" s="18" customFormat="1" ht="25.5" customHeight="1" x14ac:dyDescent="0.2">
      <c r="A13" s="54">
        <v>4</v>
      </c>
      <c r="B13" s="55" t="str">
        <f t="shared" si="1"/>
        <v/>
      </c>
      <c r="C13" s="27"/>
      <c r="D13" s="28"/>
      <c r="E13" s="28"/>
      <c r="F13" s="28"/>
      <c r="G13" s="28"/>
      <c r="H13" s="29"/>
      <c r="I13" s="28"/>
      <c r="J13" s="29"/>
      <c r="K13" s="29"/>
      <c r="L13" s="29"/>
      <c r="M13" s="49"/>
      <c r="N13" s="29"/>
      <c r="O13" s="49"/>
      <c r="P13" s="29"/>
      <c r="Q13" s="49"/>
      <c r="R13" s="28"/>
      <c r="S13" s="28"/>
      <c r="T13" s="28"/>
      <c r="U13" s="185"/>
      <c r="V13" s="28"/>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23"/>
        <v/>
      </c>
      <c r="AL13" s="16" t="str">
        <f t="shared" si="15"/>
        <v/>
      </c>
      <c r="AM13" s="16" t="str">
        <f t="shared" si="16"/>
        <v/>
      </c>
      <c r="AN13" s="187" t="str">
        <f t="shared" si="24"/>
        <v/>
      </c>
      <c r="AO13" s="16" t="str">
        <f t="shared" si="17"/>
        <v/>
      </c>
      <c r="AP13" s="16" t="str">
        <f t="shared" si="25"/>
        <v/>
      </c>
      <c r="AQ13" s="16" t="str">
        <f t="shared" si="18"/>
        <v/>
      </c>
      <c r="AR13" s="17"/>
      <c r="AU13" s="75" t="s">
        <v>59</v>
      </c>
      <c r="AV13" s="163">
        <f>Certification!F29</f>
        <v>0</v>
      </c>
      <c r="AW13" s="163"/>
      <c r="AX13" s="59" t="str">
        <f t="shared" si="19"/>
        <v/>
      </c>
      <c r="AY13" s="59" t="str">
        <f t="shared" si="20"/>
        <v/>
      </c>
      <c r="AZ13" s="59" t="str">
        <f t="shared" si="21"/>
        <v/>
      </c>
      <c r="BA13" s="59" t="str">
        <f t="shared" si="22"/>
        <v/>
      </c>
      <c r="BB13" s="59" t="str">
        <f>IF(ISBLANK($D13),"",CHOOSE($D13,Certification!$C$32,Certification!$C$48,Certification!$C$64,Certification!$C$80,Certification!$C$96))</f>
        <v/>
      </c>
      <c r="BC13" s="59" t="str">
        <f>IF(ISBLANK($D13),"",CHOOSE($D13,Certification!$C$33,Certification!$C$49,Certification!$C$65,Certification!$C$81,Certification!$C$97))</f>
        <v/>
      </c>
      <c r="BD13" s="59" t="str">
        <f>IF(ISBLANK($D13),"",CHOOSE($D13,Certification!$C$34,Certification!$C$50,Certification!$C$66,Certification!$C$82,Certification!$C$98))</f>
        <v/>
      </c>
      <c r="BE13" s="59" t="str">
        <f>IF(ISBLANK($D13),"",CHOOSE($D13,Certification!$C$35,Certification!$C$51,Certification!$C$67,Certification!$C$83,Certification!$C$99))</f>
        <v/>
      </c>
      <c r="BF13" s="59" t="str">
        <f>IF(ISBLANK($D13),"",CHOOSE($D13,Certification!$C$36,Certification!$C$52,Certification!$C$68,Certification!$C$84,Certification!$C$100))</f>
        <v/>
      </c>
      <c r="BG13" s="59" t="str">
        <f>IF(ISBLANK($D13),"",CHOOSE($D13,Certification!$C$37,Certification!$C$53,Certification!$C$69,Certification!$C$85,Certification!$C$101))</f>
        <v/>
      </c>
      <c r="BH13" s="178" t="str">
        <f>IF(ISBLANK($D13),"",CHOOSE($D13,Certification!$G$39,Certification!$G$55,Certification!$G$71,Certification!$G$87,Certification!$G$103))</f>
        <v/>
      </c>
      <c r="BI13" s="178" t="str">
        <f>IF(ISBLANK($D13),"",CHOOSE($D13,Certification!$G$40,Certification!$G$56,Certification!$G$72,Certification!$G$88,Certification!$G$104))</f>
        <v/>
      </c>
      <c r="BJ13" s="178" t="str">
        <f>IF(ISBLANK($D13),"",CHOOSE($D13,Certification!$G$41,Certification!$G$57,Certification!$G$73,Certification!$G$89,Certification!$G$105))</f>
        <v/>
      </c>
      <c r="BK13" s="59" t="str">
        <f>IF(ISBLANK($D13),"",CHOOSE($D13,IF(ISBLANK(Certification!$C$43),"",Certification!$C$43),IF(ISBLANK(Certification!$C$59),"",Certification!$C$59),IF(ISBLANK(Certification!$C$75),"",Certification!$C$75),IF(ISBLANK(Certification!$C$91),"",Certification!$C$91),IF(ISBLANK(Certification!$C$107),"",Certification!$C$107)))</f>
        <v/>
      </c>
      <c r="BL13" s="59" t="str">
        <f>IF(ISBLANK($D13),"",CHOOSE($D13,IF(ISBLANK(Certification!$C$45),"",Certification!$C$45),IF(ISBLANK(Certification!$C$61),"",Certification!$C$61),IF(ISBLANK(Certification!$C$77),"",Certification!$C$77),IF(ISBLANK(Certification!$C$93),"",Certification!$C$93),IF(ISBLANK(Certification!$C$109),"",Certification!$C$109)))</f>
        <v/>
      </c>
      <c r="BN13" s="20" t="s">
        <v>8</v>
      </c>
    </row>
    <row r="14" spans="1:119" s="18" customFormat="1" ht="25.5" x14ac:dyDescent="0.2">
      <c r="A14" s="54">
        <v>5</v>
      </c>
      <c r="B14" s="55" t="str">
        <f t="shared" si="1"/>
        <v/>
      </c>
      <c r="C14" s="27"/>
      <c r="D14" s="28"/>
      <c r="E14" s="28"/>
      <c r="F14" s="28"/>
      <c r="G14" s="28"/>
      <c r="H14" s="29"/>
      <c r="I14" s="28"/>
      <c r="J14" s="29"/>
      <c r="K14" s="29"/>
      <c r="L14" s="29"/>
      <c r="M14" s="49"/>
      <c r="N14" s="29"/>
      <c r="O14" s="49"/>
      <c r="P14" s="29"/>
      <c r="Q14" s="49"/>
      <c r="R14" s="28"/>
      <c r="S14" s="28"/>
      <c r="T14" s="28"/>
      <c r="U14" s="185"/>
      <c r="V14" s="28"/>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23"/>
        <v/>
      </c>
      <c r="AL14" s="16" t="str">
        <f t="shared" si="15"/>
        <v/>
      </c>
      <c r="AM14" s="16" t="str">
        <f t="shared" si="16"/>
        <v/>
      </c>
      <c r="AN14" s="187" t="str">
        <f t="shared" si="24"/>
        <v/>
      </c>
      <c r="AO14" s="16" t="str">
        <f t="shared" si="17"/>
        <v/>
      </c>
      <c r="AP14" s="16" t="str">
        <f t="shared" si="25"/>
        <v/>
      </c>
      <c r="AQ14" s="16" t="str">
        <f t="shared" si="18"/>
        <v/>
      </c>
      <c r="AR14" s="17"/>
      <c r="AU14" s="162"/>
      <c r="AV14" s="44"/>
      <c r="AW14" s="44"/>
      <c r="AX14" s="59" t="str">
        <f t="shared" si="19"/>
        <v/>
      </c>
      <c r="AY14" s="59" t="str">
        <f t="shared" si="20"/>
        <v/>
      </c>
      <c r="AZ14" s="59" t="str">
        <f t="shared" si="21"/>
        <v/>
      </c>
      <c r="BA14" s="59" t="str">
        <f t="shared" si="22"/>
        <v/>
      </c>
      <c r="BB14" s="59" t="str">
        <f>IF(ISBLANK($D14),"",CHOOSE($D14,Certification!$C$32,Certification!$C$48,Certification!$C$64,Certification!$C$80,Certification!$C$96))</f>
        <v/>
      </c>
      <c r="BC14" s="59" t="str">
        <f>IF(ISBLANK($D14),"",CHOOSE($D14,Certification!$C$33,Certification!$C$49,Certification!$C$65,Certification!$C$81,Certification!$C$97))</f>
        <v/>
      </c>
      <c r="BD14" s="59" t="str">
        <f>IF(ISBLANK($D14),"",CHOOSE($D14,Certification!$C$34,Certification!$C$50,Certification!$C$66,Certification!$C$82,Certification!$C$98))</f>
        <v/>
      </c>
      <c r="BE14" s="59" t="str">
        <f>IF(ISBLANK($D14),"",CHOOSE($D14,Certification!$C$35,Certification!$C$51,Certification!$C$67,Certification!$C$83,Certification!$C$99))</f>
        <v/>
      </c>
      <c r="BF14" s="59" t="str">
        <f>IF(ISBLANK($D14),"",CHOOSE($D14,Certification!$C$36,Certification!$C$52,Certification!$C$68,Certification!$C$84,Certification!$C$100))</f>
        <v/>
      </c>
      <c r="BG14" s="59" t="str">
        <f>IF(ISBLANK($D14),"",CHOOSE($D14,Certification!$C$37,Certification!$C$53,Certification!$C$69,Certification!$C$85,Certification!$C$101))</f>
        <v/>
      </c>
      <c r="BH14" s="178" t="str">
        <f>IF(ISBLANK($D14),"",CHOOSE($D14,Certification!$G$39,Certification!$G$55,Certification!$G$71,Certification!$G$87,Certification!$G$103))</f>
        <v/>
      </c>
      <c r="BI14" s="178" t="str">
        <f>IF(ISBLANK($D14),"",CHOOSE($D14,Certification!$G$40,Certification!$G$56,Certification!$G$72,Certification!$G$88,Certification!$G$104))</f>
        <v/>
      </c>
      <c r="BJ14" s="178" t="str">
        <f>IF(ISBLANK($D14),"",CHOOSE($D14,Certification!$G$41,Certification!$G$57,Certification!$G$73,Certification!$G$89,Certification!$G$105))</f>
        <v/>
      </c>
      <c r="BK14" s="59" t="str">
        <f>IF(ISBLANK($D14),"",CHOOSE($D14,IF(ISBLANK(Certification!$C$43),"",Certification!$C$43),IF(ISBLANK(Certification!$C$59),"",Certification!$C$59),IF(ISBLANK(Certification!$C$75),"",Certification!$C$75),IF(ISBLANK(Certification!$C$91),"",Certification!$C$91),IF(ISBLANK(Certification!$C$107),"",Certification!$C$107)))</f>
        <v/>
      </c>
      <c r="BL14" s="59" t="str">
        <f>IF(ISBLANK($D14),"",CHOOSE($D14,IF(ISBLANK(Certification!$C$45),"",Certification!$C$45),IF(ISBLANK(Certification!$C$61),"",Certification!$C$61),IF(ISBLANK(Certification!$C$77),"",Certification!$C$77),IF(ISBLANK(Certification!$C$93),"",Certification!$C$93),IF(ISBLANK(Certification!$C$109),"",Certification!$C$109)))</f>
        <v/>
      </c>
      <c r="BN14" s="20" t="s">
        <v>8</v>
      </c>
    </row>
    <row r="15" spans="1:119" s="18" customFormat="1" ht="25.5" x14ac:dyDescent="0.2">
      <c r="A15" s="54">
        <v>6</v>
      </c>
      <c r="B15" s="55" t="str">
        <f t="shared" si="1"/>
        <v/>
      </c>
      <c r="C15" s="27"/>
      <c r="D15" s="28"/>
      <c r="E15" s="28"/>
      <c r="F15" s="28"/>
      <c r="G15" s="28"/>
      <c r="H15" s="29"/>
      <c r="I15" s="28"/>
      <c r="J15" s="29"/>
      <c r="K15" s="29"/>
      <c r="L15" s="29"/>
      <c r="M15" s="49"/>
      <c r="N15" s="29"/>
      <c r="O15" s="49"/>
      <c r="P15" s="29"/>
      <c r="Q15" s="49"/>
      <c r="R15" s="28"/>
      <c r="S15" s="28"/>
      <c r="T15" s="28"/>
      <c r="U15" s="185"/>
      <c r="V15" s="28"/>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23"/>
        <v/>
      </c>
      <c r="AL15" s="16" t="str">
        <f t="shared" si="15"/>
        <v/>
      </c>
      <c r="AM15" s="16" t="str">
        <f t="shared" si="16"/>
        <v/>
      </c>
      <c r="AN15" s="187" t="str">
        <f t="shared" si="24"/>
        <v/>
      </c>
      <c r="AO15" s="16" t="str">
        <f t="shared" si="17"/>
        <v/>
      </c>
      <c r="AP15" s="16" t="str">
        <f t="shared" si="25"/>
        <v/>
      </c>
      <c r="AQ15" s="16" t="str">
        <f t="shared" si="18"/>
        <v/>
      </c>
      <c r="AR15" s="17"/>
      <c r="AU15" s="45"/>
      <c r="AV15" s="45"/>
      <c r="AW15" s="45"/>
      <c r="AX15" s="59" t="str">
        <f t="shared" si="19"/>
        <v/>
      </c>
      <c r="AY15" s="59" t="str">
        <f t="shared" si="20"/>
        <v/>
      </c>
      <c r="AZ15" s="59" t="str">
        <f t="shared" si="21"/>
        <v/>
      </c>
      <c r="BA15" s="59" t="str">
        <f t="shared" si="22"/>
        <v/>
      </c>
      <c r="BB15" s="59" t="str">
        <f>IF(ISBLANK($D15),"",CHOOSE($D15,Certification!$C$32,Certification!$C$48,Certification!$C$64,Certification!$C$80,Certification!$C$96))</f>
        <v/>
      </c>
      <c r="BC15" s="59" t="str">
        <f>IF(ISBLANK($D15),"",CHOOSE($D15,Certification!$C$33,Certification!$C$49,Certification!$C$65,Certification!$C$81,Certification!$C$97))</f>
        <v/>
      </c>
      <c r="BD15" s="59" t="str">
        <f>IF(ISBLANK($D15),"",CHOOSE($D15,Certification!$C$34,Certification!$C$50,Certification!$C$66,Certification!$C$82,Certification!$C$98))</f>
        <v/>
      </c>
      <c r="BE15" s="59" t="str">
        <f>IF(ISBLANK($D15),"",CHOOSE($D15,Certification!$C$35,Certification!$C$51,Certification!$C$67,Certification!$C$83,Certification!$C$99))</f>
        <v/>
      </c>
      <c r="BF15" s="59" t="str">
        <f>IF(ISBLANK($D15),"",CHOOSE($D15,Certification!$C$36,Certification!$C$52,Certification!$C$68,Certification!$C$84,Certification!$C$100))</f>
        <v/>
      </c>
      <c r="BG15" s="59" t="str">
        <f>IF(ISBLANK($D15),"",CHOOSE($D15,Certification!$C$37,Certification!$C$53,Certification!$C$69,Certification!$C$85,Certification!$C$101))</f>
        <v/>
      </c>
      <c r="BH15" s="178" t="str">
        <f>IF(ISBLANK($D15),"",CHOOSE($D15,Certification!$G$39,Certification!$G$55,Certification!$G$71,Certification!$G$87,Certification!$G$103))</f>
        <v/>
      </c>
      <c r="BI15" s="178" t="str">
        <f>IF(ISBLANK($D15),"",CHOOSE($D15,Certification!$G$40,Certification!$G$56,Certification!$G$72,Certification!$G$88,Certification!$G$104))</f>
        <v/>
      </c>
      <c r="BJ15" s="178" t="str">
        <f>IF(ISBLANK($D15),"",CHOOSE($D15,Certification!$G$41,Certification!$G$57,Certification!$G$73,Certification!$G$89,Certification!$G$105))</f>
        <v/>
      </c>
      <c r="BK15" s="59" t="str">
        <f>IF(ISBLANK($D15),"",CHOOSE($D15,IF(ISBLANK(Certification!$C$43),"",Certification!$C$43),IF(ISBLANK(Certification!$C$59),"",Certification!$C$59),IF(ISBLANK(Certification!$C$75),"",Certification!$C$75),IF(ISBLANK(Certification!$C$91),"",Certification!$C$91),IF(ISBLANK(Certification!$C$107),"",Certification!$C$107)))</f>
        <v/>
      </c>
      <c r="BL15" s="59" t="str">
        <f>IF(ISBLANK($D15),"",CHOOSE($D15,IF(ISBLANK(Certification!$C$45),"",Certification!$C$45),IF(ISBLANK(Certification!$C$61),"",Certification!$C$61),IF(ISBLANK(Certification!$C$77),"",Certification!$C$77),IF(ISBLANK(Certification!$C$93),"",Certification!$C$93),IF(ISBLANK(Certification!$C$109),"",Certification!$C$109)))</f>
        <v/>
      </c>
      <c r="BN15" s="20" t="s">
        <v>8</v>
      </c>
    </row>
    <row r="16" spans="1:119" s="18" customFormat="1" ht="25.5" x14ac:dyDescent="0.2">
      <c r="A16" s="54">
        <v>7</v>
      </c>
      <c r="B16" s="55" t="str">
        <f t="shared" si="1"/>
        <v/>
      </c>
      <c r="C16" s="27"/>
      <c r="D16" s="28"/>
      <c r="E16" s="28"/>
      <c r="F16" s="28"/>
      <c r="G16" s="28"/>
      <c r="H16" s="29"/>
      <c r="I16" s="28"/>
      <c r="J16" s="29"/>
      <c r="K16" s="29"/>
      <c r="L16" s="29"/>
      <c r="M16" s="49"/>
      <c r="N16" s="29"/>
      <c r="O16" s="49"/>
      <c r="P16" s="29"/>
      <c r="Q16" s="49"/>
      <c r="R16" s="28"/>
      <c r="S16" s="28"/>
      <c r="T16" s="28"/>
      <c r="U16" s="185"/>
      <c r="V16" s="28"/>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23"/>
        <v/>
      </c>
      <c r="AL16" s="16" t="str">
        <f t="shared" si="15"/>
        <v/>
      </c>
      <c r="AM16" s="16" t="str">
        <f t="shared" si="16"/>
        <v/>
      </c>
      <c r="AN16" s="187" t="str">
        <f t="shared" si="24"/>
        <v/>
      </c>
      <c r="AO16" s="16" t="str">
        <f t="shared" si="17"/>
        <v/>
      </c>
      <c r="AP16" s="16" t="str">
        <f t="shared" si="25"/>
        <v/>
      </c>
      <c r="AQ16" s="16" t="str">
        <f t="shared" si="18"/>
        <v/>
      </c>
      <c r="AR16" s="17"/>
      <c r="AU16" s="45"/>
      <c r="AV16" s="45"/>
      <c r="AW16" s="45"/>
      <c r="AX16" s="59" t="str">
        <f t="shared" si="19"/>
        <v/>
      </c>
      <c r="AY16" s="59" t="str">
        <f t="shared" si="20"/>
        <v/>
      </c>
      <c r="AZ16" s="59" t="str">
        <f t="shared" si="21"/>
        <v/>
      </c>
      <c r="BA16" s="59" t="str">
        <f t="shared" si="22"/>
        <v/>
      </c>
      <c r="BB16" s="59" t="str">
        <f>IF(ISBLANK($D16),"",CHOOSE($D16,Certification!$C$32,Certification!$C$48,Certification!$C$64,Certification!$C$80,Certification!$C$96))</f>
        <v/>
      </c>
      <c r="BC16" s="59" t="str">
        <f>IF(ISBLANK($D16),"",CHOOSE($D16,Certification!$C$33,Certification!$C$49,Certification!$C$65,Certification!$C$81,Certification!$C$97))</f>
        <v/>
      </c>
      <c r="BD16" s="59" t="str">
        <f>IF(ISBLANK($D16),"",CHOOSE($D16,Certification!$C$34,Certification!$C$50,Certification!$C$66,Certification!$C$82,Certification!$C$98))</f>
        <v/>
      </c>
      <c r="BE16" s="59" t="str">
        <f>IF(ISBLANK($D16),"",CHOOSE($D16,Certification!$C$35,Certification!$C$51,Certification!$C$67,Certification!$C$83,Certification!$C$99))</f>
        <v/>
      </c>
      <c r="BF16" s="59" t="str">
        <f>IF(ISBLANK($D16),"",CHOOSE($D16,Certification!$C$36,Certification!$C$52,Certification!$C$68,Certification!$C$84,Certification!$C$100))</f>
        <v/>
      </c>
      <c r="BG16" s="59" t="str">
        <f>IF(ISBLANK($D16),"",CHOOSE($D16,Certification!$C$37,Certification!$C$53,Certification!$C$69,Certification!$C$85,Certification!$C$101))</f>
        <v/>
      </c>
      <c r="BH16" s="178" t="str">
        <f>IF(ISBLANK($D16),"",CHOOSE($D16,Certification!$G$39,Certification!$G$55,Certification!$G$71,Certification!$G$87,Certification!$G$103))</f>
        <v/>
      </c>
      <c r="BI16" s="178" t="str">
        <f>IF(ISBLANK($D16),"",CHOOSE($D16,Certification!$G$40,Certification!$G$56,Certification!$G$72,Certification!$G$88,Certification!$G$104))</f>
        <v/>
      </c>
      <c r="BJ16" s="178" t="str">
        <f>IF(ISBLANK($D16),"",CHOOSE($D16,Certification!$G$41,Certification!$G$57,Certification!$G$73,Certification!$G$89,Certification!$G$105))</f>
        <v/>
      </c>
      <c r="BK16" s="59" t="str">
        <f>IF(ISBLANK($D16),"",CHOOSE($D16,IF(ISBLANK(Certification!$C$43),"",Certification!$C$43),IF(ISBLANK(Certification!$C$59),"",Certification!$C$59),IF(ISBLANK(Certification!$C$75),"",Certification!$C$75),IF(ISBLANK(Certification!$C$91),"",Certification!$C$91),IF(ISBLANK(Certification!$C$107),"",Certification!$C$107)))</f>
        <v/>
      </c>
      <c r="BL16" s="59" t="str">
        <f>IF(ISBLANK($D16),"",CHOOSE($D16,IF(ISBLANK(Certification!$C$45),"",Certification!$C$45),IF(ISBLANK(Certification!$C$61),"",Certification!$C$61),IF(ISBLANK(Certification!$C$77),"",Certification!$C$77),IF(ISBLANK(Certification!$C$93),"",Certification!$C$93),IF(ISBLANK(Certification!$C$109),"",Certification!$C$109)))</f>
        <v/>
      </c>
      <c r="BN16" s="20" t="s">
        <v>8</v>
      </c>
    </row>
    <row r="17" spans="1:66" s="18" customFormat="1" ht="25.5" x14ac:dyDescent="0.2">
      <c r="A17" s="54">
        <v>8</v>
      </c>
      <c r="B17" s="55" t="str">
        <f t="shared" si="1"/>
        <v/>
      </c>
      <c r="C17" s="27"/>
      <c r="D17" s="28"/>
      <c r="E17" s="28"/>
      <c r="F17" s="28"/>
      <c r="G17" s="28"/>
      <c r="H17" s="29"/>
      <c r="I17" s="28"/>
      <c r="J17" s="29"/>
      <c r="K17" s="29"/>
      <c r="L17" s="29"/>
      <c r="M17" s="49"/>
      <c r="N17" s="29"/>
      <c r="O17" s="49"/>
      <c r="P17" s="29"/>
      <c r="Q17" s="49"/>
      <c r="R17" s="28"/>
      <c r="S17" s="28"/>
      <c r="T17" s="28"/>
      <c r="U17" s="185"/>
      <c r="V17" s="28"/>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23"/>
        <v/>
      </c>
      <c r="AL17" s="16" t="str">
        <f t="shared" si="15"/>
        <v/>
      </c>
      <c r="AM17" s="16" t="str">
        <f t="shared" si="16"/>
        <v/>
      </c>
      <c r="AN17" s="187" t="str">
        <f t="shared" si="24"/>
        <v/>
      </c>
      <c r="AO17" s="16" t="str">
        <f t="shared" si="17"/>
        <v/>
      </c>
      <c r="AP17" s="16" t="str">
        <f t="shared" si="25"/>
        <v/>
      </c>
      <c r="AQ17" s="16" t="str">
        <f t="shared" si="18"/>
        <v/>
      </c>
      <c r="AR17" s="17"/>
      <c r="AU17" s="45"/>
      <c r="AV17" s="45"/>
      <c r="AW17" s="45"/>
      <c r="AX17" s="59" t="str">
        <f t="shared" si="19"/>
        <v/>
      </c>
      <c r="AY17" s="59" t="str">
        <f t="shared" si="20"/>
        <v/>
      </c>
      <c r="AZ17" s="59" t="str">
        <f t="shared" si="21"/>
        <v/>
      </c>
      <c r="BA17" s="59" t="str">
        <f t="shared" si="22"/>
        <v/>
      </c>
      <c r="BB17" s="59" t="str">
        <f>IF(ISBLANK($D17),"",CHOOSE($D17,Certification!$C$32,Certification!$C$48,Certification!$C$64,Certification!$C$80,Certification!$C$96))</f>
        <v/>
      </c>
      <c r="BC17" s="59" t="str">
        <f>IF(ISBLANK($D17),"",CHOOSE($D17,Certification!$C$33,Certification!$C$49,Certification!$C$65,Certification!$C$81,Certification!$C$97))</f>
        <v/>
      </c>
      <c r="BD17" s="59" t="str">
        <f>IF(ISBLANK($D17),"",CHOOSE($D17,Certification!$C$34,Certification!$C$50,Certification!$C$66,Certification!$C$82,Certification!$C$98))</f>
        <v/>
      </c>
      <c r="BE17" s="59" t="str">
        <f>IF(ISBLANK($D17),"",CHOOSE($D17,Certification!$C$35,Certification!$C$51,Certification!$C$67,Certification!$C$83,Certification!$C$99))</f>
        <v/>
      </c>
      <c r="BF17" s="59" t="str">
        <f>IF(ISBLANK($D17),"",CHOOSE($D17,Certification!$C$36,Certification!$C$52,Certification!$C$68,Certification!$C$84,Certification!$C$100))</f>
        <v/>
      </c>
      <c r="BG17" s="59" t="str">
        <f>IF(ISBLANK($D17),"",CHOOSE($D17,Certification!$C$37,Certification!$C$53,Certification!$C$69,Certification!$C$85,Certification!$C$101))</f>
        <v/>
      </c>
      <c r="BH17" s="178" t="str">
        <f>IF(ISBLANK($D17),"",CHOOSE($D17,Certification!$G$39,Certification!$G$55,Certification!$G$71,Certification!$G$87,Certification!$G$103))</f>
        <v/>
      </c>
      <c r="BI17" s="178" t="str">
        <f>IF(ISBLANK($D17),"",CHOOSE($D17,Certification!$G$40,Certification!$G$56,Certification!$G$72,Certification!$G$88,Certification!$G$104))</f>
        <v/>
      </c>
      <c r="BJ17" s="178" t="str">
        <f>IF(ISBLANK($D17),"",CHOOSE($D17,Certification!$G$41,Certification!$G$57,Certification!$G$73,Certification!$G$89,Certification!$G$105))</f>
        <v/>
      </c>
      <c r="BK17" s="59" t="str">
        <f>IF(ISBLANK($D17),"",CHOOSE($D17,IF(ISBLANK(Certification!$C$43),"",Certification!$C$43),IF(ISBLANK(Certification!$C$59),"",Certification!$C$59),IF(ISBLANK(Certification!$C$75),"",Certification!$C$75),IF(ISBLANK(Certification!$C$91),"",Certification!$C$91),IF(ISBLANK(Certification!$C$107),"",Certification!$C$107)))</f>
        <v/>
      </c>
      <c r="BL17" s="59" t="str">
        <f>IF(ISBLANK($D17),"",CHOOSE($D17,IF(ISBLANK(Certification!$C$45),"",Certification!$C$45),IF(ISBLANK(Certification!$C$61),"",Certification!$C$61),IF(ISBLANK(Certification!$C$77),"",Certification!$C$77),IF(ISBLANK(Certification!$C$93),"",Certification!$C$93),IF(ISBLANK(Certification!$C$109),"",Certification!$C$109)))</f>
        <v/>
      </c>
      <c r="BN17" s="20" t="s">
        <v>8</v>
      </c>
    </row>
    <row r="18" spans="1:66" s="18" customFormat="1" ht="25.5" x14ac:dyDescent="0.2">
      <c r="A18" s="54">
        <v>9</v>
      </c>
      <c r="B18" s="55" t="str">
        <f t="shared" si="1"/>
        <v/>
      </c>
      <c r="C18" s="27"/>
      <c r="D18" s="28"/>
      <c r="E18" s="28"/>
      <c r="F18" s="28"/>
      <c r="G18" s="28"/>
      <c r="H18" s="29"/>
      <c r="I18" s="28"/>
      <c r="J18" s="29"/>
      <c r="K18" s="29"/>
      <c r="L18" s="29"/>
      <c r="M18" s="49"/>
      <c r="N18" s="29"/>
      <c r="O18" s="49"/>
      <c r="P18" s="29"/>
      <c r="Q18" s="49"/>
      <c r="R18" s="28"/>
      <c r="S18" s="28"/>
      <c r="T18" s="28"/>
      <c r="U18" s="185"/>
      <c r="V18" s="28"/>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23"/>
        <v/>
      </c>
      <c r="AL18" s="16" t="str">
        <f t="shared" si="15"/>
        <v/>
      </c>
      <c r="AM18" s="16" t="str">
        <f t="shared" si="16"/>
        <v/>
      </c>
      <c r="AN18" s="187" t="str">
        <f t="shared" si="24"/>
        <v/>
      </c>
      <c r="AO18" s="16" t="str">
        <f t="shared" si="17"/>
        <v/>
      </c>
      <c r="AP18" s="16" t="str">
        <f t="shared" si="25"/>
        <v/>
      </c>
      <c r="AQ18" s="16" t="str">
        <f t="shared" si="18"/>
        <v/>
      </c>
      <c r="AR18" s="17"/>
      <c r="AU18" s="45"/>
      <c r="AV18" s="45"/>
      <c r="AW18" s="45"/>
      <c r="AX18" s="59" t="str">
        <f t="shared" si="19"/>
        <v/>
      </c>
      <c r="AY18" s="59" t="str">
        <f t="shared" si="20"/>
        <v/>
      </c>
      <c r="AZ18" s="59" t="str">
        <f t="shared" si="21"/>
        <v/>
      </c>
      <c r="BA18" s="59" t="str">
        <f t="shared" si="22"/>
        <v/>
      </c>
      <c r="BB18" s="59" t="str">
        <f>IF(ISBLANK($D18),"",CHOOSE($D18,Certification!$C$32,Certification!$C$48,Certification!$C$64,Certification!$C$80,Certification!$C$96))</f>
        <v/>
      </c>
      <c r="BC18" s="59" t="str">
        <f>IF(ISBLANK($D18),"",CHOOSE($D18,Certification!$C$33,Certification!$C$49,Certification!$C$65,Certification!$C$81,Certification!$C$97))</f>
        <v/>
      </c>
      <c r="BD18" s="59" t="str">
        <f>IF(ISBLANK($D18),"",CHOOSE($D18,Certification!$C$34,Certification!$C$50,Certification!$C$66,Certification!$C$82,Certification!$C$98))</f>
        <v/>
      </c>
      <c r="BE18" s="59" t="str">
        <f>IF(ISBLANK($D18),"",CHOOSE($D18,Certification!$C$35,Certification!$C$51,Certification!$C$67,Certification!$C$83,Certification!$C$99))</f>
        <v/>
      </c>
      <c r="BF18" s="59" t="str">
        <f>IF(ISBLANK($D18),"",CHOOSE($D18,Certification!$C$36,Certification!$C$52,Certification!$C$68,Certification!$C$84,Certification!$C$100))</f>
        <v/>
      </c>
      <c r="BG18" s="59" t="str">
        <f>IF(ISBLANK($D18),"",CHOOSE($D18,Certification!$C$37,Certification!$C$53,Certification!$C$69,Certification!$C$85,Certification!$C$101))</f>
        <v/>
      </c>
      <c r="BH18" s="178" t="str">
        <f>IF(ISBLANK($D18),"",CHOOSE($D18,Certification!$G$39,Certification!$G$55,Certification!$G$71,Certification!$G$87,Certification!$G$103))</f>
        <v/>
      </c>
      <c r="BI18" s="178" t="str">
        <f>IF(ISBLANK($D18),"",CHOOSE($D18,Certification!$G$40,Certification!$G$56,Certification!$G$72,Certification!$G$88,Certification!$G$104))</f>
        <v/>
      </c>
      <c r="BJ18" s="178" t="str">
        <f>IF(ISBLANK($D18),"",CHOOSE($D18,Certification!$G$41,Certification!$G$57,Certification!$G$73,Certification!$G$89,Certification!$G$105))</f>
        <v/>
      </c>
      <c r="BK18" s="59" t="str">
        <f>IF(ISBLANK($D18),"",CHOOSE($D18,IF(ISBLANK(Certification!$C$43),"",Certification!$C$43),IF(ISBLANK(Certification!$C$59),"",Certification!$C$59),IF(ISBLANK(Certification!$C$75),"",Certification!$C$75),IF(ISBLANK(Certification!$C$91),"",Certification!$C$91),IF(ISBLANK(Certification!$C$107),"",Certification!$C$107)))</f>
        <v/>
      </c>
      <c r="BL18" s="59" t="str">
        <f>IF(ISBLANK($D18),"",CHOOSE($D18,IF(ISBLANK(Certification!$C$45),"",Certification!$C$45),IF(ISBLANK(Certification!$C$61),"",Certification!$C$61),IF(ISBLANK(Certification!$C$77),"",Certification!$C$77),IF(ISBLANK(Certification!$C$93),"",Certification!$C$93),IF(ISBLANK(Certification!$C$109),"",Certification!$C$109)))</f>
        <v/>
      </c>
      <c r="BN18" s="20" t="s">
        <v>8</v>
      </c>
    </row>
    <row r="19" spans="1:66" s="18" customFormat="1" ht="25.5" x14ac:dyDescent="0.2">
      <c r="A19" s="54">
        <v>10</v>
      </c>
      <c r="B19" s="55" t="str">
        <f t="shared" si="1"/>
        <v/>
      </c>
      <c r="C19" s="27"/>
      <c r="D19" s="28"/>
      <c r="E19" s="28"/>
      <c r="F19" s="28"/>
      <c r="G19" s="28"/>
      <c r="H19" s="29"/>
      <c r="I19" s="28"/>
      <c r="J19" s="29"/>
      <c r="K19" s="29"/>
      <c r="L19" s="29"/>
      <c r="M19" s="49"/>
      <c r="N19" s="29"/>
      <c r="O19" s="49"/>
      <c r="P19" s="29"/>
      <c r="Q19" s="49"/>
      <c r="R19" s="28"/>
      <c r="S19" s="28"/>
      <c r="T19" s="28"/>
      <c r="U19" s="185"/>
      <c r="V19" s="28"/>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23"/>
        <v/>
      </c>
      <c r="AL19" s="16" t="str">
        <f t="shared" si="15"/>
        <v/>
      </c>
      <c r="AM19" s="16" t="str">
        <f t="shared" si="16"/>
        <v/>
      </c>
      <c r="AN19" s="187" t="str">
        <f t="shared" si="24"/>
        <v/>
      </c>
      <c r="AO19" s="16" t="str">
        <f t="shared" si="17"/>
        <v/>
      </c>
      <c r="AP19" s="16" t="str">
        <f t="shared" si="25"/>
        <v/>
      </c>
      <c r="AQ19" s="16" t="str">
        <f t="shared" si="18"/>
        <v/>
      </c>
      <c r="AR19" s="17"/>
      <c r="AU19" s="45"/>
      <c r="AV19" s="45"/>
      <c r="AW19" s="45"/>
      <c r="AX19" s="59" t="str">
        <f t="shared" si="19"/>
        <v/>
      </c>
      <c r="AY19" s="59" t="str">
        <f t="shared" si="20"/>
        <v/>
      </c>
      <c r="AZ19" s="59" t="str">
        <f t="shared" si="21"/>
        <v/>
      </c>
      <c r="BA19" s="59" t="str">
        <f t="shared" si="22"/>
        <v/>
      </c>
      <c r="BB19" s="59" t="str">
        <f>IF(ISBLANK($D19),"",CHOOSE($D19,Certification!$C$32,Certification!$C$48,Certification!$C$64,Certification!$C$80,Certification!$C$96))</f>
        <v/>
      </c>
      <c r="BC19" s="59" t="str">
        <f>IF(ISBLANK($D19),"",CHOOSE($D19,Certification!$C$33,Certification!$C$49,Certification!$C$65,Certification!$C$81,Certification!$C$97))</f>
        <v/>
      </c>
      <c r="BD19" s="59" t="str">
        <f>IF(ISBLANK($D19),"",CHOOSE($D19,Certification!$C$34,Certification!$C$50,Certification!$C$66,Certification!$C$82,Certification!$C$98))</f>
        <v/>
      </c>
      <c r="BE19" s="59" t="str">
        <f>IF(ISBLANK($D19),"",CHOOSE($D19,Certification!$C$35,Certification!$C$51,Certification!$C$67,Certification!$C$83,Certification!$C$99))</f>
        <v/>
      </c>
      <c r="BF19" s="59" t="str">
        <f>IF(ISBLANK($D19),"",CHOOSE($D19,Certification!$C$36,Certification!$C$52,Certification!$C$68,Certification!$C$84,Certification!$C$100))</f>
        <v/>
      </c>
      <c r="BG19" s="59" t="str">
        <f>IF(ISBLANK($D19),"",CHOOSE($D19,Certification!$C$37,Certification!$C$53,Certification!$C$69,Certification!$C$85,Certification!$C$101))</f>
        <v/>
      </c>
      <c r="BH19" s="178" t="str">
        <f>IF(ISBLANK($D19),"",CHOOSE($D19,Certification!$G$39,Certification!$G$55,Certification!$G$71,Certification!$G$87,Certification!$G$103))</f>
        <v/>
      </c>
      <c r="BI19" s="178" t="str">
        <f>IF(ISBLANK($D19),"",CHOOSE($D19,Certification!$G$40,Certification!$G$56,Certification!$G$72,Certification!$G$88,Certification!$G$104))</f>
        <v/>
      </c>
      <c r="BJ19" s="178" t="str">
        <f>IF(ISBLANK($D19),"",CHOOSE($D19,Certification!$G$41,Certification!$G$57,Certification!$G$73,Certification!$G$89,Certification!$G$105))</f>
        <v/>
      </c>
      <c r="BK19" s="59" t="str">
        <f>IF(ISBLANK($D19),"",CHOOSE($D19,IF(ISBLANK(Certification!$C$43),"",Certification!$C$43),IF(ISBLANK(Certification!$C$59),"",Certification!$C$59),IF(ISBLANK(Certification!$C$75),"",Certification!$C$75),IF(ISBLANK(Certification!$C$91),"",Certification!$C$91),IF(ISBLANK(Certification!$C$107),"",Certification!$C$107)))</f>
        <v/>
      </c>
      <c r="BL19" s="59" t="str">
        <f>IF(ISBLANK($D19),"",CHOOSE($D19,IF(ISBLANK(Certification!$C$45),"",Certification!$C$45),IF(ISBLANK(Certification!$C$61),"",Certification!$C$61),IF(ISBLANK(Certification!$C$77),"",Certification!$C$77),IF(ISBLANK(Certification!$C$93),"",Certification!$C$93),IF(ISBLANK(Certification!$C$109),"",Certification!$C$109)))</f>
        <v/>
      </c>
      <c r="BN19" s="20" t="s">
        <v>8</v>
      </c>
    </row>
    <row r="20" spans="1:66" s="18" customFormat="1" ht="25.5" x14ac:dyDescent="0.2">
      <c r="A20" s="54">
        <v>11</v>
      </c>
      <c r="B20" s="55" t="str">
        <f t="shared" si="1"/>
        <v/>
      </c>
      <c r="C20" s="27"/>
      <c r="D20" s="28"/>
      <c r="E20" s="28"/>
      <c r="F20" s="28"/>
      <c r="G20" s="28"/>
      <c r="H20" s="29"/>
      <c r="I20" s="28"/>
      <c r="J20" s="29"/>
      <c r="K20" s="29"/>
      <c r="L20" s="29"/>
      <c r="M20" s="49"/>
      <c r="N20" s="29"/>
      <c r="O20" s="49"/>
      <c r="P20" s="29"/>
      <c r="Q20" s="49"/>
      <c r="R20" s="28"/>
      <c r="S20" s="28"/>
      <c r="T20" s="28"/>
      <c r="U20" s="185"/>
      <c r="V20" s="28"/>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23"/>
        <v/>
      </c>
      <c r="AL20" s="16" t="str">
        <f t="shared" si="15"/>
        <v/>
      </c>
      <c r="AM20" s="16" t="str">
        <f t="shared" si="16"/>
        <v/>
      </c>
      <c r="AN20" s="187" t="str">
        <f t="shared" si="24"/>
        <v/>
      </c>
      <c r="AO20" s="16" t="str">
        <f t="shared" si="17"/>
        <v/>
      </c>
      <c r="AP20" s="16" t="str">
        <f t="shared" si="25"/>
        <v/>
      </c>
      <c r="AQ20" s="16" t="str">
        <f t="shared" si="18"/>
        <v/>
      </c>
      <c r="AR20" s="17"/>
      <c r="AU20" s="45"/>
      <c r="AV20" s="45"/>
      <c r="AW20" s="45"/>
      <c r="AX20" s="59" t="str">
        <f t="shared" si="19"/>
        <v/>
      </c>
      <c r="AY20" s="59" t="str">
        <f t="shared" si="20"/>
        <v/>
      </c>
      <c r="AZ20" s="59" t="str">
        <f t="shared" si="21"/>
        <v/>
      </c>
      <c r="BA20" s="59" t="str">
        <f t="shared" si="22"/>
        <v/>
      </c>
      <c r="BB20" s="59" t="str">
        <f>IF(ISBLANK($D20),"",CHOOSE($D20,Certification!$C$32,Certification!$C$48,Certification!$C$64,Certification!$C$80,Certification!$C$96))</f>
        <v/>
      </c>
      <c r="BC20" s="59" t="str">
        <f>IF(ISBLANK($D20),"",CHOOSE($D20,Certification!$C$33,Certification!$C$49,Certification!$C$65,Certification!$C$81,Certification!$C$97))</f>
        <v/>
      </c>
      <c r="BD20" s="59" t="str">
        <f>IF(ISBLANK($D20),"",CHOOSE($D20,Certification!$C$34,Certification!$C$50,Certification!$C$66,Certification!$C$82,Certification!$C$98))</f>
        <v/>
      </c>
      <c r="BE20" s="59" t="str">
        <f>IF(ISBLANK($D20),"",CHOOSE($D20,Certification!$C$35,Certification!$C$51,Certification!$C$67,Certification!$C$83,Certification!$C$99))</f>
        <v/>
      </c>
      <c r="BF20" s="59" t="str">
        <f>IF(ISBLANK($D20),"",CHOOSE($D20,Certification!$C$36,Certification!$C$52,Certification!$C$68,Certification!$C$84,Certification!$C$100))</f>
        <v/>
      </c>
      <c r="BG20" s="59" t="str">
        <f>IF(ISBLANK($D20),"",CHOOSE($D20,Certification!$C$37,Certification!$C$53,Certification!$C$69,Certification!$C$85,Certification!$C$101))</f>
        <v/>
      </c>
      <c r="BH20" s="178" t="str">
        <f>IF(ISBLANK($D20),"",CHOOSE($D20,Certification!$G$39,Certification!$G$55,Certification!$G$71,Certification!$G$87,Certification!$G$103))</f>
        <v/>
      </c>
      <c r="BI20" s="178" t="str">
        <f>IF(ISBLANK($D20),"",CHOOSE($D20,Certification!$G$40,Certification!$G$56,Certification!$G$72,Certification!$G$88,Certification!$G$104))</f>
        <v/>
      </c>
      <c r="BJ20" s="178" t="str">
        <f>IF(ISBLANK($D20),"",CHOOSE($D20,Certification!$G$41,Certification!$G$57,Certification!$G$73,Certification!$G$89,Certification!$G$105))</f>
        <v/>
      </c>
      <c r="BK20" s="59" t="str">
        <f>IF(ISBLANK($D20),"",CHOOSE($D20,IF(ISBLANK(Certification!$C$43),"",Certification!$C$43),IF(ISBLANK(Certification!$C$59),"",Certification!$C$59),IF(ISBLANK(Certification!$C$75),"",Certification!$C$75),IF(ISBLANK(Certification!$C$91),"",Certification!$C$91),IF(ISBLANK(Certification!$C$107),"",Certification!$C$107)))</f>
        <v/>
      </c>
      <c r="BL20" s="59" t="str">
        <f>IF(ISBLANK($D20),"",CHOOSE($D20,IF(ISBLANK(Certification!$C$45),"",Certification!$C$45),IF(ISBLANK(Certification!$C$61),"",Certification!$C$61),IF(ISBLANK(Certification!$C$77),"",Certification!$C$77),IF(ISBLANK(Certification!$C$93),"",Certification!$C$93),IF(ISBLANK(Certification!$C$109),"",Certification!$C$109)))</f>
        <v/>
      </c>
      <c r="BN20" s="20" t="s">
        <v>8</v>
      </c>
    </row>
    <row r="21" spans="1:66" s="18" customFormat="1" ht="25.5" x14ac:dyDescent="0.2">
      <c r="A21" s="54">
        <v>12</v>
      </c>
      <c r="B21" s="55" t="str">
        <f t="shared" si="1"/>
        <v/>
      </c>
      <c r="C21" s="27"/>
      <c r="D21" s="28"/>
      <c r="E21" s="28"/>
      <c r="F21" s="28"/>
      <c r="G21" s="28"/>
      <c r="H21" s="29"/>
      <c r="I21" s="28"/>
      <c r="J21" s="29"/>
      <c r="K21" s="29"/>
      <c r="L21" s="29"/>
      <c r="M21" s="49"/>
      <c r="N21" s="29"/>
      <c r="O21" s="49"/>
      <c r="P21" s="29"/>
      <c r="Q21" s="49"/>
      <c r="R21" s="28"/>
      <c r="S21" s="28"/>
      <c r="T21" s="28"/>
      <c r="U21" s="185"/>
      <c r="V21" s="28"/>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23"/>
        <v/>
      </c>
      <c r="AL21" s="16" t="str">
        <f t="shared" si="15"/>
        <v/>
      </c>
      <c r="AM21" s="16" t="str">
        <f t="shared" si="16"/>
        <v/>
      </c>
      <c r="AN21" s="187" t="str">
        <f t="shared" si="24"/>
        <v/>
      </c>
      <c r="AO21" s="16" t="str">
        <f t="shared" si="17"/>
        <v/>
      </c>
      <c r="AP21" s="16" t="str">
        <f t="shared" si="25"/>
        <v/>
      </c>
      <c r="AQ21" s="16" t="str">
        <f t="shared" si="18"/>
        <v/>
      </c>
      <c r="AR21" s="17"/>
      <c r="AU21" s="45"/>
      <c r="AV21" s="45"/>
      <c r="AW21" s="45"/>
      <c r="AX21" s="59" t="str">
        <f t="shared" si="19"/>
        <v/>
      </c>
      <c r="AY21" s="59" t="str">
        <f t="shared" si="20"/>
        <v/>
      </c>
      <c r="AZ21" s="59" t="str">
        <f t="shared" si="21"/>
        <v/>
      </c>
      <c r="BA21" s="59" t="str">
        <f t="shared" si="22"/>
        <v/>
      </c>
      <c r="BB21" s="59" t="str">
        <f>IF(ISBLANK($D21),"",CHOOSE($D21,Certification!$C$32,Certification!$C$48,Certification!$C$64,Certification!$C$80,Certification!$C$96))</f>
        <v/>
      </c>
      <c r="BC21" s="59" t="str">
        <f>IF(ISBLANK($D21),"",CHOOSE($D21,Certification!$C$33,Certification!$C$49,Certification!$C$65,Certification!$C$81,Certification!$C$97))</f>
        <v/>
      </c>
      <c r="BD21" s="59" t="str">
        <f>IF(ISBLANK($D21),"",CHOOSE($D21,Certification!$C$34,Certification!$C$50,Certification!$C$66,Certification!$C$82,Certification!$C$98))</f>
        <v/>
      </c>
      <c r="BE21" s="59" t="str">
        <f>IF(ISBLANK($D21),"",CHOOSE($D21,Certification!$C$35,Certification!$C$51,Certification!$C$67,Certification!$C$83,Certification!$C$99))</f>
        <v/>
      </c>
      <c r="BF21" s="59" t="str">
        <f>IF(ISBLANK($D21),"",CHOOSE($D21,Certification!$C$36,Certification!$C$52,Certification!$C$68,Certification!$C$84,Certification!$C$100))</f>
        <v/>
      </c>
      <c r="BG21" s="59" t="str">
        <f>IF(ISBLANK($D21),"",CHOOSE($D21,Certification!$C$37,Certification!$C$53,Certification!$C$69,Certification!$C$85,Certification!$C$101))</f>
        <v/>
      </c>
      <c r="BH21" s="178" t="str">
        <f>IF(ISBLANK($D21),"",CHOOSE($D21,Certification!$G$39,Certification!$G$55,Certification!$G$71,Certification!$G$87,Certification!$G$103))</f>
        <v/>
      </c>
      <c r="BI21" s="178" t="str">
        <f>IF(ISBLANK($D21),"",CHOOSE($D21,Certification!$G$40,Certification!$G$56,Certification!$G$72,Certification!$G$88,Certification!$G$104))</f>
        <v/>
      </c>
      <c r="BJ21" s="178" t="str">
        <f>IF(ISBLANK($D21),"",CHOOSE($D21,Certification!$G$41,Certification!$G$57,Certification!$G$73,Certification!$G$89,Certification!$G$105))</f>
        <v/>
      </c>
      <c r="BK21" s="59" t="str">
        <f>IF(ISBLANK($D21),"",CHOOSE($D21,IF(ISBLANK(Certification!$C$43),"",Certification!$C$43),IF(ISBLANK(Certification!$C$59),"",Certification!$C$59),IF(ISBLANK(Certification!$C$75),"",Certification!$C$75),IF(ISBLANK(Certification!$C$91),"",Certification!$C$91),IF(ISBLANK(Certification!$C$107),"",Certification!$C$107)))</f>
        <v/>
      </c>
      <c r="BL21" s="59" t="str">
        <f>IF(ISBLANK($D21),"",CHOOSE($D21,IF(ISBLANK(Certification!$C$45),"",Certification!$C$45),IF(ISBLANK(Certification!$C$61),"",Certification!$C$61),IF(ISBLANK(Certification!$C$77),"",Certification!$C$77),IF(ISBLANK(Certification!$C$93),"",Certification!$C$93),IF(ISBLANK(Certification!$C$109),"",Certification!$C$109)))</f>
        <v/>
      </c>
      <c r="BN21" s="20" t="s">
        <v>8</v>
      </c>
    </row>
    <row r="22" spans="1:66" s="18" customFormat="1" ht="25.5" x14ac:dyDescent="0.2">
      <c r="A22" s="54">
        <v>13</v>
      </c>
      <c r="B22" s="55" t="str">
        <f t="shared" si="1"/>
        <v/>
      </c>
      <c r="C22" s="27"/>
      <c r="D22" s="28"/>
      <c r="E22" s="28"/>
      <c r="F22" s="28"/>
      <c r="G22" s="28"/>
      <c r="H22" s="29"/>
      <c r="I22" s="28"/>
      <c r="J22" s="29"/>
      <c r="K22" s="29"/>
      <c r="L22" s="29"/>
      <c r="M22" s="49"/>
      <c r="N22" s="29"/>
      <c r="O22" s="49"/>
      <c r="P22" s="29"/>
      <c r="Q22" s="49"/>
      <c r="R22" s="28"/>
      <c r="S22" s="28"/>
      <c r="T22" s="28"/>
      <c r="U22" s="185"/>
      <c r="V22" s="28"/>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23"/>
        <v/>
      </c>
      <c r="AL22" s="16" t="str">
        <f t="shared" si="15"/>
        <v/>
      </c>
      <c r="AM22" s="16" t="str">
        <f t="shared" si="16"/>
        <v/>
      </c>
      <c r="AN22" s="187" t="str">
        <f t="shared" si="24"/>
        <v/>
      </c>
      <c r="AO22" s="16" t="str">
        <f t="shared" si="17"/>
        <v/>
      </c>
      <c r="AP22" s="16" t="str">
        <f t="shared" si="25"/>
        <v/>
      </c>
      <c r="AQ22" s="16" t="str">
        <f t="shared" si="18"/>
        <v/>
      </c>
      <c r="AR22" s="17"/>
      <c r="AU22" s="45"/>
      <c r="AV22" s="45"/>
      <c r="AW22" s="45"/>
      <c r="AX22" s="59" t="str">
        <f t="shared" si="19"/>
        <v/>
      </c>
      <c r="AY22" s="59" t="str">
        <f t="shared" si="20"/>
        <v/>
      </c>
      <c r="AZ22" s="59" t="str">
        <f t="shared" si="21"/>
        <v/>
      </c>
      <c r="BA22" s="59" t="str">
        <f t="shared" si="22"/>
        <v/>
      </c>
      <c r="BB22" s="59" t="str">
        <f>IF(ISBLANK($D22),"",CHOOSE($D22,Certification!$C$32,Certification!$C$48,Certification!$C$64,Certification!$C$80,Certification!$C$96))</f>
        <v/>
      </c>
      <c r="BC22" s="59" t="str">
        <f>IF(ISBLANK($D22),"",CHOOSE($D22,Certification!$C$33,Certification!$C$49,Certification!$C$65,Certification!$C$81,Certification!$C$97))</f>
        <v/>
      </c>
      <c r="BD22" s="59" t="str">
        <f>IF(ISBLANK($D22),"",CHOOSE($D22,Certification!$C$34,Certification!$C$50,Certification!$C$66,Certification!$C$82,Certification!$C$98))</f>
        <v/>
      </c>
      <c r="BE22" s="59" t="str">
        <f>IF(ISBLANK($D22),"",CHOOSE($D22,Certification!$C$35,Certification!$C$51,Certification!$C$67,Certification!$C$83,Certification!$C$99))</f>
        <v/>
      </c>
      <c r="BF22" s="59" t="str">
        <f>IF(ISBLANK($D22),"",CHOOSE($D22,Certification!$C$36,Certification!$C$52,Certification!$C$68,Certification!$C$84,Certification!$C$100))</f>
        <v/>
      </c>
      <c r="BG22" s="59" t="str">
        <f>IF(ISBLANK($D22),"",CHOOSE($D22,Certification!$C$37,Certification!$C$53,Certification!$C$69,Certification!$C$85,Certification!$C$101))</f>
        <v/>
      </c>
      <c r="BH22" s="178" t="str">
        <f>IF(ISBLANK($D22),"",CHOOSE($D22,Certification!$G$39,Certification!$G$55,Certification!$G$71,Certification!$G$87,Certification!$G$103))</f>
        <v/>
      </c>
      <c r="BI22" s="178" t="str">
        <f>IF(ISBLANK($D22),"",CHOOSE($D22,Certification!$G$40,Certification!$G$56,Certification!$G$72,Certification!$G$88,Certification!$G$104))</f>
        <v/>
      </c>
      <c r="BJ22" s="178" t="str">
        <f>IF(ISBLANK($D22),"",CHOOSE($D22,Certification!$G$41,Certification!$G$57,Certification!$G$73,Certification!$G$89,Certification!$G$105))</f>
        <v/>
      </c>
      <c r="BK22" s="59" t="str">
        <f>IF(ISBLANK($D22),"",CHOOSE($D22,IF(ISBLANK(Certification!$C$43),"",Certification!$C$43),IF(ISBLANK(Certification!$C$59),"",Certification!$C$59),IF(ISBLANK(Certification!$C$75),"",Certification!$C$75),IF(ISBLANK(Certification!$C$91),"",Certification!$C$91),IF(ISBLANK(Certification!$C$107),"",Certification!$C$107)))</f>
        <v/>
      </c>
      <c r="BL22" s="59" t="str">
        <f>IF(ISBLANK($D22),"",CHOOSE($D22,IF(ISBLANK(Certification!$C$45),"",Certification!$C$45),IF(ISBLANK(Certification!$C$61),"",Certification!$C$61),IF(ISBLANK(Certification!$C$77),"",Certification!$C$77),IF(ISBLANK(Certification!$C$93),"",Certification!$C$93),IF(ISBLANK(Certification!$C$109),"",Certification!$C$109)))</f>
        <v/>
      </c>
      <c r="BN22" s="20" t="s">
        <v>8</v>
      </c>
    </row>
    <row r="23" spans="1:66" s="18" customFormat="1" ht="25.5" x14ac:dyDescent="0.2">
      <c r="A23" s="54">
        <v>14</v>
      </c>
      <c r="B23" s="55" t="str">
        <f t="shared" si="1"/>
        <v/>
      </c>
      <c r="C23" s="27"/>
      <c r="D23" s="28"/>
      <c r="E23" s="28"/>
      <c r="F23" s="28"/>
      <c r="G23" s="28"/>
      <c r="H23" s="29"/>
      <c r="I23" s="28"/>
      <c r="J23" s="29"/>
      <c r="K23" s="29"/>
      <c r="L23" s="29"/>
      <c r="M23" s="49"/>
      <c r="N23" s="29"/>
      <c r="O23" s="49"/>
      <c r="P23" s="29"/>
      <c r="Q23" s="49"/>
      <c r="R23" s="28"/>
      <c r="S23" s="28"/>
      <c r="T23" s="28"/>
      <c r="U23" s="185"/>
      <c r="V23" s="28"/>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23"/>
        <v/>
      </c>
      <c r="AL23" s="16" t="str">
        <f t="shared" si="15"/>
        <v/>
      </c>
      <c r="AM23" s="16" t="str">
        <f t="shared" si="16"/>
        <v/>
      </c>
      <c r="AN23" s="187" t="str">
        <f t="shared" si="24"/>
        <v/>
      </c>
      <c r="AO23" s="16" t="str">
        <f t="shared" si="17"/>
        <v/>
      </c>
      <c r="AP23" s="16" t="str">
        <f t="shared" si="25"/>
        <v/>
      </c>
      <c r="AQ23" s="16" t="str">
        <f t="shared" si="18"/>
        <v/>
      </c>
      <c r="AR23" s="17"/>
      <c r="AU23" s="45"/>
      <c r="AV23" s="45"/>
      <c r="AW23" s="45"/>
      <c r="AX23" s="59" t="str">
        <f t="shared" si="19"/>
        <v/>
      </c>
      <c r="AY23" s="59" t="str">
        <f t="shared" si="20"/>
        <v/>
      </c>
      <c r="AZ23" s="59" t="str">
        <f t="shared" si="21"/>
        <v/>
      </c>
      <c r="BA23" s="59" t="str">
        <f t="shared" si="22"/>
        <v/>
      </c>
      <c r="BB23" s="59" t="str">
        <f>IF(ISBLANK($D23),"",CHOOSE($D23,Certification!$C$32,Certification!$C$48,Certification!$C$64,Certification!$C$80,Certification!$C$96))</f>
        <v/>
      </c>
      <c r="BC23" s="59" t="str">
        <f>IF(ISBLANK($D23),"",CHOOSE($D23,Certification!$C$33,Certification!$C$49,Certification!$C$65,Certification!$C$81,Certification!$C$97))</f>
        <v/>
      </c>
      <c r="BD23" s="59" t="str">
        <f>IF(ISBLANK($D23),"",CHOOSE($D23,Certification!$C$34,Certification!$C$50,Certification!$C$66,Certification!$C$82,Certification!$C$98))</f>
        <v/>
      </c>
      <c r="BE23" s="59" t="str">
        <f>IF(ISBLANK($D23),"",CHOOSE($D23,Certification!$C$35,Certification!$C$51,Certification!$C$67,Certification!$C$83,Certification!$C$99))</f>
        <v/>
      </c>
      <c r="BF23" s="59" t="str">
        <f>IF(ISBLANK($D23),"",CHOOSE($D23,Certification!$C$36,Certification!$C$52,Certification!$C$68,Certification!$C$84,Certification!$C$100))</f>
        <v/>
      </c>
      <c r="BG23" s="59" t="str">
        <f>IF(ISBLANK($D23),"",CHOOSE($D23,Certification!$C$37,Certification!$C$53,Certification!$C$69,Certification!$C$85,Certification!$C$101))</f>
        <v/>
      </c>
      <c r="BH23" s="178" t="str">
        <f>IF(ISBLANK($D23),"",CHOOSE($D23,Certification!$G$39,Certification!$G$55,Certification!$G$71,Certification!$G$87,Certification!$G$103))</f>
        <v/>
      </c>
      <c r="BI23" s="178" t="str">
        <f>IF(ISBLANK($D23),"",CHOOSE($D23,Certification!$G$40,Certification!$G$56,Certification!$G$72,Certification!$G$88,Certification!$G$104))</f>
        <v/>
      </c>
      <c r="BJ23" s="178" t="str">
        <f>IF(ISBLANK($D23),"",CHOOSE($D23,Certification!$G$41,Certification!$G$57,Certification!$G$73,Certification!$G$89,Certification!$G$105))</f>
        <v/>
      </c>
      <c r="BK23" s="59" t="str">
        <f>IF(ISBLANK($D23),"",CHOOSE($D23,IF(ISBLANK(Certification!$C$43),"",Certification!$C$43),IF(ISBLANK(Certification!$C$59),"",Certification!$C$59),IF(ISBLANK(Certification!$C$75),"",Certification!$C$75),IF(ISBLANK(Certification!$C$91),"",Certification!$C$91),IF(ISBLANK(Certification!$C$107),"",Certification!$C$107)))</f>
        <v/>
      </c>
      <c r="BL23" s="59" t="str">
        <f>IF(ISBLANK($D23),"",CHOOSE($D23,IF(ISBLANK(Certification!$C$45),"",Certification!$C$45),IF(ISBLANK(Certification!$C$61),"",Certification!$C$61),IF(ISBLANK(Certification!$C$77),"",Certification!$C$77),IF(ISBLANK(Certification!$C$93),"",Certification!$C$93),IF(ISBLANK(Certification!$C$109),"",Certification!$C$109)))</f>
        <v/>
      </c>
      <c r="BN23" s="20" t="s">
        <v>8</v>
      </c>
    </row>
    <row r="24" spans="1:66" s="18" customFormat="1" ht="25.5" x14ac:dyDescent="0.2">
      <c r="A24" s="54">
        <v>15</v>
      </c>
      <c r="B24" s="55" t="str">
        <f t="shared" si="1"/>
        <v/>
      </c>
      <c r="C24" s="27"/>
      <c r="D24" s="28"/>
      <c r="E24" s="28"/>
      <c r="F24" s="28"/>
      <c r="G24" s="28"/>
      <c r="H24" s="29"/>
      <c r="I24" s="28"/>
      <c r="J24" s="29"/>
      <c r="K24" s="29"/>
      <c r="L24" s="29"/>
      <c r="M24" s="49"/>
      <c r="N24" s="29"/>
      <c r="O24" s="49"/>
      <c r="P24" s="29"/>
      <c r="Q24" s="49"/>
      <c r="R24" s="28"/>
      <c r="S24" s="28"/>
      <c r="T24" s="28"/>
      <c r="U24" s="185"/>
      <c r="V24" s="28"/>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23"/>
        <v/>
      </c>
      <c r="AL24" s="16" t="str">
        <f t="shared" si="15"/>
        <v/>
      </c>
      <c r="AM24" s="16" t="str">
        <f t="shared" si="16"/>
        <v/>
      </c>
      <c r="AN24" s="187" t="str">
        <f t="shared" si="24"/>
        <v/>
      </c>
      <c r="AO24" s="16" t="str">
        <f t="shared" si="17"/>
        <v/>
      </c>
      <c r="AP24" s="16" t="str">
        <f t="shared" si="25"/>
        <v/>
      </c>
      <c r="AQ24" s="16" t="str">
        <f t="shared" si="18"/>
        <v/>
      </c>
      <c r="AR24" s="17"/>
      <c r="AU24" s="45"/>
      <c r="AV24" s="45"/>
      <c r="AW24" s="45"/>
      <c r="AX24" s="59" t="str">
        <f t="shared" si="19"/>
        <v/>
      </c>
      <c r="AY24" s="59" t="str">
        <f t="shared" si="20"/>
        <v/>
      </c>
      <c r="AZ24" s="59" t="str">
        <f t="shared" si="21"/>
        <v/>
      </c>
      <c r="BA24" s="59" t="str">
        <f t="shared" si="22"/>
        <v/>
      </c>
      <c r="BB24" s="59" t="str">
        <f>IF(ISBLANK($D24),"",CHOOSE($D24,Certification!$C$32,Certification!$C$48,Certification!$C$64,Certification!$C$80,Certification!$C$96))</f>
        <v/>
      </c>
      <c r="BC24" s="59" t="str">
        <f>IF(ISBLANK($D24),"",CHOOSE($D24,Certification!$C$33,Certification!$C$49,Certification!$C$65,Certification!$C$81,Certification!$C$97))</f>
        <v/>
      </c>
      <c r="BD24" s="59" t="str">
        <f>IF(ISBLANK($D24),"",CHOOSE($D24,Certification!$C$34,Certification!$C$50,Certification!$C$66,Certification!$C$82,Certification!$C$98))</f>
        <v/>
      </c>
      <c r="BE24" s="59" t="str">
        <f>IF(ISBLANK($D24),"",CHOOSE($D24,Certification!$C$35,Certification!$C$51,Certification!$C$67,Certification!$C$83,Certification!$C$99))</f>
        <v/>
      </c>
      <c r="BF24" s="59" t="str">
        <f>IF(ISBLANK($D24),"",CHOOSE($D24,Certification!$C$36,Certification!$C$52,Certification!$C$68,Certification!$C$84,Certification!$C$100))</f>
        <v/>
      </c>
      <c r="BG24" s="59" t="str">
        <f>IF(ISBLANK($D24),"",CHOOSE($D24,Certification!$C$37,Certification!$C$53,Certification!$C$69,Certification!$C$85,Certification!$C$101))</f>
        <v/>
      </c>
      <c r="BH24" s="178" t="str">
        <f>IF(ISBLANK($D24),"",CHOOSE($D24,Certification!$G$39,Certification!$G$55,Certification!$G$71,Certification!$G$87,Certification!$G$103))</f>
        <v/>
      </c>
      <c r="BI24" s="178" t="str">
        <f>IF(ISBLANK($D24),"",CHOOSE($D24,Certification!$G$40,Certification!$G$56,Certification!$G$72,Certification!$G$88,Certification!$G$104))</f>
        <v/>
      </c>
      <c r="BJ24" s="178" t="str">
        <f>IF(ISBLANK($D24),"",CHOOSE($D24,Certification!$G$41,Certification!$G$57,Certification!$G$73,Certification!$G$89,Certification!$G$105))</f>
        <v/>
      </c>
      <c r="BK24" s="59" t="str">
        <f>IF(ISBLANK($D24),"",CHOOSE($D24,IF(ISBLANK(Certification!$C$43),"",Certification!$C$43),IF(ISBLANK(Certification!$C$59),"",Certification!$C$59),IF(ISBLANK(Certification!$C$75),"",Certification!$C$75),IF(ISBLANK(Certification!$C$91),"",Certification!$C$91),IF(ISBLANK(Certification!$C$107),"",Certification!$C$107)))</f>
        <v/>
      </c>
      <c r="BL24" s="59" t="str">
        <f>IF(ISBLANK($D24),"",CHOOSE($D24,IF(ISBLANK(Certification!$C$45),"",Certification!$C$45),IF(ISBLANK(Certification!$C$61),"",Certification!$C$61),IF(ISBLANK(Certification!$C$77),"",Certification!$C$77),IF(ISBLANK(Certification!$C$93),"",Certification!$C$93),IF(ISBLANK(Certification!$C$109),"",Certification!$C$109)))</f>
        <v/>
      </c>
      <c r="BN24" s="20" t="s">
        <v>8</v>
      </c>
    </row>
    <row r="25" spans="1:66" s="18" customFormat="1" ht="25.5" x14ac:dyDescent="0.2">
      <c r="A25" s="54">
        <v>16</v>
      </c>
      <c r="B25" s="55" t="str">
        <f t="shared" si="1"/>
        <v/>
      </c>
      <c r="C25" s="27"/>
      <c r="D25" s="28"/>
      <c r="E25" s="28"/>
      <c r="F25" s="28"/>
      <c r="G25" s="28"/>
      <c r="H25" s="29"/>
      <c r="I25" s="28"/>
      <c r="J25" s="29"/>
      <c r="K25" s="29"/>
      <c r="L25" s="29"/>
      <c r="M25" s="49"/>
      <c r="N25" s="29"/>
      <c r="O25" s="49"/>
      <c r="P25" s="29"/>
      <c r="Q25" s="49"/>
      <c r="R25" s="28"/>
      <c r="S25" s="28"/>
      <c r="T25" s="28"/>
      <c r="U25" s="185"/>
      <c r="V25" s="28"/>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23"/>
        <v/>
      </c>
      <c r="AL25" s="16" t="str">
        <f t="shared" si="15"/>
        <v/>
      </c>
      <c r="AM25" s="16" t="str">
        <f t="shared" si="16"/>
        <v/>
      </c>
      <c r="AN25" s="187" t="str">
        <f t="shared" si="24"/>
        <v/>
      </c>
      <c r="AO25" s="16" t="str">
        <f t="shared" si="17"/>
        <v/>
      </c>
      <c r="AP25" s="16" t="str">
        <f t="shared" si="25"/>
        <v/>
      </c>
      <c r="AQ25" s="16" t="str">
        <f t="shared" si="18"/>
        <v/>
      </c>
      <c r="AR25" s="17"/>
      <c r="AU25" s="45"/>
      <c r="AV25" s="45"/>
      <c r="AW25" s="45"/>
      <c r="AX25" s="59" t="str">
        <f t="shared" si="19"/>
        <v/>
      </c>
      <c r="AY25" s="59" t="str">
        <f t="shared" si="20"/>
        <v/>
      </c>
      <c r="AZ25" s="59" t="str">
        <f t="shared" si="21"/>
        <v/>
      </c>
      <c r="BA25" s="59" t="str">
        <f t="shared" si="22"/>
        <v/>
      </c>
      <c r="BB25" s="59" t="str">
        <f>IF(ISBLANK($D25),"",CHOOSE($D25,Certification!$C$32,Certification!$C$48,Certification!$C$64,Certification!$C$80,Certification!$C$96))</f>
        <v/>
      </c>
      <c r="BC25" s="59" t="str">
        <f>IF(ISBLANK($D25),"",CHOOSE($D25,Certification!$C$33,Certification!$C$49,Certification!$C$65,Certification!$C$81,Certification!$C$97))</f>
        <v/>
      </c>
      <c r="BD25" s="59" t="str">
        <f>IF(ISBLANK($D25),"",CHOOSE($D25,Certification!$C$34,Certification!$C$50,Certification!$C$66,Certification!$C$82,Certification!$C$98))</f>
        <v/>
      </c>
      <c r="BE25" s="59" t="str">
        <f>IF(ISBLANK($D25),"",CHOOSE($D25,Certification!$C$35,Certification!$C$51,Certification!$C$67,Certification!$C$83,Certification!$C$99))</f>
        <v/>
      </c>
      <c r="BF25" s="59" t="str">
        <f>IF(ISBLANK($D25),"",CHOOSE($D25,Certification!$C$36,Certification!$C$52,Certification!$C$68,Certification!$C$84,Certification!$C$100))</f>
        <v/>
      </c>
      <c r="BG25" s="59" t="str">
        <f>IF(ISBLANK($D25),"",CHOOSE($D25,Certification!$C$37,Certification!$C$53,Certification!$C$69,Certification!$C$85,Certification!$C$101))</f>
        <v/>
      </c>
      <c r="BH25" s="178" t="str">
        <f>IF(ISBLANK($D25),"",CHOOSE($D25,Certification!$G$39,Certification!$G$55,Certification!$G$71,Certification!$G$87,Certification!$G$103))</f>
        <v/>
      </c>
      <c r="BI25" s="178" t="str">
        <f>IF(ISBLANK($D25),"",CHOOSE($D25,Certification!$G$40,Certification!$G$56,Certification!$G$72,Certification!$G$88,Certification!$G$104))</f>
        <v/>
      </c>
      <c r="BJ25" s="178" t="str">
        <f>IF(ISBLANK($D25),"",CHOOSE($D25,Certification!$G$41,Certification!$G$57,Certification!$G$73,Certification!$G$89,Certification!$G$105))</f>
        <v/>
      </c>
      <c r="BK25" s="59" t="str">
        <f>IF(ISBLANK($D25),"",CHOOSE($D25,IF(ISBLANK(Certification!$C$43),"",Certification!$C$43),IF(ISBLANK(Certification!$C$59),"",Certification!$C$59),IF(ISBLANK(Certification!$C$75),"",Certification!$C$75),IF(ISBLANK(Certification!$C$91),"",Certification!$C$91),IF(ISBLANK(Certification!$C$107),"",Certification!$C$107)))</f>
        <v/>
      </c>
      <c r="BL25" s="59" t="str">
        <f>IF(ISBLANK($D25),"",CHOOSE($D25,IF(ISBLANK(Certification!$C$45),"",Certification!$C$45),IF(ISBLANK(Certification!$C$61),"",Certification!$C$61),IF(ISBLANK(Certification!$C$77),"",Certification!$C$77),IF(ISBLANK(Certification!$C$93),"",Certification!$C$93),IF(ISBLANK(Certification!$C$109),"",Certification!$C$109)))</f>
        <v/>
      </c>
      <c r="BN25" s="20" t="s">
        <v>8</v>
      </c>
    </row>
    <row r="26" spans="1:66" s="18" customFormat="1" ht="25.5" x14ac:dyDescent="0.2">
      <c r="A26" s="54">
        <v>17</v>
      </c>
      <c r="B26" s="55" t="str">
        <f t="shared" si="1"/>
        <v/>
      </c>
      <c r="C26" s="27"/>
      <c r="D26" s="28"/>
      <c r="E26" s="28"/>
      <c r="F26" s="28"/>
      <c r="G26" s="28"/>
      <c r="H26" s="29"/>
      <c r="I26" s="28"/>
      <c r="J26" s="29"/>
      <c r="K26" s="29"/>
      <c r="L26" s="29"/>
      <c r="M26" s="49"/>
      <c r="N26" s="29"/>
      <c r="O26" s="49"/>
      <c r="P26" s="29"/>
      <c r="Q26" s="49"/>
      <c r="R26" s="28"/>
      <c r="S26" s="28"/>
      <c r="T26" s="28"/>
      <c r="U26" s="185"/>
      <c r="V26" s="28"/>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23"/>
        <v/>
      </c>
      <c r="AL26" s="16" t="str">
        <f t="shared" si="15"/>
        <v/>
      </c>
      <c r="AM26" s="16" t="str">
        <f t="shared" si="16"/>
        <v/>
      </c>
      <c r="AN26" s="187" t="str">
        <f t="shared" si="24"/>
        <v/>
      </c>
      <c r="AO26" s="16" t="str">
        <f t="shared" si="17"/>
        <v/>
      </c>
      <c r="AP26" s="16" t="str">
        <f t="shared" si="25"/>
        <v/>
      </c>
      <c r="AQ26" s="16" t="str">
        <f t="shared" si="18"/>
        <v/>
      </c>
      <c r="AR26" s="17"/>
      <c r="AU26" s="45"/>
      <c r="AV26" s="45"/>
      <c r="AW26" s="45"/>
      <c r="AX26" s="59" t="str">
        <f t="shared" si="19"/>
        <v/>
      </c>
      <c r="AY26" s="59" t="str">
        <f t="shared" si="20"/>
        <v/>
      </c>
      <c r="AZ26" s="59" t="str">
        <f t="shared" si="21"/>
        <v/>
      </c>
      <c r="BA26" s="59" t="str">
        <f t="shared" si="22"/>
        <v/>
      </c>
      <c r="BB26" s="59" t="str">
        <f>IF(ISBLANK($D26),"",CHOOSE($D26,Certification!$C$32,Certification!$C$48,Certification!$C$64,Certification!$C$80,Certification!$C$96))</f>
        <v/>
      </c>
      <c r="BC26" s="59" t="str">
        <f>IF(ISBLANK($D26),"",CHOOSE($D26,Certification!$C$33,Certification!$C$49,Certification!$C$65,Certification!$C$81,Certification!$C$97))</f>
        <v/>
      </c>
      <c r="BD26" s="59" t="str">
        <f>IF(ISBLANK($D26),"",CHOOSE($D26,Certification!$C$34,Certification!$C$50,Certification!$C$66,Certification!$C$82,Certification!$C$98))</f>
        <v/>
      </c>
      <c r="BE26" s="59" t="str">
        <f>IF(ISBLANK($D26),"",CHOOSE($D26,Certification!$C$35,Certification!$C$51,Certification!$C$67,Certification!$C$83,Certification!$C$99))</f>
        <v/>
      </c>
      <c r="BF26" s="59" t="str">
        <f>IF(ISBLANK($D26),"",CHOOSE($D26,Certification!$C$36,Certification!$C$52,Certification!$C$68,Certification!$C$84,Certification!$C$100))</f>
        <v/>
      </c>
      <c r="BG26" s="59" t="str">
        <f>IF(ISBLANK($D26),"",CHOOSE($D26,Certification!$C$37,Certification!$C$53,Certification!$C$69,Certification!$C$85,Certification!$C$101))</f>
        <v/>
      </c>
      <c r="BH26" s="178" t="str">
        <f>IF(ISBLANK($D26),"",CHOOSE($D26,Certification!$G$39,Certification!$G$55,Certification!$G$71,Certification!$G$87,Certification!$G$103))</f>
        <v/>
      </c>
      <c r="BI26" s="178" t="str">
        <f>IF(ISBLANK($D26),"",CHOOSE($D26,Certification!$G$40,Certification!$G$56,Certification!$G$72,Certification!$G$88,Certification!$G$104))</f>
        <v/>
      </c>
      <c r="BJ26" s="178" t="str">
        <f>IF(ISBLANK($D26),"",CHOOSE($D26,Certification!$G$41,Certification!$G$57,Certification!$G$73,Certification!$G$89,Certification!$G$105))</f>
        <v/>
      </c>
      <c r="BK26" s="59" t="str">
        <f>IF(ISBLANK($D26),"",CHOOSE($D26,IF(ISBLANK(Certification!$C$43),"",Certification!$C$43),IF(ISBLANK(Certification!$C$59),"",Certification!$C$59),IF(ISBLANK(Certification!$C$75),"",Certification!$C$75),IF(ISBLANK(Certification!$C$91),"",Certification!$C$91),IF(ISBLANK(Certification!$C$107),"",Certification!$C$107)))</f>
        <v/>
      </c>
      <c r="BL26" s="59" t="str">
        <f>IF(ISBLANK($D26),"",CHOOSE($D26,IF(ISBLANK(Certification!$C$45),"",Certification!$C$45),IF(ISBLANK(Certification!$C$61),"",Certification!$C$61),IF(ISBLANK(Certification!$C$77),"",Certification!$C$77),IF(ISBLANK(Certification!$C$93),"",Certification!$C$93),IF(ISBLANK(Certification!$C$109),"",Certification!$C$109)))</f>
        <v/>
      </c>
      <c r="BN26" s="20" t="s">
        <v>8</v>
      </c>
    </row>
    <row r="27" spans="1:66" s="18" customFormat="1" ht="25.5" x14ac:dyDescent="0.2">
      <c r="A27" s="54">
        <v>18</v>
      </c>
      <c r="B27" s="55" t="str">
        <f t="shared" si="1"/>
        <v/>
      </c>
      <c r="C27" s="27"/>
      <c r="D27" s="28"/>
      <c r="E27" s="28"/>
      <c r="F27" s="28"/>
      <c r="G27" s="28"/>
      <c r="H27" s="29"/>
      <c r="I27" s="28"/>
      <c r="J27" s="29"/>
      <c r="K27" s="29"/>
      <c r="L27" s="29"/>
      <c r="M27" s="49"/>
      <c r="N27" s="29"/>
      <c r="O27" s="49"/>
      <c r="P27" s="29"/>
      <c r="Q27" s="49"/>
      <c r="R27" s="28"/>
      <c r="S27" s="28"/>
      <c r="T27" s="28"/>
      <c r="U27" s="185"/>
      <c r="V27" s="28"/>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23"/>
        <v/>
      </c>
      <c r="AL27" s="16" t="str">
        <f t="shared" si="15"/>
        <v/>
      </c>
      <c r="AM27" s="16" t="str">
        <f t="shared" si="16"/>
        <v/>
      </c>
      <c r="AN27" s="187" t="str">
        <f t="shared" si="24"/>
        <v/>
      </c>
      <c r="AO27" s="16" t="str">
        <f t="shared" si="17"/>
        <v/>
      </c>
      <c r="AP27" s="16" t="str">
        <f t="shared" si="25"/>
        <v/>
      </c>
      <c r="AQ27" s="16" t="str">
        <f t="shared" si="18"/>
        <v/>
      </c>
      <c r="AR27" s="17"/>
      <c r="AU27" s="45"/>
      <c r="AV27" s="45"/>
      <c r="AW27" s="45"/>
      <c r="AX27" s="59" t="str">
        <f t="shared" si="19"/>
        <v/>
      </c>
      <c r="AY27" s="59" t="str">
        <f t="shared" si="20"/>
        <v/>
      </c>
      <c r="AZ27" s="59" t="str">
        <f t="shared" si="21"/>
        <v/>
      </c>
      <c r="BA27" s="59" t="str">
        <f t="shared" si="22"/>
        <v/>
      </c>
      <c r="BB27" s="59" t="str">
        <f>IF(ISBLANK($D27),"",CHOOSE($D27,Certification!$C$32,Certification!$C$48,Certification!$C$64,Certification!$C$80,Certification!$C$96))</f>
        <v/>
      </c>
      <c r="BC27" s="59" t="str">
        <f>IF(ISBLANK($D27),"",CHOOSE($D27,Certification!$C$33,Certification!$C$49,Certification!$C$65,Certification!$C$81,Certification!$C$97))</f>
        <v/>
      </c>
      <c r="BD27" s="59" t="str">
        <f>IF(ISBLANK($D27),"",CHOOSE($D27,Certification!$C$34,Certification!$C$50,Certification!$C$66,Certification!$C$82,Certification!$C$98))</f>
        <v/>
      </c>
      <c r="BE27" s="59" t="str">
        <f>IF(ISBLANK($D27),"",CHOOSE($D27,Certification!$C$35,Certification!$C$51,Certification!$C$67,Certification!$C$83,Certification!$C$99))</f>
        <v/>
      </c>
      <c r="BF27" s="59" t="str">
        <f>IF(ISBLANK($D27),"",CHOOSE($D27,Certification!$C$36,Certification!$C$52,Certification!$C$68,Certification!$C$84,Certification!$C$100))</f>
        <v/>
      </c>
      <c r="BG27" s="59" t="str">
        <f>IF(ISBLANK($D27),"",CHOOSE($D27,Certification!$C$37,Certification!$C$53,Certification!$C$69,Certification!$C$85,Certification!$C$101))</f>
        <v/>
      </c>
      <c r="BH27" s="178" t="str">
        <f>IF(ISBLANK($D27),"",CHOOSE($D27,Certification!$G$39,Certification!$G$55,Certification!$G$71,Certification!$G$87,Certification!$G$103))</f>
        <v/>
      </c>
      <c r="BI27" s="178" t="str">
        <f>IF(ISBLANK($D27),"",CHOOSE($D27,Certification!$G$40,Certification!$G$56,Certification!$G$72,Certification!$G$88,Certification!$G$104))</f>
        <v/>
      </c>
      <c r="BJ27" s="178" t="str">
        <f>IF(ISBLANK($D27),"",CHOOSE($D27,Certification!$G$41,Certification!$G$57,Certification!$G$73,Certification!$G$89,Certification!$G$105))</f>
        <v/>
      </c>
      <c r="BK27" s="59" t="str">
        <f>IF(ISBLANK($D27),"",CHOOSE($D27,IF(ISBLANK(Certification!$C$43),"",Certification!$C$43),IF(ISBLANK(Certification!$C$59),"",Certification!$C$59),IF(ISBLANK(Certification!$C$75),"",Certification!$C$75),IF(ISBLANK(Certification!$C$91),"",Certification!$C$91),IF(ISBLANK(Certification!$C$107),"",Certification!$C$107)))</f>
        <v/>
      </c>
      <c r="BL27" s="59" t="str">
        <f>IF(ISBLANK($D27),"",CHOOSE($D27,IF(ISBLANK(Certification!$C$45),"",Certification!$C$45),IF(ISBLANK(Certification!$C$61),"",Certification!$C$61),IF(ISBLANK(Certification!$C$77),"",Certification!$C$77),IF(ISBLANK(Certification!$C$93),"",Certification!$C$93),IF(ISBLANK(Certification!$C$109),"",Certification!$C$109)))</f>
        <v/>
      </c>
      <c r="BN27" s="20" t="s">
        <v>8</v>
      </c>
    </row>
    <row r="28" spans="1:66" s="18" customFormat="1" ht="25.5" x14ac:dyDescent="0.2">
      <c r="A28" s="54">
        <v>19</v>
      </c>
      <c r="B28" s="55" t="str">
        <f t="shared" si="1"/>
        <v/>
      </c>
      <c r="C28" s="27"/>
      <c r="D28" s="28"/>
      <c r="E28" s="28"/>
      <c r="F28" s="28"/>
      <c r="G28" s="28"/>
      <c r="H28" s="29"/>
      <c r="I28" s="28"/>
      <c r="J28" s="29"/>
      <c r="K28" s="29"/>
      <c r="L28" s="29"/>
      <c r="M28" s="49"/>
      <c r="N28" s="29"/>
      <c r="O28" s="49"/>
      <c r="P28" s="29"/>
      <c r="Q28" s="49"/>
      <c r="R28" s="28"/>
      <c r="S28" s="28"/>
      <c r="T28" s="28"/>
      <c r="U28" s="185"/>
      <c r="V28" s="28"/>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23"/>
        <v/>
      </c>
      <c r="AL28" s="16" t="str">
        <f t="shared" si="15"/>
        <v/>
      </c>
      <c r="AM28" s="16" t="str">
        <f t="shared" si="16"/>
        <v/>
      </c>
      <c r="AN28" s="187" t="str">
        <f t="shared" si="24"/>
        <v/>
      </c>
      <c r="AO28" s="16" t="str">
        <f t="shared" si="17"/>
        <v/>
      </c>
      <c r="AP28" s="16" t="str">
        <f t="shared" si="25"/>
        <v/>
      </c>
      <c r="AQ28" s="16" t="str">
        <f t="shared" si="18"/>
        <v/>
      </c>
      <c r="AR28" s="17"/>
      <c r="AU28" s="45"/>
      <c r="AV28" s="45"/>
      <c r="AW28" s="45"/>
      <c r="AX28" s="59" t="str">
        <f t="shared" si="19"/>
        <v/>
      </c>
      <c r="AY28" s="59" t="str">
        <f t="shared" si="20"/>
        <v/>
      </c>
      <c r="AZ28" s="59" t="str">
        <f t="shared" si="21"/>
        <v/>
      </c>
      <c r="BA28" s="59" t="str">
        <f t="shared" si="22"/>
        <v/>
      </c>
      <c r="BB28" s="59" t="str">
        <f>IF(ISBLANK($D28),"",CHOOSE($D28,Certification!$C$32,Certification!$C$48,Certification!$C$64,Certification!$C$80,Certification!$C$96))</f>
        <v/>
      </c>
      <c r="BC28" s="59" t="str">
        <f>IF(ISBLANK($D28),"",CHOOSE($D28,Certification!$C$33,Certification!$C$49,Certification!$C$65,Certification!$C$81,Certification!$C$97))</f>
        <v/>
      </c>
      <c r="BD28" s="59" t="str">
        <f>IF(ISBLANK($D28),"",CHOOSE($D28,Certification!$C$34,Certification!$C$50,Certification!$C$66,Certification!$C$82,Certification!$C$98))</f>
        <v/>
      </c>
      <c r="BE28" s="59" t="str">
        <f>IF(ISBLANK($D28),"",CHOOSE($D28,Certification!$C$35,Certification!$C$51,Certification!$C$67,Certification!$C$83,Certification!$C$99))</f>
        <v/>
      </c>
      <c r="BF28" s="59" t="str">
        <f>IF(ISBLANK($D28),"",CHOOSE($D28,Certification!$C$36,Certification!$C$52,Certification!$C$68,Certification!$C$84,Certification!$C$100))</f>
        <v/>
      </c>
      <c r="BG28" s="59" t="str">
        <f>IF(ISBLANK($D28),"",CHOOSE($D28,Certification!$C$37,Certification!$C$53,Certification!$C$69,Certification!$C$85,Certification!$C$101))</f>
        <v/>
      </c>
      <c r="BH28" s="178" t="str">
        <f>IF(ISBLANK($D28),"",CHOOSE($D28,Certification!$G$39,Certification!$G$55,Certification!$G$71,Certification!$G$87,Certification!$G$103))</f>
        <v/>
      </c>
      <c r="BI28" s="178" t="str">
        <f>IF(ISBLANK($D28),"",CHOOSE($D28,Certification!$G$40,Certification!$G$56,Certification!$G$72,Certification!$G$88,Certification!$G$104))</f>
        <v/>
      </c>
      <c r="BJ28" s="178" t="str">
        <f>IF(ISBLANK($D28),"",CHOOSE($D28,Certification!$G$41,Certification!$G$57,Certification!$G$73,Certification!$G$89,Certification!$G$105))</f>
        <v/>
      </c>
      <c r="BK28" s="59" t="str">
        <f>IF(ISBLANK($D28),"",CHOOSE($D28,IF(ISBLANK(Certification!$C$43),"",Certification!$C$43),IF(ISBLANK(Certification!$C$59),"",Certification!$C$59),IF(ISBLANK(Certification!$C$75),"",Certification!$C$75),IF(ISBLANK(Certification!$C$91),"",Certification!$C$91),IF(ISBLANK(Certification!$C$107),"",Certification!$C$107)))</f>
        <v/>
      </c>
      <c r="BL28" s="59" t="str">
        <f>IF(ISBLANK($D28),"",CHOOSE($D28,IF(ISBLANK(Certification!$C$45),"",Certification!$C$45),IF(ISBLANK(Certification!$C$61),"",Certification!$C$61),IF(ISBLANK(Certification!$C$77),"",Certification!$C$77),IF(ISBLANK(Certification!$C$93),"",Certification!$C$93),IF(ISBLANK(Certification!$C$109),"",Certification!$C$109)))</f>
        <v/>
      </c>
      <c r="BN28" s="20" t="s">
        <v>8</v>
      </c>
    </row>
    <row r="29" spans="1:66" s="18" customFormat="1" ht="25.5" x14ac:dyDescent="0.2">
      <c r="A29" s="54">
        <v>20</v>
      </c>
      <c r="B29" s="55" t="str">
        <f t="shared" si="1"/>
        <v/>
      </c>
      <c r="C29" s="27"/>
      <c r="D29" s="28"/>
      <c r="E29" s="28"/>
      <c r="F29" s="28"/>
      <c r="G29" s="28"/>
      <c r="H29" s="29"/>
      <c r="I29" s="28"/>
      <c r="J29" s="29"/>
      <c r="K29" s="29"/>
      <c r="L29" s="29"/>
      <c r="M29" s="49"/>
      <c r="N29" s="29"/>
      <c r="O29" s="49"/>
      <c r="P29" s="29"/>
      <c r="Q29" s="49"/>
      <c r="R29" s="28"/>
      <c r="S29" s="28"/>
      <c r="T29" s="28"/>
      <c r="U29" s="185"/>
      <c r="V29" s="28"/>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23"/>
        <v/>
      </c>
      <c r="AL29" s="16" t="str">
        <f t="shared" si="15"/>
        <v/>
      </c>
      <c r="AM29" s="16" t="str">
        <f t="shared" si="16"/>
        <v/>
      </c>
      <c r="AN29" s="187" t="str">
        <f t="shared" si="24"/>
        <v/>
      </c>
      <c r="AO29" s="16" t="str">
        <f t="shared" si="17"/>
        <v/>
      </c>
      <c r="AP29" s="16" t="str">
        <f t="shared" si="25"/>
        <v/>
      </c>
      <c r="AQ29" s="16" t="str">
        <f t="shared" si="18"/>
        <v/>
      </c>
      <c r="AR29" s="17"/>
      <c r="AU29" s="45"/>
      <c r="AV29" s="45"/>
      <c r="AW29" s="45"/>
      <c r="AX29" s="59" t="str">
        <f t="shared" si="19"/>
        <v/>
      </c>
      <c r="AY29" s="59" t="str">
        <f t="shared" si="20"/>
        <v/>
      </c>
      <c r="AZ29" s="59" t="str">
        <f t="shared" si="21"/>
        <v/>
      </c>
      <c r="BA29" s="59" t="str">
        <f t="shared" si="22"/>
        <v/>
      </c>
      <c r="BB29" s="59" t="str">
        <f>IF(ISBLANK($D29),"",CHOOSE($D29,Certification!$C$32,Certification!$C$48,Certification!$C$64,Certification!$C$80,Certification!$C$96))</f>
        <v/>
      </c>
      <c r="BC29" s="59" t="str">
        <f>IF(ISBLANK($D29),"",CHOOSE($D29,Certification!$C$33,Certification!$C$49,Certification!$C$65,Certification!$C$81,Certification!$C$97))</f>
        <v/>
      </c>
      <c r="BD29" s="59" t="str">
        <f>IF(ISBLANK($D29),"",CHOOSE($D29,Certification!$C$34,Certification!$C$50,Certification!$C$66,Certification!$C$82,Certification!$C$98))</f>
        <v/>
      </c>
      <c r="BE29" s="59" t="str">
        <f>IF(ISBLANK($D29),"",CHOOSE($D29,Certification!$C$35,Certification!$C$51,Certification!$C$67,Certification!$C$83,Certification!$C$99))</f>
        <v/>
      </c>
      <c r="BF29" s="59" t="str">
        <f>IF(ISBLANK($D29),"",CHOOSE($D29,Certification!$C$36,Certification!$C$52,Certification!$C$68,Certification!$C$84,Certification!$C$100))</f>
        <v/>
      </c>
      <c r="BG29" s="59" t="str">
        <f>IF(ISBLANK($D29),"",CHOOSE($D29,Certification!$C$37,Certification!$C$53,Certification!$C$69,Certification!$C$85,Certification!$C$101))</f>
        <v/>
      </c>
      <c r="BH29" s="178" t="str">
        <f>IF(ISBLANK($D29),"",CHOOSE($D29,Certification!$G$39,Certification!$G$55,Certification!$G$71,Certification!$G$87,Certification!$G$103))</f>
        <v/>
      </c>
      <c r="BI29" s="178" t="str">
        <f>IF(ISBLANK($D29),"",CHOOSE($D29,Certification!$G$40,Certification!$G$56,Certification!$G$72,Certification!$G$88,Certification!$G$104))</f>
        <v/>
      </c>
      <c r="BJ29" s="178" t="str">
        <f>IF(ISBLANK($D29),"",CHOOSE($D29,Certification!$G$41,Certification!$G$57,Certification!$G$73,Certification!$G$89,Certification!$G$105))</f>
        <v/>
      </c>
      <c r="BK29" s="59" t="str">
        <f>IF(ISBLANK($D29),"",CHOOSE($D29,IF(ISBLANK(Certification!$C$43),"",Certification!$C$43),IF(ISBLANK(Certification!$C$59),"",Certification!$C$59),IF(ISBLANK(Certification!$C$75),"",Certification!$C$75),IF(ISBLANK(Certification!$C$91),"",Certification!$C$91),IF(ISBLANK(Certification!$C$107),"",Certification!$C$107)))</f>
        <v/>
      </c>
      <c r="BL29" s="59" t="str">
        <f>IF(ISBLANK($D29),"",CHOOSE($D29,IF(ISBLANK(Certification!$C$45),"",Certification!$C$45),IF(ISBLANK(Certification!$C$61),"",Certification!$C$61),IF(ISBLANK(Certification!$C$77),"",Certification!$C$77),IF(ISBLANK(Certification!$C$93),"",Certification!$C$93),IF(ISBLANK(Certification!$C$109),"",Certification!$C$109)))</f>
        <v/>
      </c>
      <c r="BN29" s="20" t="s">
        <v>8</v>
      </c>
    </row>
    <row r="30" spans="1:66" s="18" customFormat="1" ht="25.5" x14ac:dyDescent="0.2">
      <c r="A30" s="54">
        <v>21</v>
      </c>
      <c r="B30" s="55" t="str">
        <f t="shared" si="1"/>
        <v/>
      </c>
      <c r="C30" s="27"/>
      <c r="D30" s="28"/>
      <c r="E30" s="28"/>
      <c r="F30" s="28"/>
      <c r="G30" s="28"/>
      <c r="H30" s="29"/>
      <c r="I30" s="28"/>
      <c r="J30" s="29"/>
      <c r="K30" s="29"/>
      <c r="L30" s="29"/>
      <c r="M30" s="49"/>
      <c r="N30" s="29"/>
      <c r="O30" s="49"/>
      <c r="P30" s="29"/>
      <c r="Q30" s="49"/>
      <c r="R30" s="28"/>
      <c r="S30" s="28"/>
      <c r="T30" s="28"/>
      <c r="U30" s="185"/>
      <c r="V30" s="28"/>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si="23"/>
        <v/>
      </c>
      <c r="AL30" s="16" t="str">
        <f t="shared" si="15"/>
        <v/>
      </c>
      <c r="AM30" s="16" t="str">
        <f t="shared" si="16"/>
        <v/>
      </c>
      <c r="AN30" s="187" t="str">
        <f t="shared" si="24"/>
        <v/>
      </c>
      <c r="AO30" s="16" t="str">
        <f t="shared" si="17"/>
        <v/>
      </c>
      <c r="AP30" s="16" t="str">
        <f t="shared" si="25"/>
        <v/>
      </c>
      <c r="AQ30" s="16" t="str">
        <f t="shared" ref="AQ30:AQ49" si="26">IF(COUNTA($C30:$V30)=0,"","ok")</f>
        <v/>
      </c>
      <c r="AR30" s="17"/>
      <c r="AU30" s="45"/>
      <c r="AV30" s="45"/>
      <c r="AW30" s="45"/>
      <c r="AX30" s="59" t="str">
        <f t="shared" si="19"/>
        <v/>
      </c>
      <c r="AY30" s="59" t="str">
        <f t="shared" si="20"/>
        <v/>
      </c>
      <c r="AZ30" s="59" t="str">
        <f t="shared" si="21"/>
        <v/>
      </c>
      <c r="BA30" s="59" t="str">
        <f t="shared" si="22"/>
        <v/>
      </c>
      <c r="BB30" s="59" t="str">
        <f>IF(ISBLANK($D30),"",CHOOSE($D30,Certification!$C$32,Certification!$C$48,Certification!$C$64,Certification!$C$80,Certification!$C$96))</f>
        <v/>
      </c>
      <c r="BC30" s="59" t="str">
        <f>IF(ISBLANK($D30),"",CHOOSE($D30,Certification!$C$33,Certification!$C$49,Certification!$C$65,Certification!$C$81,Certification!$C$97))</f>
        <v/>
      </c>
      <c r="BD30" s="59" t="str">
        <f>IF(ISBLANK($D30),"",CHOOSE($D30,Certification!$C$34,Certification!$C$50,Certification!$C$66,Certification!$C$82,Certification!$C$98))</f>
        <v/>
      </c>
      <c r="BE30" s="59" t="str">
        <f>IF(ISBLANK($D30),"",CHOOSE($D30,Certification!$C$35,Certification!$C$51,Certification!$C$67,Certification!$C$83,Certification!$C$99))</f>
        <v/>
      </c>
      <c r="BF30" s="59" t="str">
        <f>IF(ISBLANK($D30),"",CHOOSE($D30,Certification!$C$36,Certification!$C$52,Certification!$C$68,Certification!$C$84,Certification!$C$100))</f>
        <v/>
      </c>
      <c r="BG30" s="59" t="str">
        <f>IF(ISBLANK($D30),"",CHOOSE($D30,Certification!$C$37,Certification!$C$53,Certification!$C$69,Certification!$C$85,Certification!$C$101))</f>
        <v/>
      </c>
      <c r="BH30" s="178" t="str">
        <f>IF(ISBLANK($D30),"",CHOOSE($D30,Certification!$G$39,Certification!$G$55,Certification!$G$71,Certification!$G$87,Certification!$G$103))</f>
        <v/>
      </c>
      <c r="BI30" s="178" t="str">
        <f>IF(ISBLANK($D30),"",CHOOSE($D30,Certification!$G$40,Certification!$G$56,Certification!$G$72,Certification!$G$88,Certification!$G$104))</f>
        <v/>
      </c>
      <c r="BJ30" s="178" t="str">
        <f>IF(ISBLANK($D30),"",CHOOSE($D30,Certification!$G$41,Certification!$G$57,Certification!$G$73,Certification!$G$89,Certification!$G$105))</f>
        <v/>
      </c>
      <c r="BK30" s="59" t="str">
        <f>IF(ISBLANK($D30),"",CHOOSE($D30,IF(ISBLANK(Certification!$C$43),"",Certification!$C$43),IF(ISBLANK(Certification!$C$59),"",Certification!$C$59),IF(ISBLANK(Certification!$C$75),"",Certification!$C$75),IF(ISBLANK(Certification!$C$91),"",Certification!$C$91),IF(ISBLANK(Certification!$C$107),"",Certification!$C$107)))</f>
        <v/>
      </c>
      <c r="BL30" s="59" t="str">
        <f>IF(ISBLANK($D30),"",CHOOSE($D30,IF(ISBLANK(Certification!$C$45),"",Certification!$C$45),IF(ISBLANK(Certification!$C$61),"",Certification!$C$61),IF(ISBLANK(Certification!$C$77),"",Certification!$C$77),IF(ISBLANK(Certification!$C$93),"",Certification!$C$93),IF(ISBLANK(Certification!$C$109),"",Certification!$C$109)))</f>
        <v/>
      </c>
      <c r="BN30" s="20" t="s">
        <v>8</v>
      </c>
    </row>
    <row r="31" spans="1:66" s="18" customFormat="1" ht="25.5" x14ac:dyDescent="0.2">
      <c r="A31" s="54">
        <v>22</v>
      </c>
      <c r="B31" s="55" t="str">
        <f t="shared" si="1"/>
        <v/>
      </c>
      <c r="C31" s="27"/>
      <c r="D31" s="28"/>
      <c r="E31" s="28"/>
      <c r="F31" s="28"/>
      <c r="G31" s="28"/>
      <c r="H31" s="29"/>
      <c r="I31" s="28"/>
      <c r="J31" s="29"/>
      <c r="K31" s="29"/>
      <c r="L31" s="29"/>
      <c r="M31" s="49"/>
      <c r="N31" s="29"/>
      <c r="O31" s="49"/>
      <c r="P31" s="29"/>
      <c r="Q31" s="49"/>
      <c r="R31" s="28"/>
      <c r="S31" s="28"/>
      <c r="T31" s="28"/>
      <c r="U31" s="185"/>
      <c r="V31" s="28"/>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3"/>
        <v/>
      </c>
      <c r="AL31" s="16" t="str">
        <f t="shared" si="15"/>
        <v/>
      </c>
      <c r="AM31" s="16" t="str">
        <f t="shared" si="16"/>
        <v/>
      </c>
      <c r="AN31" s="187" t="str">
        <f t="shared" si="24"/>
        <v/>
      </c>
      <c r="AO31" s="16" t="str">
        <f t="shared" si="17"/>
        <v/>
      </c>
      <c r="AP31" s="16" t="str">
        <f t="shared" si="25"/>
        <v/>
      </c>
      <c r="AQ31" s="16" t="str">
        <f t="shared" si="26"/>
        <v/>
      </c>
      <c r="AR31" s="17"/>
      <c r="AU31" s="45"/>
      <c r="AV31" s="45"/>
      <c r="AW31" s="45"/>
      <c r="AX31" s="59" t="str">
        <f t="shared" si="19"/>
        <v/>
      </c>
      <c r="AY31" s="59" t="str">
        <f t="shared" si="20"/>
        <v/>
      </c>
      <c r="AZ31" s="59" t="str">
        <f t="shared" si="21"/>
        <v/>
      </c>
      <c r="BA31" s="59" t="str">
        <f t="shared" si="22"/>
        <v/>
      </c>
      <c r="BB31" s="59" t="str">
        <f>IF(ISBLANK($D31),"",CHOOSE($D31,Certification!$C$32,Certification!$C$48,Certification!$C$64,Certification!$C$80,Certification!$C$96))</f>
        <v/>
      </c>
      <c r="BC31" s="59" t="str">
        <f>IF(ISBLANK($D31),"",CHOOSE($D31,Certification!$C$33,Certification!$C$49,Certification!$C$65,Certification!$C$81,Certification!$C$97))</f>
        <v/>
      </c>
      <c r="BD31" s="59" t="str">
        <f>IF(ISBLANK($D31),"",CHOOSE($D31,Certification!$C$34,Certification!$C$50,Certification!$C$66,Certification!$C$82,Certification!$C$98))</f>
        <v/>
      </c>
      <c r="BE31" s="59" t="str">
        <f>IF(ISBLANK($D31),"",CHOOSE($D31,Certification!$C$35,Certification!$C$51,Certification!$C$67,Certification!$C$83,Certification!$C$99))</f>
        <v/>
      </c>
      <c r="BF31" s="59" t="str">
        <f>IF(ISBLANK($D31),"",CHOOSE($D31,Certification!$C$36,Certification!$C$52,Certification!$C$68,Certification!$C$84,Certification!$C$100))</f>
        <v/>
      </c>
      <c r="BG31" s="59" t="str">
        <f>IF(ISBLANK($D31),"",CHOOSE($D31,Certification!$C$37,Certification!$C$53,Certification!$C$69,Certification!$C$85,Certification!$C$101))</f>
        <v/>
      </c>
      <c r="BH31" s="178" t="str">
        <f>IF(ISBLANK($D31),"",CHOOSE($D31,Certification!$G$39,Certification!$G$55,Certification!$G$71,Certification!$G$87,Certification!$G$103))</f>
        <v/>
      </c>
      <c r="BI31" s="178" t="str">
        <f>IF(ISBLANK($D31),"",CHOOSE($D31,Certification!$G$40,Certification!$G$56,Certification!$G$72,Certification!$G$88,Certification!$G$104))</f>
        <v/>
      </c>
      <c r="BJ31" s="178" t="str">
        <f>IF(ISBLANK($D31),"",CHOOSE($D31,Certification!$G$41,Certification!$G$57,Certification!$G$73,Certification!$G$89,Certification!$G$105))</f>
        <v/>
      </c>
      <c r="BK31" s="59" t="str">
        <f>IF(ISBLANK($D31),"",CHOOSE($D31,IF(ISBLANK(Certification!$C$43),"",Certification!$C$43),IF(ISBLANK(Certification!$C$59),"",Certification!$C$59),IF(ISBLANK(Certification!$C$75),"",Certification!$C$75),IF(ISBLANK(Certification!$C$91),"",Certification!$C$91),IF(ISBLANK(Certification!$C$107),"",Certification!$C$107)))</f>
        <v/>
      </c>
      <c r="BL31" s="59" t="str">
        <f>IF(ISBLANK($D31),"",CHOOSE($D31,IF(ISBLANK(Certification!$C$45),"",Certification!$C$45),IF(ISBLANK(Certification!$C$61),"",Certification!$C$61),IF(ISBLANK(Certification!$C$77),"",Certification!$C$77),IF(ISBLANK(Certification!$C$93),"",Certification!$C$93),IF(ISBLANK(Certification!$C$109),"",Certification!$C$109)))</f>
        <v/>
      </c>
      <c r="BN31" s="20" t="s">
        <v>8</v>
      </c>
    </row>
    <row r="32" spans="1:66" s="18" customFormat="1" ht="25.5" x14ac:dyDescent="0.2">
      <c r="A32" s="54">
        <v>23</v>
      </c>
      <c r="B32" s="55" t="str">
        <f t="shared" si="1"/>
        <v/>
      </c>
      <c r="C32" s="27"/>
      <c r="D32" s="28"/>
      <c r="E32" s="28"/>
      <c r="F32" s="28"/>
      <c r="G32" s="28"/>
      <c r="H32" s="29"/>
      <c r="I32" s="28"/>
      <c r="J32" s="29"/>
      <c r="K32" s="29"/>
      <c r="L32" s="29"/>
      <c r="M32" s="49"/>
      <c r="N32" s="29"/>
      <c r="O32" s="49"/>
      <c r="P32" s="29"/>
      <c r="Q32" s="49"/>
      <c r="R32" s="28"/>
      <c r="S32" s="28"/>
      <c r="T32" s="28"/>
      <c r="U32" s="185"/>
      <c r="V32" s="28"/>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3"/>
        <v/>
      </c>
      <c r="AL32" s="16" t="str">
        <f t="shared" si="15"/>
        <v/>
      </c>
      <c r="AM32" s="16" t="str">
        <f t="shared" si="16"/>
        <v/>
      </c>
      <c r="AN32" s="187" t="str">
        <f t="shared" si="24"/>
        <v/>
      </c>
      <c r="AO32" s="16" t="str">
        <f t="shared" si="17"/>
        <v/>
      </c>
      <c r="AP32" s="16" t="str">
        <f t="shared" si="25"/>
        <v/>
      </c>
      <c r="AQ32" s="16" t="str">
        <f t="shared" si="26"/>
        <v/>
      </c>
      <c r="AR32" s="17"/>
      <c r="AU32" s="45"/>
      <c r="AV32" s="45"/>
      <c r="AW32" s="45"/>
      <c r="AX32" s="59" t="str">
        <f t="shared" si="19"/>
        <v/>
      </c>
      <c r="AY32" s="59" t="str">
        <f t="shared" si="20"/>
        <v/>
      </c>
      <c r="AZ32" s="59" t="str">
        <f t="shared" si="21"/>
        <v/>
      </c>
      <c r="BA32" s="59" t="str">
        <f t="shared" si="22"/>
        <v/>
      </c>
      <c r="BB32" s="59" t="str">
        <f>IF(ISBLANK($D32),"",CHOOSE($D32,Certification!$C$32,Certification!$C$48,Certification!$C$64,Certification!$C$80,Certification!$C$96))</f>
        <v/>
      </c>
      <c r="BC32" s="59" t="str">
        <f>IF(ISBLANK($D32),"",CHOOSE($D32,Certification!$C$33,Certification!$C$49,Certification!$C$65,Certification!$C$81,Certification!$C$97))</f>
        <v/>
      </c>
      <c r="BD32" s="59" t="str">
        <f>IF(ISBLANK($D32),"",CHOOSE($D32,Certification!$C$34,Certification!$C$50,Certification!$C$66,Certification!$C$82,Certification!$C$98))</f>
        <v/>
      </c>
      <c r="BE32" s="59" t="str">
        <f>IF(ISBLANK($D32),"",CHOOSE($D32,Certification!$C$35,Certification!$C$51,Certification!$C$67,Certification!$C$83,Certification!$C$99))</f>
        <v/>
      </c>
      <c r="BF32" s="59" t="str">
        <f>IF(ISBLANK($D32),"",CHOOSE($D32,Certification!$C$36,Certification!$C$52,Certification!$C$68,Certification!$C$84,Certification!$C$100))</f>
        <v/>
      </c>
      <c r="BG32" s="59" t="str">
        <f>IF(ISBLANK($D32),"",CHOOSE($D32,Certification!$C$37,Certification!$C$53,Certification!$C$69,Certification!$C$85,Certification!$C$101))</f>
        <v/>
      </c>
      <c r="BH32" s="178" t="str">
        <f>IF(ISBLANK($D32),"",CHOOSE($D32,Certification!$G$39,Certification!$G$55,Certification!$G$71,Certification!$G$87,Certification!$G$103))</f>
        <v/>
      </c>
      <c r="BI32" s="178" t="str">
        <f>IF(ISBLANK($D32),"",CHOOSE($D32,Certification!$G$40,Certification!$G$56,Certification!$G$72,Certification!$G$88,Certification!$G$104))</f>
        <v/>
      </c>
      <c r="BJ32" s="178" t="str">
        <f>IF(ISBLANK($D32),"",CHOOSE($D32,Certification!$G$41,Certification!$G$57,Certification!$G$73,Certification!$G$89,Certification!$G$105))</f>
        <v/>
      </c>
      <c r="BK32" s="59" t="str">
        <f>IF(ISBLANK($D32),"",CHOOSE($D32,IF(ISBLANK(Certification!$C$43),"",Certification!$C$43),IF(ISBLANK(Certification!$C$59),"",Certification!$C$59),IF(ISBLANK(Certification!$C$75),"",Certification!$C$75),IF(ISBLANK(Certification!$C$91),"",Certification!$C$91),IF(ISBLANK(Certification!$C$107),"",Certification!$C$107)))</f>
        <v/>
      </c>
      <c r="BL32" s="59" t="str">
        <f>IF(ISBLANK($D32),"",CHOOSE($D32,IF(ISBLANK(Certification!$C$45),"",Certification!$C$45),IF(ISBLANK(Certification!$C$61),"",Certification!$C$61),IF(ISBLANK(Certification!$C$77),"",Certification!$C$77),IF(ISBLANK(Certification!$C$93),"",Certification!$C$93),IF(ISBLANK(Certification!$C$109),"",Certification!$C$109)))</f>
        <v/>
      </c>
      <c r="BN32" s="20" t="s">
        <v>8</v>
      </c>
    </row>
    <row r="33" spans="1:66" s="18" customFormat="1" ht="25.5" x14ac:dyDescent="0.2">
      <c r="A33" s="54">
        <v>24</v>
      </c>
      <c r="B33" s="55" t="str">
        <f t="shared" si="1"/>
        <v/>
      </c>
      <c r="C33" s="27"/>
      <c r="D33" s="28"/>
      <c r="E33" s="28"/>
      <c r="F33" s="28"/>
      <c r="G33" s="28"/>
      <c r="H33" s="29"/>
      <c r="I33" s="28"/>
      <c r="J33" s="29"/>
      <c r="K33" s="29"/>
      <c r="L33" s="29"/>
      <c r="M33" s="49"/>
      <c r="N33" s="29"/>
      <c r="O33" s="49"/>
      <c r="P33" s="29"/>
      <c r="Q33" s="49"/>
      <c r="R33" s="28"/>
      <c r="S33" s="28"/>
      <c r="T33" s="28"/>
      <c r="U33" s="185"/>
      <c r="V33" s="28"/>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3"/>
        <v/>
      </c>
      <c r="AL33" s="16" t="str">
        <f t="shared" si="15"/>
        <v/>
      </c>
      <c r="AM33" s="16" t="str">
        <f t="shared" si="16"/>
        <v/>
      </c>
      <c r="AN33" s="187" t="str">
        <f t="shared" si="24"/>
        <v/>
      </c>
      <c r="AO33" s="16" t="str">
        <f t="shared" si="17"/>
        <v/>
      </c>
      <c r="AP33" s="16" t="str">
        <f t="shared" si="25"/>
        <v/>
      </c>
      <c r="AQ33" s="16" t="str">
        <f t="shared" si="26"/>
        <v/>
      </c>
      <c r="AR33" s="17"/>
      <c r="AU33" s="45"/>
      <c r="AV33" s="45"/>
      <c r="AW33" s="45"/>
      <c r="AX33" s="59" t="str">
        <f t="shared" si="19"/>
        <v/>
      </c>
      <c r="AY33" s="59" t="str">
        <f t="shared" si="20"/>
        <v/>
      </c>
      <c r="AZ33" s="59" t="str">
        <f t="shared" si="21"/>
        <v/>
      </c>
      <c r="BA33" s="59" t="str">
        <f t="shared" si="22"/>
        <v/>
      </c>
      <c r="BB33" s="59" t="str">
        <f>IF(ISBLANK($D33),"",CHOOSE($D33,Certification!$C$32,Certification!$C$48,Certification!$C$64,Certification!$C$80,Certification!$C$96))</f>
        <v/>
      </c>
      <c r="BC33" s="59" t="str">
        <f>IF(ISBLANK($D33),"",CHOOSE($D33,Certification!$C$33,Certification!$C$49,Certification!$C$65,Certification!$C$81,Certification!$C$97))</f>
        <v/>
      </c>
      <c r="BD33" s="59" t="str">
        <f>IF(ISBLANK($D33),"",CHOOSE($D33,Certification!$C$34,Certification!$C$50,Certification!$C$66,Certification!$C$82,Certification!$C$98))</f>
        <v/>
      </c>
      <c r="BE33" s="59" t="str">
        <f>IF(ISBLANK($D33),"",CHOOSE($D33,Certification!$C$35,Certification!$C$51,Certification!$C$67,Certification!$C$83,Certification!$C$99))</f>
        <v/>
      </c>
      <c r="BF33" s="59" t="str">
        <f>IF(ISBLANK($D33),"",CHOOSE($D33,Certification!$C$36,Certification!$C$52,Certification!$C$68,Certification!$C$84,Certification!$C$100))</f>
        <v/>
      </c>
      <c r="BG33" s="59" t="str">
        <f>IF(ISBLANK($D33),"",CHOOSE($D33,Certification!$C$37,Certification!$C$53,Certification!$C$69,Certification!$C$85,Certification!$C$101))</f>
        <v/>
      </c>
      <c r="BH33" s="178" t="str">
        <f>IF(ISBLANK($D33),"",CHOOSE($D33,Certification!$G$39,Certification!$G$55,Certification!$G$71,Certification!$G$87,Certification!$G$103))</f>
        <v/>
      </c>
      <c r="BI33" s="178" t="str">
        <f>IF(ISBLANK($D33),"",CHOOSE($D33,Certification!$G$40,Certification!$G$56,Certification!$G$72,Certification!$G$88,Certification!$G$104))</f>
        <v/>
      </c>
      <c r="BJ33" s="178" t="str">
        <f>IF(ISBLANK($D33),"",CHOOSE($D33,Certification!$G$41,Certification!$G$57,Certification!$G$73,Certification!$G$89,Certification!$G$105))</f>
        <v/>
      </c>
      <c r="BK33" s="59" t="str">
        <f>IF(ISBLANK($D33),"",CHOOSE($D33,IF(ISBLANK(Certification!$C$43),"",Certification!$C$43),IF(ISBLANK(Certification!$C$59),"",Certification!$C$59),IF(ISBLANK(Certification!$C$75),"",Certification!$C$75),IF(ISBLANK(Certification!$C$91),"",Certification!$C$91),IF(ISBLANK(Certification!$C$107),"",Certification!$C$107)))</f>
        <v/>
      </c>
      <c r="BL33" s="59" t="str">
        <f>IF(ISBLANK($D33),"",CHOOSE($D33,IF(ISBLANK(Certification!$C$45),"",Certification!$C$45),IF(ISBLANK(Certification!$C$61),"",Certification!$C$61),IF(ISBLANK(Certification!$C$77),"",Certification!$C$77),IF(ISBLANK(Certification!$C$93),"",Certification!$C$93),IF(ISBLANK(Certification!$C$109),"",Certification!$C$109)))</f>
        <v/>
      </c>
      <c r="BN33" s="20" t="s">
        <v>8</v>
      </c>
    </row>
    <row r="34" spans="1:66" s="18" customFormat="1" ht="25.5" x14ac:dyDescent="0.2">
      <c r="A34" s="54">
        <v>25</v>
      </c>
      <c r="B34" s="55" t="str">
        <f t="shared" si="1"/>
        <v/>
      </c>
      <c r="C34" s="27"/>
      <c r="D34" s="28"/>
      <c r="E34" s="28"/>
      <c r="F34" s="28"/>
      <c r="G34" s="28"/>
      <c r="H34" s="29"/>
      <c r="I34" s="28"/>
      <c r="J34" s="29"/>
      <c r="K34" s="29"/>
      <c r="L34" s="29"/>
      <c r="M34" s="49"/>
      <c r="N34" s="29"/>
      <c r="O34" s="49"/>
      <c r="P34" s="29"/>
      <c r="Q34" s="49"/>
      <c r="R34" s="28"/>
      <c r="S34" s="28"/>
      <c r="T34" s="28"/>
      <c r="U34" s="185"/>
      <c r="V34" s="28"/>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3"/>
        <v/>
      </c>
      <c r="AL34" s="16" t="str">
        <f t="shared" si="15"/>
        <v/>
      </c>
      <c r="AM34" s="16" t="str">
        <f t="shared" si="16"/>
        <v/>
      </c>
      <c r="AN34" s="187" t="str">
        <f t="shared" si="24"/>
        <v/>
      </c>
      <c r="AO34" s="16" t="str">
        <f t="shared" si="17"/>
        <v/>
      </c>
      <c r="AP34" s="16" t="str">
        <f t="shared" si="25"/>
        <v/>
      </c>
      <c r="AQ34" s="16" t="str">
        <f t="shared" si="26"/>
        <v/>
      </c>
      <c r="AR34" s="17"/>
      <c r="AU34" s="45"/>
      <c r="AV34" s="45"/>
      <c r="AW34" s="45"/>
      <c r="AX34" s="59" t="str">
        <f t="shared" si="19"/>
        <v/>
      </c>
      <c r="AY34" s="59" t="str">
        <f t="shared" si="20"/>
        <v/>
      </c>
      <c r="AZ34" s="59" t="str">
        <f t="shared" si="21"/>
        <v/>
      </c>
      <c r="BA34" s="59" t="str">
        <f t="shared" si="22"/>
        <v/>
      </c>
      <c r="BB34" s="59" t="str">
        <f>IF(ISBLANK($D34),"",CHOOSE($D34,Certification!$C$32,Certification!$C$48,Certification!$C$64,Certification!$C$80,Certification!$C$96))</f>
        <v/>
      </c>
      <c r="BC34" s="59" t="str">
        <f>IF(ISBLANK($D34),"",CHOOSE($D34,Certification!$C$33,Certification!$C$49,Certification!$C$65,Certification!$C$81,Certification!$C$97))</f>
        <v/>
      </c>
      <c r="BD34" s="59" t="str">
        <f>IF(ISBLANK($D34),"",CHOOSE($D34,Certification!$C$34,Certification!$C$50,Certification!$C$66,Certification!$C$82,Certification!$C$98))</f>
        <v/>
      </c>
      <c r="BE34" s="59" t="str">
        <f>IF(ISBLANK($D34),"",CHOOSE($D34,Certification!$C$35,Certification!$C$51,Certification!$C$67,Certification!$C$83,Certification!$C$99))</f>
        <v/>
      </c>
      <c r="BF34" s="59" t="str">
        <f>IF(ISBLANK($D34),"",CHOOSE($D34,Certification!$C$36,Certification!$C$52,Certification!$C$68,Certification!$C$84,Certification!$C$100))</f>
        <v/>
      </c>
      <c r="BG34" s="59" t="str">
        <f>IF(ISBLANK($D34),"",CHOOSE($D34,Certification!$C$37,Certification!$C$53,Certification!$C$69,Certification!$C$85,Certification!$C$101))</f>
        <v/>
      </c>
      <c r="BH34" s="178" t="str">
        <f>IF(ISBLANK($D34),"",CHOOSE($D34,Certification!$G$39,Certification!$G$55,Certification!$G$71,Certification!$G$87,Certification!$G$103))</f>
        <v/>
      </c>
      <c r="BI34" s="178" t="str">
        <f>IF(ISBLANK($D34),"",CHOOSE($D34,Certification!$G$40,Certification!$G$56,Certification!$G$72,Certification!$G$88,Certification!$G$104))</f>
        <v/>
      </c>
      <c r="BJ34" s="178" t="str">
        <f>IF(ISBLANK($D34),"",CHOOSE($D34,Certification!$G$41,Certification!$G$57,Certification!$G$73,Certification!$G$89,Certification!$G$105))</f>
        <v/>
      </c>
      <c r="BK34" s="59" t="str">
        <f>IF(ISBLANK($D34),"",CHOOSE($D34,IF(ISBLANK(Certification!$C$43),"",Certification!$C$43),IF(ISBLANK(Certification!$C$59),"",Certification!$C$59),IF(ISBLANK(Certification!$C$75),"",Certification!$C$75),IF(ISBLANK(Certification!$C$91),"",Certification!$C$91),IF(ISBLANK(Certification!$C$107),"",Certification!$C$107)))</f>
        <v/>
      </c>
      <c r="BL34" s="59" t="str">
        <f>IF(ISBLANK($D34),"",CHOOSE($D34,IF(ISBLANK(Certification!$C$45),"",Certification!$C$45),IF(ISBLANK(Certification!$C$61),"",Certification!$C$61),IF(ISBLANK(Certification!$C$77),"",Certification!$C$77),IF(ISBLANK(Certification!$C$93),"",Certification!$C$93),IF(ISBLANK(Certification!$C$109),"",Certification!$C$109)))</f>
        <v/>
      </c>
      <c r="BN34" s="20" t="s">
        <v>8</v>
      </c>
    </row>
    <row r="35" spans="1:66" s="18" customFormat="1" ht="25.5" x14ac:dyDescent="0.2">
      <c r="A35" s="54">
        <v>26</v>
      </c>
      <c r="B35" s="55" t="str">
        <f t="shared" si="1"/>
        <v/>
      </c>
      <c r="C35" s="27"/>
      <c r="D35" s="28"/>
      <c r="E35" s="28"/>
      <c r="F35" s="28"/>
      <c r="G35" s="28"/>
      <c r="H35" s="29"/>
      <c r="I35" s="28"/>
      <c r="J35" s="29"/>
      <c r="K35" s="29"/>
      <c r="L35" s="29"/>
      <c r="M35" s="49"/>
      <c r="N35" s="29"/>
      <c r="O35" s="49"/>
      <c r="P35" s="29"/>
      <c r="Q35" s="49"/>
      <c r="R35" s="28"/>
      <c r="S35" s="28"/>
      <c r="T35" s="28"/>
      <c r="U35" s="185"/>
      <c r="V35" s="28"/>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3"/>
        <v/>
      </c>
      <c r="AL35" s="16" t="str">
        <f t="shared" si="15"/>
        <v/>
      </c>
      <c r="AM35" s="16" t="str">
        <f t="shared" si="16"/>
        <v/>
      </c>
      <c r="AN35" s="187" t="str">
        <f t="shared" si="24"/>
        <v/>
      </c>
      <c r="AO35" s="16" t="str">
        <f t="shared" si="17"/>
        <v/>
      </c>
      <c r="AP35" s="16" t="str">
        <f t="shared" si="25"/>
        <v/>
      </c>
      <c r="AQ35" s="16" t="str">
        <f t="shared" si="26"/>
        <v/>
      </c>
      <c r="AR35" s="17"/>
      <c r="AU35" s="45"/>
      <c r="AV35" s="45"/>
      <c r="AW35" s="45"/>
      <c r="AX35" s="59" t="str">
        <f t="shared" si="19"/>
        <v/>
      </c>
      <c r="AY35" s="59" t="str">
        <f t="shared" si="20"/>
        <v/>
      </c>
      <c r="AZ35" s="59" t="str">
        <f t="shared" si="21"/>
        <v/>
      </c>
      <c r="BA35" s="59" t="str">
        <f t="shared" si="22"/>
        <v/>
      </c>
      <c r="BB35" s="59" t="str">
        <f>IF(ISBLANK($D35),"",CHOOSE($D35,Certification!$C$32,Certification!$C$48,Certification!$C$64,Certification!$C$80,Certification!$C$96))</f>
        <v/>
      </c>
      <c r="BC35" s="59" t="str">
        <f>IF(ISBLANK($D35),"",CHOOSE($D35,Certification!$C$33,Certification!$C$49,Certification!$C$65,Certification!$C$81,Certification!$C$97))</f>
        <v/>
      </c>
      <c r="BD35" s="59" t="str">
        <f>IF(ISBLANK($D35),"",CHOOSE($D35,Certification!$C$34,Certification!$C$50,Certification!$C$66,Certification!$C$82,Certification!$C$98))</f>
        <v/>
      </c>
      <c r="BE35" s="59" t="str">
        <f>IF(ISBLANK($D35),"",CHOOSE($D35,Certification!$C$35,Certification!$C$51,Certification!$C$67,Certification!$C$83,Certification!$C$99))</f>
        <v/>
      </c>
      <c r="BF35" s="59" t="str">
        <f>IF(ISBLANK($D35),"",CHOOSE($D35,Certification!$C$36,Certification!$C$52,Certification!$C$68,Certification!$C$84,Certification!$C$100))</f>
        <v/>
      </c>
      <c r="BG35" s="59" t="str">
        <f>IF(ISBLANK($D35),"",CHOOSE($D35,Certification!$C$37,Certification!$C$53,Certification!$C$69,Certification!$C$85,Certification!$C$101))</f>
        <v/>
      </c>
      <c r="BH35" s="178" t="str">
        <f>IF(ISBLANK($D35),"",CHOOSE($D35,Certification!$G$39,Certification!$G$55,Certification!$G$71,Certification!$G$87,Certification!$G$103))</f>
        <v/>
      </c>
      <c r="BI35" s="178" t="str">
        <f>IF(ISBLANK($D35),"",CHOOSE($D35,Certification!$G$40,Certification!$G$56,Certification!$G$72,Certification!$G$88,Certification!$G$104))</f>
        <v/>
      </c>
      <c r="BJ35" s="178" t="str">
        <f>IF(ISBLANK($D35),"",CHOOSE($D35,Certification!$G$41,Certification!$G$57,Certification!$G$73,Certification!$G$89,Certification!$G$105))</f>
        <v/>
      </c>
      <c r="BK35" s="59" t="str">
        <f>IF(ISBLANK($D35),"",CHOOSE($D35,IF(ISBLANK(Certification!$C$43),"",Certification!$C$43),IF(ISBLANK(Certification!$C$59),"",Certification!$C$59),IF(ISBLANK(Certification!$C$75),"",Certification!$C$75),IF(ISBLANK(Certification!$C$91),"",Certification!$C$91),IF(ISBLANK(Certification!$C$107),"",Certification!$C$107)))</f>
        <v/>
      </c>
      <c r="BL35" s="59" t="str">
        <f>IF(ISBLANK($D35),"",CHOOSE($D35,IF(ISBLANK(Certification!$C$45),"",Certification!$C$45),IF(ISBLANK(Certification!$C$61),"",Certification!$C$61),IF(ISBLANK(Certification!$C$77),"",Certification!$C$77),IF(ISBLANK(Certification!$C$93),"",Certification!$C$93),IF(ISBLANK(Certification!$C$109),"",Certification!$C$109)))</f>
        <v/>
      </c>
      <c r="BN35" s="20" t="s">
        <v>8</v>
      </c>
    </row>
    <row r="36" spans="1:66" s="18" customFormat="1" ht="25.5" x14ac:dyDescent="0.2">
      <c r="A36" s="54">
        <v>27</v>
      </c>
      <c r="B36" s="55" t="str">
        <f t="shared" si="1"/>
        <v/>
      </c>
      <c r="C36" s="27"/>
      <c r="D36" s="28"/>
      <c r="E36" s="28"/>
      <c r="F36" s="28"/>
      <c r="G36" s="28"/>
      <c r="H36" s="29"/>
      <c r="I36" s="28"/>
      <c r="J36" s="29"/>
      <c r="K36" s="29"/>
      <c r="L36" s="29"/>
      <c r="M36" s="49"/>
      <c r="N36" s="29"/>
      <c r="O36" s="49"/>
      <c r="P36" s="29"/>
      <c r="Q36" s="49"/>
      <c r="R36" s="28"/>
      <c r="S36" s="28"/>
      <c r="T36" s="28"/>
      <c r="U36" s="185"/>
      <c r="V36" s="28"/>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3"/>
        <v/>
      </c>
      <c r="AL36" s="16" t="str">
        <f t="shared" si="15"/>
        <v/>
      </c>
      <c r="AM36" s="16" t="str">
        <f t="shared" si="16"/>
        <v/>
      </c>
      <c r="AN36" s="187" t="str">
        <f t="shared" si="24"/>
        <v/>
      </c>
      <c r="AO36" s="16" t="str">
        <f t="shared" si="17"/>
        <v/>
      </c>
      <c r="AP36" s="16" t="str">
        <f t="shared" si="25"/>
        <v/>
      </c>
      <c r="AQ36" s="16" t="str">
        <f t="shared" si="26"/>
        <v/>
      </c>
      <c r="AR36" s="17"/>
      <c r="AU36" s="45"/>
      <c r="AV36" s="45"/>
      <c r="AW36" s="45"/>
      <c r="AX36" s="59" t="str">
        <f t="shared" si="19"/>
        <v/>
      </c>
      <c r="AY36" s="59" t="str">
        <f t="shared" si="20"/>
        <v/>
      </c>
      <c r="AZ36" s="59" t="str">
        <f t="shared" si="21"/>
        <v/>
      </c>
      <c r="BA36" s="59" t="str">
        <f t="shared" si="22"/>
        <v/>
      </c>
      <c r="BB36" s="59" t="str">
        <f>IF(ISBLANK($D36),"",CHOOSE($D36,Certification!$C$32,Certification!$C$48,Certification!$C$64,Certification!$C$80,Certification!$C$96))</f>
        <v/>
      </c>
      <c r="BC36" s="59" t="str">
        <f>IF(ISBLANK($D36),"",CHOOSE($D36,Certification!$C$33,Certification!$C$49,Certification!$C$65,Certification!$C$81,Certification!$C$97))</f>
        <v/>
      </c>
      <c r="BD36" s="59" t="str">
        <f>IF(ISBLANK($D36),"",CHOOSE($D36,Certification!$C$34,Certification!$C$50,Certification!$C$66,Certification!$C$82,Certification!$C$98))</f>
        <v/>
      </c>
      <c r="BE36" s="59" t="str">
        <f>IF(ISBLANK($D36),"",CHOOSE($D36,Certification!$C$35,Certification!$C$51,Certification!$C$67,Certification!$C$83,Certification!$C$99))</f>
        <v/>
      </c>
      <c r="BF36" s="59" t="str">
        <f>IF(ISBLANK($D36),"",CHOOSE($D36,Certification!$C$36,Certification!$C$52,Certification!$C$68,Certification!$C$84,Certification!$C$100))</f>
        <v/>
      </c>
      <c r="BG36" s="59" t="str">
        <f>IF(ISBLANK($D36),"",CHOOSE($D36,Certification!$C$37,Certification!$C$53,Certification!$C$69,Certification!$C$85,Certification!$C$101))</f>
        <v/>
      </c>
      <c r="BH36" s="178" t="str">
        <f>IF(ISBLANK($D36),"",CHOOSE($D36,Certification!$G$39,Certification!$G$55,Certification!$G$71,Certification!$G$87,Certification!$G$103))</f>
        <v/>
      </c>
      <c r="BI36" s="178" t="str">
        <f>IF(ISBLANK($D36),"",CHOOSE($D36,Certification!$G$40,Certification!$G$56,Certification!$G$72,Certification!$G$88,Certification!$G$104))</f>
        <v/>
      </c>
      <c r="BJ36" s="178" t="str">
        <f>IF(ISBLANK($D36),"",CHOOSE($D36,Certification!$G$41,Certification!$G$57,Certification!$G$73,Certification!$G$89,Certification!$G$105))</f>
        <v/>
      </c>
      <c r="BK36" s="59" t="str">
        <f>IF(ISBLANK($D36),"",CHOOSE($D36,IF(ISBLANK(Certification!$C$43),"",Certification!$C$43),IF(ISBLANK(Certification!$C$59),"",Certification!$C$59),IF(ISBLANK(Certification!$C$75),"",Certification!$C$75),IF(ISBLANK(Certification!$C$91),"",Certification!$C$91),IF(ISBLANK(Certification!$C$107),"",Certification!$C$107)))</f>
        <v/>
      </c>
      <c r="BL36" s="59" t="str">
        <f>IF(ISBLANK($D36),"",CHOOSE($D36,IF(ISBLANK(Certification!$C$45),"",Certification!$C$45),IF(ISBLANK(Certification!$C$61),"",Certification!$C$61),IF(ISBLANK(Certification!$C$77),"",Certification!$C$77),IF(ISBLANK(Certification!$C$93),"",Certification!$C$93),IF(ISBLANK(Certification!$C$109),"",Certification!$C$109)))</f>
        <v/>
      </c>
      <c r="BN36" s="20" t="s">
        <v>8</v>
      </c>
    </row>
    <row r="37" spans="1:66" s="18" customFormat="1" ht="25.5" x14ac:dyDescent="0.2">
      <c r="A37" s="54">
        <v>28</v>
      </c>
      <c r="B37" s="55" t="str">
        <f t="shared" si="1"/>
        <v/>
      </c>
      <c r="C37" s="27"/>
      <c r="D37" s="28"/>
      <c r="E37" s="28"/>
      <c r="F37" s="28"/>
      <c r="G37" s="28"/>
      <c r="H37" s="29"/>
      <c r="I37" s="28"/>
      <c r="J37" s="29"/>
      <c r="K37" s="29"/>
      <c r="L37" s="29"/>
      <c r="M37" s="49"/>
      <c r="N37" s="29"/>
      <c r="O37" s="49"/>
      <c r="P37" s="29"/>
      <c r="Q37" s="49"/>
      <c r="R37" s="28"/>
      <c r="S37" s="28"/>
      <c r="T37" s="28"/>
      <c r="U37" s="185"/>
      <c r="V37" s="28"/>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3"/>
        <v/>
      </c>
      <c r="AL37" s="16" t="str">
        <f t="shared" si="15"/>
        <v/>
      </c>
      <c r="AM37" s="16" t="str">
        <f t="shared" si="16"/>
        <v/>
      </c>
      <c r="AN37" s="187" t="str">
        <f t="shared" si="24"/>
        <v/>
      </c>
      <c r="AO37" s="16" t="str">
        <f t="shared" si="17"/>
        <v/>
      </c>
      <c r="AP37" s="16" t="str">
        <f t="shared" si="25"/>
        <v/>
      </c>
      <c r="AQ37" s="16" t="str">
        <f t="shared" si="26"/>
        <v/>
      </c>
      <c r="AR37" s="17"/>
      <c r="AU37" s="45"/>
      <c r="AV37" s="45"/>
      <c r="AW37" s="45"/>
      <c r="AX37" s="59" t="str">
        <f t="shared" si="19"/>
        <v/>
      </c>
      <c r="AY37" s="59" t="str">
        <f t="shared" si="20"/>
        <v/>
      </c>
      <c r="AZ37" s="59" t="str">
        <f t="shared" si="21"/>
        <v/>
      </c>
      <c r="BA37" s="59" t="str">
        <f t="shared" si="22"/>
        <v/>
      </c>
      <c r="BB37" s="59" t="str">
        <f>IF(ISBLANK($D37),"",CHOOSE($D37,Certification!$C$32,Certification!$C$48,Certification!$C$64,Certification!$C$80,Certification!$C$96))</f>
        <v/>
      </c>
      <c r="BC37" s="59" t="str">
        <f>IF(ISBLANK($D37),"",CHOOSE($D37,Certification!$C$33,Certification!$C$49,Certification!$C$65,Certification!$C$81,Certification!$C$97))</f>
        <v/>
      </c>
      <c r="BD37" s="59" t="str">
        <f>IF(ISBLANK($D37),"",CHOOSE($D37,Certification!$C$34,Certification!$C$50,Certification!$C$66,Certification!$C$82,Certification!$C$98))</f>
        <v/>
      </c>
      <c r="BE37" s="59" t="str">
        <f>IF(ISBLANK($D37),"",CHOOSE($D37,Certification!$C$35,Certification!$C$51,Certification!$C$67,Certification!$C$83,Certification!$C$99))</f>
        <v/>
      </c>
      <c r="BF37" s="59" t="str">
        <f>IF(ISBLANK($D37),"",CHOOSE($D37,Certification!$C$36,Certification!$C$52,Certification!$C$68,Certification!$C$84,Certification!$C$100))</f>
        <v/>
      </c>
      <c r="BG37" s="59" t="str">
        <f>IF(ISBLANK($D37),"",CHOOSE($D37,Certification!$C$37,Certification!$C$53,Certification!$C$69,Certification!$C$85,Certification!$C$101))</f>
        <v/>
      </c>
      <c r="BH37" s="178" t="str">
        <f>IF(ISBLANK($D37),"",CHOOSE($D37,Certification!$G$39,Certification!$G$55,Certification!$G$71,Certification!$G$87,Certification!$G$103))</f>
        <v/>
      </c>
      <c r="BI37" s="178" t="str">
        <f>IF(ISBLANK($D37),"",CHOOSE($D37,Certification!$G$40,Certification!$G$56,Certification!$G$72,Certification!$G$88,Certification!$G$104))</f>
        <v/>
      </c>
      <c r="BJ37" s="178" t="str">
        <f>IF(ISBLANK($D37),"",CHOOSE($D37,Certification!$G$41,Certification!$G$57,Certification!$G$73,Certification!$G$89,Certification!$G$105))</f>
        <v/>
      </c>
      <c r="BK37" s="59" t="str">
        <f>IF(ISBLANK($D37),"",CHOOSE($D37,IF(ISBLANK(Certification!$C$43),"",Certification!$C$43),IF(ISBLANK(Certification!$C$59),"",Certification!$C$59),IF(ISBLANK(Certification!$C$75),"",Certification!$C$75),IF(ISBLANK(Certification!$C$91),"",Certification!$C$91),IF(ISBLANK(Certification!$C$107),"",Certification!$C$107)))</f>
        <v/>
      </c>
      <c r="BL37" s="59" t="str">
        <f>IF(ISBLANK($D37),"",CHOOSE($D37,IF(ISBLANK(Certification!$C$45),"",Certification!$C$45),IF(ISBLANK(Certification!$C$61),"",Certification!$C$61),IF(ISBLANK(Certification!$C$77),"",Certification!$C$77),IF(ISBLANK(Certification!$C$93),"",Certification!$C$93),IF(ISBLANK(Certification!$C$109),"",Certification!$C$109)))</f>
        <v/>
      </c>
      <c r="BN37" s="20" t="s">
        <v>8</v>
      </c>
    </row>
    <row r="38" spans="1:66" s="18" customFormat="1" ht="25.5" x14ac:dyDescent="0.2">
      <c r="A38" s="54">
        <v>29</v>
      </c>
      <c r="B38" s="55" t="str">
        <f t="shared" si="1"/>
        <v/>
      </c>
      <c r="C38" s="27"/>
      <c r="D38" s="28"/>
      <c r="E38" s="28"/>
      <c r="F38" s="28"/>
      <c r="G38" s="28"/>
      <c r="H38" s="29"/>
      <c r="I38" s="28"/>
      <c r="J38" s="29"/>
      <c r="K38" s="29"/>
      <c r="L38" s="29"/>
      <c r="M38" s="49"/>
      <c r="N38" s="29"/>
      <c r="O38" s="49"/>
      <c r="P38" s="29"/>
      <c r="Q38" s="49"/>
      <c r="R38" s="28"/>
      <c r="S38" s="28"/>
      <c r="T38" s="28"/>
      <c r="U38" s="185"/>
      <c r="V38" s="28"/>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3"/>
        <v/>
      </c>
      <c r="AL38" s="16" t="str">
        <f t="shared" si="15"/>
        <v/>
      </c>
      <c r="AM38" s="16" t="str">
        <f t="shared" si="16"/>
        <v/>
      </c>
      <c r="AN38" s="187" t="str">
        <f t="shared" si="24"/>
        <v/>
      </c>
      <c r="AO38" s="16" t="str">
        <f t="shared" si="17"/>
        <v/>
      </c>
      <c r="AP38" s="16" t="str">
        <f t="shared" si="25"/>
        <v/>
      </c>
      <c r="AQ38" s="16" t="str">
        <f t="shared" si="26"/>
        <v/>
      </c>
      <c r="AR38" s="17"/>
      <c r="AU38" s="45"/>
      <c r="AV38" s="45"/>
      <c r="AW38" s="45"/>
      <c r="AX38" s="59" t="str">
        <f t="shared" si="19"/>
        <v/>
      </c>
      <c r="AY38" s="59" t="str">
        <f t="shared" si="20"/>
        <v/>
      </c>
      <c r="AZ38" s="59" t="str">
        <f t="shared" si="21"/>
        <v/>
      </c>
      <c r="BA38" s="59" t="str">
        <f t="shared" si="22"/>
        <v/>
      </c>
      <c r="BB38" s="59" t="str">
        <f>IF(ISBLANK($D38),"",CHOOSE($D38,Certification!$C$32,Certification!$C$48,Certification!$C$64,Certification!$C$80,Certification!$C$96))</f>
        <v/>
      </c>
      <c r="BC38" s="59" t="str">
        <f>IF(ISBLANK($D38),"",CHOOSE($D38,Certification!$C$33,Certification!$C$49,Certification!$C$65,Certification!$C$81,Certification!$C$97))</f>
        <v/>
      </c>
      <c r="BD38" s="59" t="str">
        <f>IF(ISBLANK($D38),"",CHOOSE($D38,Certification!$C$34,Certification!$C$50,Certification!$C$66,Certification!$C$82,Certification!$C$98))</f>
        <v/>
      </c>
      <c r="BE38" s="59" t="str">
        <f>IF(ISBLANK($D38),"",CHOOSE($D38,Certification!$C$35,Certification!$C$51,Certification!$C$67,Certification!$C$83,Certification!$C$99))</f>
        <v/>
      </c>
      <c r="BF38" s="59" t="str">
        <f>IF(ISBLANK($D38),"",CHOOSE($D38,Certification!$C$36,Certification!$C$52,Certification!$C$68,Certification!$C$84,Certification!$C$100))</f>
        <v/>
      </c>
      <c r="BG38" s="59" t="str">
        <f>IF(ISBLANK($D38),"",CHOOSE($D38,Certification!$C$37,Certification!$C$53,Certification!$C$69,Certification!$C$85,Certification!$C$101))</f>
        <v/>
      </c>
      <c r="BH38" s="178" t="str">
        <f>IF(ISBLANK($D38),"",CHOOSE($D38,Certification!$G$39,Certification!$G$55,Certification!$G$71,Certification!$G$87,Certification!$G$103))</f>
        <v/>
      </c>
      <c r="BI38" s="178" t="str">
        <f>IF(ISBLANK($D38),"",CHOOSE($D38,Certification!$G$40,Certification!$G$56,Certification!$G$72,Certification!$G$88,Certification!$G$104))</f>
        <v/>
      </c>
      <c r="BJ38" s="178" t="str">
        <f>IF(ISBLANK($D38),"",CHOOSE($D38,Certification!$G$41,Certification!$G$57,Certification!$G$73,Certification!$G$89,Certification!$G$105))</f>
        <v/>
      </c>
      <c r="BK38" s="59" t="str">
        <f>IF(ISBLANK($D38),"",CHOOSE($D38,IF(ISBLANK(Certification!$C$43),"",Certification!$C$43),IF(ISBLANK(Certification!$C$59),"",Certification!$C$59),IF(ISBLANK(Certification!$C$75),"",Certification!$C$75),IF(ISBLANK(Certification!$C$91),"",Certification!$C$91),IF(ISBLANK(Certification!$C$107),"",Certification!$C$107)))</f>
        <v/>
      </c>
      <c r="BL38" s="59" t="str">
        <f>IF(ISBLANK($D38),"",CHOOSE($D38,IF(ISBLANK(Certification!$C$45),"",Certification!$C$45),IF(ISBLANK(Certification!$C$61),"",Certification!$C$61),IF(ISBLANK(Certification!$C$77),"",Certification!$C$77),IF(ISBLANK(Certification!$C$93),"",Certification!$C$93),IF(ISBLANK(Certification!$C$109),"",Certification!$C$109)))</f>
        <v/>
      </c>
      <c r="BN38" s="20" t="s">
        <v>8</v>
      </c>
    </row>
    <row r="39" spans="1:66" s="18" customFormat="1" ht="25.5" x14ac:dyDescent="0.2">
      <c r="A39" s="54">
        <v>30</v>
      </c>
      <c r="B39" s="55" t="str">
        <f t="shared" si="1"/>
        <v/>
      </c>
      <c r="C39" s="27"/>
      <c r="D39" s="28"/>
      <c r="E39" s="28"/>
      <c r="F39" s="28"/>
      <c r="G39" s="28"/>
      <c r="H39" s="29"/>
      <c r="I39" s="28"/>
      <c r="J39" s="29"/>
      <c r="K39" s="29"/>
      <c r="L39" s="29"/>
      <c r="M39" s="49"/>
      <c r="N39" s="29"/>
      <c r="O39" s="49"/>
      <c r="P39" s="29"/>
      <c r="Q39" s="49"/>
      <c r="R39" s="28"/>
      <c r="S39" s="28"/>
      <c r="T39" s="28"/>
      <c r="U39" s="185"/>
      <c r="V39" s="28"/>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3"/>
        <v/>
      </c>
      <c r="AL39" s="16" t="str">
        <f t="shared" si="15"/>
        <v/>
      </c>
      <c r="AM39" s="16" t="str">
        <f t="shared" si="16"/>
        <v/>
      </c>
      <c r="AN39" s="187" t="str">
        <f t="shared" si="24"/>
        <v/>
      </c>
      <c r="AO39" s="16" t="str">
        <f t="shared" si="17"/>
        <v/>
      </c>
      <c r="AP39" s="16" t="str">
        <f t="shared" si="25"/>
        <v/>
      </c>
      <c r="AQ39" s="16" t="str">
        <f t="shared" si="26"/>
        <v/>
      </c>
      <c r="AR39" s="17"/>
      <c r="AU39" s="45"/>
      <c r="AV39" s="45"/>
      <c r="AW39" s="45"/>
      <c r="AX39" s="59" t="str">
        <f t="shared" si="19"/>
        <v/>
      </c>
      <c r="AY39" s="59" t="str">
        <f t="shared" si="20"/>
        <v/>
      </c>
      <c r="AZ39" s="59" t="str">
        <f t="shared" si="21"/>
        <v/>
      </c>
      <c r="BA39" s="59" t="str">
        <f t="shared" si="22"/>
        <v/>
      </c>
      <c r="BB39" s="59" t="str">
        <f>IF(ISBLANK($D39),"",CHOOSE($D39,Certification!$C$32,Certification!$C$48,Certification!$C$64,Certification!$C$80,Certification!$C$96))</f>
        <v/>
      </c>
      <c r="BC39" s="59" t="str">
        <f>IF(ISBLANK($D39),"",CHOOSE($D39,Certification!$C$33,Certification!$C$49,Certification!$C$65,Certification!$C$81,Certification!$C$97))</f>
        <v/>
      </c>
      <c r="BD39" s="59" t="str">
        <f>IF(ISBLANK($D39),"",CHOOSE($D39,Certification!$C$34,Certification!$C$50,Certification!$C$66,Certification!$C$82,Certification!$C$98))</f>
        <v/>
      </c>
      <c r="BE39" s="59" t="str">
        <f>IF(ISBLANK($D39),"",CHOOSE($D39,Certification!$C$35,Certification!$C$51,Certification!$C$67,Certification!$C$83,Certification!$C$99))</f>
        <v/>
      </c>
      <c r="BF39" s="59" t="str">
        <f>IF(ISBLANK($D39),"",CHOOSE($D39,Certification!$C$36,Certification!$C$52,Certification!$C$68,Certification!$C$84,Certification!$C$100))</f>
        <v/>
      </c>
      <c r="BG39" s="59" t="str">
        <f>IF(ISBLANK($D39),"",CHOOSE($D39,Certification!$C$37,Certification!$C$53,Certification!$C$69,Certification!$C$85,Certification!$C$101))</f>
        <v/>
      </c>
      <c r="BH39" s="178" t="str">
        <f>IF(ISBLANK($D39),"",CHOOSE($D39,Certification!$G$39,Certification!$G$55,Certification!$G$71,Certification!$G$87,Certification!$G$103))</f>
        <v/>
      </c>
      <c r="BI39" s="178" t="str">
        <f>IF(ISBLANK($D39),"",CHOOSE($D39,Certification!$G$40,Certification!$G$56,Certification!$G$72,Certification!$G$88,Certification!$G$104))</f>
        <v/>
      </c>
      <c r="BJ39" s="178" t="str">
        <f>IF(ISBLANK($D39),"",CHOOSE($D39,Certification!$G$41,Certification!$G$57,Certification!$G$73,Certification!$G$89,Certification!$G$105))</f>
        <v/>
      </c>
      <c r="BK39" s="59" t="str">
        <f>IF(ISBLANK($D39),"",CHOOSE($D39,IF(ISBLANK(Certification!$C$43),"",Certification!$C$43),IF(ISBLANK(Certification!$C$59),"",Certification!$C$59),IF(ISBLANK(Certification!$C$75),"",Certification!$C$75),IF(ISBLANK(Certification!$C$91),"",Certification!$C$91),IF(ISBLANK(Certification!$C$107),"",Certification!$C$107)))</f>
        <v/>
      </c>
      <c r="BL39" s="59" t="str">
        <f>IF(ISBLANK($D39),"",CHOOSE($D39,IF(ISBLANK(Certification!$C$45),"",Certification!$C$45),IF(ISBLANK(Certification!$C$61),"",Certification!$C$61),IF(ISBLANK(Certification!$C$77),"",Certification!$C$77),IF(ISBLANK(Certification!$C$93),"",Certification!$C$93),IF(ISBLANK(Certification!$C$109),"",Certification!$C$109)))</f>
        <v/>
      </c>
      <c r="BN39" s="20" t="s">
        <v>8</v>
      </c>
    </row>
    <row r="40" spans="1:66" s="18" customFormat="1" ht="25.5" x14ac:dyDescent="0.2">
      <c r="A40" s="54">
        <v>31</v>
      </c>
      <c r="B40" s="55" t="str">
        <f t="shared" si="1"/>
        <v/>
      </c>
      <c r="C40" s="27"/>
      <c r="D40" s="28"/>
      <c r="E40" s="28"/>
      <c r="F40" s="28"/>
      <c r="G40" s="28"/>
      <c r="H40" s="29"/>
      <c r="I40" s="28"/>
      <c r="J40" s="29"/>
      <c r="K40" s="29"/>
      <c r="L40" s="29"/>
      <c r="M40" s="49"/>
      <c r="N40" s="29"/>
      <c r="O40" s="49"/>
      <c r="P40" s="29"/>
      <c r="Q40" s="49"/>
      <c r="R40" s="28"/>
      <c r="S40" s="28"/>
      <c r="T40" s="28"/>
      <c r="U40" s="185"/>
      <c r="V40" s="28"/>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3"/>
        <v/>
      </c>
      <c r="AL40" s="16" t="str">
        <f t="shared" si="15"/>
        <v/>
      </c>
      <c r="AM40" s="16" t="str">
        <f t="shared" si="16"/>
        <v/>
      </c>
      <c r="AN40" s="187" t="str">
        <f t="shared" si="24"/>
        <v/>
      </c>
      <c r="AO40" s="16" t="str">
        <f t="shared" si="17"/>
        <v/>
      </c>
      <c r="AP40" s="16" t="str">
        <f t="shared" si="25"/>
        <v/>
      </c>
      <c r="AQ40" s="16" t="str">
        <f t="shared" si="26"/>
        <v/>
      </c>
      <c r="AR40" s="17"/>
      <c r="AU40" s="45"/>
      <c r="AV40" s="45"/>
      <c r="AW40" s="45"/>
      <c r="AX40" s="59" t="str">
        <f t="shared" si="19"/>
        <v/>
      </c>
      <c r="AY40" s="59" t="str">
        <f t="shared" si="20"/>
        <v/>
      </c>
      <c r="AZ40" s="59" t="str">
        <f t="shared" si="21"/>
        <v/>
      </c>
      <c r="BA40" s="59" t="str">
        <f t="shared" si="22"/>
        <v/>
      </c>
      <c r="BB40" s="59" t="str">
        <f>IF(ISBLANK($D40),"",CHOOSE($D40,Certification!$C$32,Certification!$C$48,Certification!$C$64,Certification!$C$80,Certification!$C$96))</f>
        <v/>
      </c>
      <c r="BC40" s="59" t="str">
        <f>IF(ISBLANK($D40),"",CHOOSE($D40,Certification!$C$33,Certification!$C$49,Certification!$C$65,Certification!$C$81,Certification!$C$97))</f>
        <v/>
      </c>
      <c r="BD40" s="59" t="str">
        <f>IF(ISBLANK($D40),"",CHOOSE($D40,Certification!$C$34,Certification!$C$50,Certification!$C$66,Certification!$C$82,Certification!$C$98))</f>
        <v/>
      </c>
      <c r="BE40" s="59" t="str">
        <f>IF(ISBLANK($D40),"",CHOOSE($D40,Certification!$C$35,Certification!$C$51,Certification!$C$67,Certification!$C$83,Certification!$C$99))</f>
        <v/>
      </c>
      <c r="BF40" s="59" t="str">
        <f>IF(ISBLANK($D40),"",CHOOSE($D40,Certification!$C$36,Certification!$C$52,Certification!$C$68,Certification!$C$84,Certification!$C$100))</f>
        <v/>
      </c>
      <c r="BG40" s="59" t="str">
        <f>IF(ISBLANK($D40),"",CHOOSE($D40,Certification!$C$37,Certification!$C$53,Certification!$C$69,Certification!$C$85,Certification!$C$101))</f>
        <v/>
      </c>
      <c r="BH40" s="178" t="str">
        <f>IF(ISBLANK($D40),"",CHOOSE($D40,Certification!$G$39,Certification!$G$55,Certification!$G$71,Certification!$G$87,Certification!$G$103))</f>
        <v/>
      </c>
      <c r="BI40" s="178" t="str">
        <f>IF(ISBLANK($D40),"",CHOOSE($D40,Certification!$G$40,Certification!$G$56,Certification!$G$72,Certification!$G$88,Certification!$G$104))</f>
        <v/>
      </c>
      <c r="BJ40" s="178" t="str">
        <f>IF(ISBLANK($D40),"",CHOOSE($D40,Certification!$G$41,Certification!$G$57,Certification!$G$73,Certification!$G$89,Certification!$G$105))</f>
        <v/>
      </c>
      <c r="BK40" s="59" t="str">
        <f>IF(ISBLANK($D40),"",CHOOSE($D40,IF(ISBLANK(Certification!$C$43),"",Certification!$C$43),IF(ISBLANK(Certification!$C$59),"",Certification!$C$59),IF(ISBLANK(Certification!$C$75),"",Certification!$C$75),IF(ISBLANK(Certification!$C$91),"",Certification!$C$91),IF(ISBLANK(Certification!$C$107),"",Certification!$C$107)))</f>
        <v/>
      </c>
      <c r="BL40" s="59" t="str">
        <f>IF(ISBLANK($D40),"",CHOOSE($D40,IF(ISBLANK(Certification!$C$45),"",Certification!$C$45),IF(ISBLANK(Certification!$C$61),"",Certification!$C$61),IF(ISBLANK(Certification!$C$77),"",Certification!$C$77),IF(ISBLANK(Certification!$C$93),"",Certification!$C$93),IF(ISBLANK(Certification!$C$109),"",Certification!$C$109)))</f>
        <v/>
      </c>
      <c r="BN40" s="20" t="s">
        <v>8</v>
      </c>
    </row>
    <row r="41" spans="1:66" s="18" customFormat="1" ht="25.5" x14ac:dyDescent="0.2">
      <c r="A41" s="54">
        <v>32</v>
      </c>
      <c r="B41" s="55" t="str">
        <f t="shared" si="1"/>
        <v/>
      </c>
      <c r="C41" s="27"/>
      <c r="D41" s="28"/>
      <c r="E41" s="28"/>
      <c r="F41" s="28"/>
      <c r="G41" s="28"/>
      <c r="H41" s="29"/>
      <c r="I41" s="28"/>
      <c r="J41" s="29"/>
      <c r="K41" s="29"/>
      <c r="L41" s="29"/>
      <c r="M41" s="49"/>
      <c r="N41" s="29"/>
      <c r="O41" s="49"/>
      <c r="P41" s="29"/>
      <c r="Q41" s="49"/>
      <c r="R41" s="28"/>
      <c r="S41" s="28"/>
      <c r="T41" s="28"/>
      <c r="U41" s="185"/>
      <c r="V41" s="28"/>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3"/>
        <v/>
      </c>
      <c r="AL41" s="16" t="str">
        <f t="shared" si="15"/>
        <v/>
      </c>
      <c r="AM41" s="16" t="str">
        <f t="shared" si="16"/>
        <v/>
      </c>
      <c r="AN41" s="187" t="str">
        <f t="shared" si="24"/>
        <v/>
      </c>
      <c r="AO41" s="16" t="str">
        <f t="shared" si="17"/>
        <v/>
      </c>
      <c r="AP41" s="16" t="str">
        <f t="shared" si="25"/>
        <v/>
      </c>
      <c r="AQ41" s="16" t="str">
        <f t="shared" si="26"/>
        <v/>
      </c>
      <c r="AR41" s="17"/>
      <c r="AU41" s="45"/>
      <c r="AV41" s="45"/>
      <c r="AW41" s="45"/>
      <c r="AX41" s="59" t="str">
        <f t="shared" si="19"/>
        <v/>
      </c>
      <c r="AY41" s="59" t="str">
        <f t="shared" si="20"/>
        <v/>
      </c>
      <c r="AZ41" s="59" t="str">
        <f t="shared" si="21"/>
        <v/>
      </c>
      <c r="BA41" s="59" t="str">
        <f t="shared" si="22"/>
        <v/>
      </c>
      <c r="BB41" s="59" t="str">
        <f>IF(ISBLANK($D41),"",CHOOSE($D41,Certification!$C$32,Certification!$C$48,Certification!$C$64,Certification!$C$80,Certification!$C$96))</f>
        <v/>
      </c>
      <c r="BC41" s="59" t="str">
        <f>IF(ISBLANK($D41),"",CHOOSE($D41,Certification!$C$33,Certification!$C$49,Certification!$C$65,Certification!$C$81,Certification!$C$97))</f>
        <v/>
      </c>
      <c r="BD41" s="59" t="str">
        <f>IF(ISBLANK($D41),"",CHOOSE($D41,Certification!$C$34,Certification!$C$50,Certification!$C$66,Certification!$C$82,Certification!$C$98))</f>
        <v/>
      </c>
      <c r="BE41" s="59" t="str">
        <f>IF(ISBLANK($D41),"",CHOOSE($D41,Certification!$C$35,Certification!$C$51,Certification!$C$67,Certification!$C$83,Certification!$C$99))</f>
        <v/>
      </c>
      <c r="BF41" s="59" t="str">
        <f>IF(ISBLANK($D41),"",CHOOSE($D41,Certification!$C$36,Certification!$C$52,Certification!$C$68,Certification!$C$84,Certification!$C$100))</f>
        <v/>
      </c>
      <c r="BG41" s="59" t="str">
        <f>IF(ISBLANK($D41),"",CHOOSE($D41,Certification!$C$37,Certification!$C$53,Certification!$C$69,Certification!$C$85,Certification!$C$101))</f>
        <v/>
      </c>
      <c r="BH41" s="178" t="str">
        <f>IF(ISBLANK($D41),"",CHOOSE($D41,Certification!$G$39,Certification!$G$55,Certification!$G$71,Certification!$G$87,Certification!$G$103))</f>
        <v/>
      </c>
      <c r="BI41" s="178" t="str">
        <f>IF(ISBLANK($D41),"",CHOOSE($D41,Certification!$G$40,Certification!$G$56,Certification!$G$72,Certification!$G$88,Certification!$G$104))</f>
        <v/>
      </c>
      <c r="BJ41" s="178" t="str">
        <f>IF(ISBLANK($D41),"",CHOOSE($D41,Certification!$G$41,Certification!$G$57,Certification!$G$73,Certification!$G$89,Certification!$G$105))</f>
        <v/>
      </c>
      <c r="BK41" s="59" t="str">
        <f>IF(ISBLANK($D41),"",CHOOSE($D41,IF(ISBLANK(Certification!$C$43),"",Certification!$C$43),IF(ISBLANK(Certification!$C$59),"",Certification!$C$59),IF(ISBLANK(Certification!$C$75),"",Certification!$C$75),IF(ISBLANK(Certification!$C$91),"",Certification!$C$91),IF(ISBLANK(Certification!$C$107),"",Certification!$C$107)))</f>
        <v/>
      </c>
      <c r="BL41" s="59" t="str">
        <f>IF(ISBLANK($D41),"",CHOOSE($D41,IF(ISBLANK(Certification!$C$45),"",Certification!$C$45),IF(ISBLANK(Certification!$C$61),"",Certification!$C$61),IF(ISBLANK(Certification!$C$77),"",Certification!$C$77),IF(ISBLANK(Certification!$C$93),"",Certification!$C$93),IF(ISBLANK(Certification!$C$109),"",Certification!$C$109)))</f>
        <v/>
      </c>
      <c r="BN41" s="20" t="s">
        <v>8</v>
      </c>
    </row>
    <row r="42" spans="1:66" s="18" customFormat="1" ht="25.5" x14ac:dyDescent="0.2">
      <c r="A42" s="54">
        <v>33</v>
      </c>
      <c r="B42" s="55" t="str">
        <f t="shared" si="1"/>
        <v/>
      </c>
      <c r="C42" s="27"/>
      <c r="D42" s="28"/>
      <c r="E42" s="28"/>
      <c r="F42" s="28"/>
      <c r="G42" s="28"/>
      <c r="H42" s="29"/>
      <c r="I42" s="28"/>
      <c r="J42" s="29"/>
      <c r="K42" s="29"/>
      <c r="L42" s="29"/>
      <c r="M42" s="49"/>
      <c r="N42" s="29"/>
      <c r="O42" s="49"/>
      <c r="P42" s="29"/>
      <c r="Q42" s="49"/>
      <c r="R42" s="28"/>
      <c r="S42" s="28"/>
      <c r="T42" s="28"/>
      <c r="U42" s="185"/>
      <c r="V42" s="28"/>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3"/>
        <v/>
      </c>
      <c r="AL42" s="16" t="str">
        <f t="shared" si="15"/>
        <v/>
      </c>
      <c r="AM42" s="16" t="str">
        <f t="shared" ref="AM42:AM73" si="27">IF(COUNTA($C42:$V42)=0,"",IF(H42="d","ok",IF(ISBLANK($R42),"Empty cell",IF(ISNUMBER($R42),IF($R42&gt;0,"ok","Entry should be greater than 0"),"Entry should be a number"))))</f>
        <v/>
      </c>
      <c r="AN42" s="187" t="str">
        <f t="shared" si="24"/>
        <v/>
      </c>
      <c r="AO42" s="16" t="str">
        <f t="shared" si="17"/>
        <v/>
      </c>
      <c r="AP42" s="16" t="str">
        <f t="shared" si="25"/>
        <v/>
      </c>
      <c r="AQ42" s="16" t="str">
        <f t="shared" si="26"/>
        <v/>
      </c>
      <c r="AR42" s="17"/>
      <c r="AU42" s="45"/>
      <c r="AV42" s="45"/>
      <c r="AW42" s="45"/>
      <c r="AX42" s="59" t="str">
        <f t="shared" si="19"/>
        <v/>
      </c>
      <c r="AY42" s="59" t="str">
        <f t="shared" si="20"/>
        <v/>
      </c>
      <c r="AZ42" s="59" t="str">
        <f t="shared" si="21"/>
        <v/>
      </c>
      <c r="BA42" s="59" t="str">
        <f t="shared" si="22"/>
        <v/>
      </c>
      <c r="BB42" s="59" t="str">
        <f>IF(ISBLANK($D42),"",CHOOSE($D42,Certification!$C$32,Certification!$C$48,Certification!$C$64,Certification!$C$80,Certification!$C$96))</f>
        <v/>
      </c>
      <c r="BC42" s="59" t="str">
        <f>IF(ISBLANK($D42),"",CHOOSE($D42,Certification!$C$33,Certification!$C$49,Certification!$C$65,Certification!$C$81,Certification!$C$97))</f>
        <v/>
      </c>
      <c r="BD42" s="59" t="str">
        <f>IF(ISBLANK($D42),"",CHOOSE($D42,Certification!$C$34,Certification!$C$50,Certification!$C$66,Certification!$C$82,Certification!$C$98))</f>
        <v/>
      </c>
      <c r="BE42" s="59" t="str">
        <f>IF(ISBLANK($D42),"",CHOOSE($D42,Certification!$C$35,Certification!$C$51,Certification!$C$67,Certification!$C$83,Certification!$C$99))</f>
        <v/>
      </c>
      <c r="BF42" s="59" t="str">
        <f>IF(ISBLANK($D42),"",CHOOSE($D42,Certification!$C$36,Certification!$C$52,Certification!$C$68,Certification!$C$84,Certification!$C$100))</f>
        <v/>
      </c>
      <c r="BG42" s="59" t="str">
        <f>IF(ISBLANK($D42),"",CHOOSE($D42,Certification!$C$37,Certification!$C$53,Certification!$C$69,Certification!$C$85,Certification!$C$101))</f>
        <v/>
      </c>
      <c r="BH42" s="178" t="str">
        <f>IF(ISBLANK($D42),"",CHOOSE($D42,Certification!$G$39,Certification!$G$55,Certification!$G$71,Certification!$G$87,Certification!$G$103))</f>
        <v/>
      </c>
      <c r="BI42" s="178" t="str">
        <f>IF(ISBLANK($D42),"",CHOOSE($D42,Certification!$G$40,Certification!$G$56,Certification!$G$72,Certification!$G$88,Certification!$G$104))</f>
        <v/>
      </c>
      <c r="BJ42" s="178" t="str">
        <f>IF(ISBLANK($D42),"",CHOOSE($D42,Certification!$G$41,Certification!$G$57,Certification!$G$73,Certification!$G$89,Certification!$G$105))</f>
        <v/>
      </c>
      <c r="BK42" s="59" t="str">
        <f>IF(ISBLANK($D42),"",CHOOSE($D42,IF(ISBLANK(Certification!$C$43),"",Certification!$C$43),IF(ISBLANK(Certification!$C$59),"",Certification!$C$59),IF(ISBLANK(Certification!$C$75),"",Certification!$C$75),IF(ISBLANK(Certification!$C$91),"",Certification!$C$91),IF(ISBLANK(Certification!$C$107),"",Certification!$C$107)))</f>
        <v/>
      </c>
      <c r="BL42" s="59" t="str">
        <f>IF(ISBLANK($D42),"",CHOOSE($D42,IF(ISBLANK(Certification!$C$45),"",Certification!$C$45),IF(ISBLANK(Certification!$C$61),"",Certification!$C$61),IF(ISBLANK(Certification!$C$77),"",Certification!$C$77),IF(ISBLANK(Certification!$C$93),"",Certification!$C$93),IF(ISBLANK(Certification!$C$109),"",Certification!$C$109)))</f>
        <v/>
      </c>
      <c r="BN42" s="20" t="s">
        <v>8</v>
      </c>
    </row>
    <row r="43" spans="1:66" s="18" customFormat="1" ht="25.5" x14ac:dyDescent="0.2">
      <c r="A43" s="54">
        <v>34</v>
      </c>
      <c r="B43" s="55" t="str">
        <f t="shared" si="1"/>
        <v/>
      </c>
      <c r="C43" s="27"/>
      <c r="D43" s="28"/>
      <c r="E43" s="28"/>
      <c r="F43" s="28"/>
      <c r="G43" s="28"/>
      <c r="H43" s="29"/>
      <c r="I43" s="28"/>
      <c r="J43" s="29"/>
      <c r="K43" s="29"/>
      <c r="L43" s="29"/>
      <c r="M43" s="49"/>
      <c r="N43" s="29"/>
      <c r="O43" s="49"/>
      <c r="P43" s="29"/>
      <c r="Q43" s="49"/>
      <c r="R43" s="28"/>
      <c r="S43" s="28"/>
      <c r="T43" s="28"/>
      <c r="U43" s="185"/>
      <c r="V43" s="28"/>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3"/>
        <v/>
      </c>
      <c r="AL43" s="16" t="str">
        <f t="shared" si="15"/>
        <v/>
      </c>
      <c r="AM43" s="16" t="str">
        <f t="shared" si="27"/>
        <v/>
      </c>
      <c r="AN43" s="187" t="str">
        <f t="shared" si="24"/>
        <v/>
      </c>
      <c r="AO43" s="16" t="str">
        <f t="shared" si="17"/>
        <v/>
      </c>
      <c r="AP43" s="16" t="str">
        <f t="shared" si="25"/>
        <v/>
      </c>
      <c r="AQ43" s="16" t="str">
        <f t="shared" si="26"/>
        <v/>
      </c>
      <c r="AR43" s="17"/>
      <c r="AU43" s="45"/>
      <c r="AV43" s="45"/>
      <c r="AW43" s="45"/>
      <c r="AX43" s="59" t="str">
        <f t="shared" si="19"/>
        <v/>
      </c>
      <c r="AY43" s="59" t="str">
        <f t="shared" si="20"/>
        <v/>
      </c>
      <c r="AZ43" s="59" t="str">
        <f t="shared" si="21"/>
        <v/>
      </c>
      <c r="BA43" s="59" t="str">
        <f t="shared" si="22"/>
        <v/>
      </c>
      <c r="BB43" s="59" t="str">
        <f>IF(ISBLANK($D43),"",CHOOSE($D43,Certification!$C$32,Certification!$C$48,Certification!$C$64,Certification!$C$80,Certification!$C$96))</f>
        <v/>
      </c>
      <c r="BC43" s="59" t="str">
        <f>IF(ISBLANK($D43),"",CHOOSE($D43,Certification!$C$33,Certification!$C$49,Certification!$C$65,Certification!$C$81,Certification!$C$97))</f>
        <v/>
      </c>
      <c r="BD43" s="59" t="str">
        <f>IF(ISBLANK($D43),"",CHOOSE($D43,Certification!$C$34,Certification!$C$50,Certification!$C$66,Certification!$C$82,Certification!$C$98))</f>
        <v/>
      </c>
      <c r="BE43" s="59" t="str">
        <f>IF(ISBLANK($D43),"",CHOOSE($D43,Certification!$C$35,Certification!$C$51,Certification!$C$67,Certification!$C$83,Certification!$C$99))</f>
        <v/>
      </c>
      <c r="BF43" s="59" t="str">
        <f>IF(ISBLANK($D43),"",CHOOSE($D43,Certification!$C$36,Certification!$C$52,Certification!$C$68,Certification!$C$84,Certification!$C$100))</f>
        <v/>
      </c>
      <c r="BG43" s="59" t="str">
        <f>IF(ISBLANK($D43),"",CHOOSE($D43,Certification!$C$37,Certification!$C$53,Certification!$C$69,Certification!$C$85,Certification!$C$101))</f>
        <v/>
      </c>
      <c r="BH43" s="178" t="str">
        <f>IF(ISBLANK($D43),"",CHOOSE($D43,Certification!$G$39,Certification!$G$55,Certification!$G$71,Certification!$G$87,Certification!$G$103))</f>
        <v/>
      </c>
      <c r="BI43" s="178" t="str">
        <f>IF(ISBLANK($D43),"",CHOOSE($D43,Certification!$G$40,Certification!$G$56,Certification!$G$72,Certification!$G$88,Certification!$G$104))</f>
        <v/>
      </c>
      <c r="BJ43" s="178" t="str">
        <f>IF(ISBLANK($D43),"",CHOOSE($D43,Certification!$G$41,Certification!$G$57,Certification!$G$73,Certification!$G$89,Certification!$G$105))</f>
        <v/>
      </c>
      <c r="BK43" s="59" t="str">
        <f>IF(ISBLANK($D43),"",CHOOSE($D43,IF(ISBLANK(Certification!$C$43),"",Certification!$C$43),IF(ISBLANK(Certification!$C$59),"",Certification!$C$59),IF(ISBLANK(Certification!$C$75),"",Certification!$C$75),IF(ISBLANK(Certification!$C$91),"",Certification!$C$91),IF(ISBLANK(Certification!$C$107),"",Certification!$C$107)))</f>
        <v/>
      </c>
      <c r="BL43" s="59" t="str">
        <f>IF(ISBLANK($D43),"",CHOOSE($D43,IF(ISBLANK(Certification!$C$45),"",Certification!$C$45),IF(ISBLANK(Certification!$C$61),"",Certification!$C$61),IF(ISBLANK(Certification!$C$77),"",Certification!$C$77),IF(ISBLANK(Certification!$C$93),"",Certification!$C$93),IF(ISBLANK(Certification!$C$109),"",Certification!$C$109)))</f>
        <v/>
      </c>
      <c r="BN43" s="20" t="s">
        <v>8</v>
      </c>
    </row>
    <row r="44" spans="1:66" s="18" customFormat="1" ht="25.5" x14ac:dyDescent="0.2">
      <c r="A44" s="54">
        <v>35</v>
      </c>
      <c r="B44" s="55" t="str">
        <f t="shared" si="1"/>
        <v/>
      </c>
      <c r="C44" s="27"/>
      <c r="D44" s="28"/>
      <c r="E44" s="28"/>
      <c r="F44" s="28"/>
      <c r="G44" s="28"/>
      <c r="H44" s="29"/>
      <c r="I44" s="28"/>
      <c r="J44" s="29"/>
      <c r="K44" s="29"/>
      <c r="L44" s="29"/>
      <c r="M44" s="49"/>
      <c r="N44" s="29"/>
      <c r="O44" s="49"/>
      <c r="P44" s="29"/>
      <c r="Q44" s="49"/>
      <c r="R44" s="28"/>
      <c r="S44" s="28"/>
      <c r="T44" s="28"/>
      <c r="U44" s="185"/>
      <c r="V44" s="28"/>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3"/>
        <v/>
      </c>
      <c r="AL44" s="16" t="str">
        <f t="shared" si="15"/>
        <v/>
      </c>
      <c r="AM44" s="16" t="str">
        <f t="shared" si="27"/>
        <v/>
      </c>
      <c r="AN44" s="187" t="str">
        <f t="shared" si="24"/>
        <v/>
      </c>
      <c r="AO44" s="16" t="str">
        <f t="shared" si="17"/>
        <v/>
      </c>
      <c r="AP44" s="16" t="str">
        <f t="shared" si="25"/>
        <v/>
      </c>
      <c r="AQ44" s="16" t="str">
        <f t="shared" si="26"/>
        <v/>
      </c>
      <c r="AR44" s="17"/>
      <c r="AU44" s="45"/>
      <c r="AV44" s="45"/>
      <c r="AW44" s="45"/>
      <c r="AX44" s="59" t="str">
        <f t="shared" si="19"/>
        <v/>
      </c>
      <c r="AY44" s="59" t="str">
        <f t="shared" si="20"/>
        <v/>
      </c>
      <c r="AZ44" s="59" t="str">
        <f t="shared" si="21"/>
        <v/>
      </c>
      <c r="BA44" s="59" t="str">
        <f t="shared" si="22"/>
        <v/>
      </c>
      <c r="BB44" s="59" t="str">
        <f>IF(ISBLANK($D44),"",CHOOSE($D44,Certification!$C$32,Certification!$C$48,Certification!$C$64,Certification!$C$80,Certification!$C$96))</f>
        <v/>
      </c>
      <c r="BC44" s="59" t="str">
        <f>IF(ISBLANK($D44),"",CHOOSE($D44,Certification!$C$33,Certification!$C$49,Certification!$C$65,Certification!$C$81,Certification!$C$97))</f>
        <v/>
      </c>
      <c r="BD44" s="59" t="str">
        <f>IF(ISBLANK($D44),"",CHOOSE($D44,Certification!$C$34,Certification!$C$50,Certification!$C$66,Certification!$C$82,Certification!$C$98))</f>
        <v/>
      </c>
      <c r="BE44" s="59" t="str">
        <f>IF(ISBLANK($D44),"",CHOOSE($D44,Certification!$C$35,Certification!$C$51,Certification!$C$67,Certification!$C$83,Certification!$C$99))</f>
        <v/>
      </c>
      <c r="BF44" s="59" t="str">
        <f>IF(ISBLANK($D44),"",CHOOSE($D44,Certification!$C$36,Certification!$C$52,Certification!$C$68,Certification!$C$84,Certification!$C$100))</f>
        <v/>
      </c>
      <c r="BG44" s="59" t="str">
        <f>IF(ISBLANK($D44),"",CHOOSE($D44,Certification!$C$37,Certification!$C$53,Certification!$C$69,Certification!$C$85,Certification!$C$101))</f>
        <v/>
      </c>
      <c r="BH44" s="178" t="str">
        <f>IF(ISBLANK($D44),"",CHOOSE($D44,Certification!$G$39,Certification!$G$55,Certification!$G$71,Certification!$G$87,Certification!$G$103))</f>
        <v/>
      </c>
      <c r="BI44" s="178" t="str">
        <f>IF(ISBLANK($D44),"",CHOOSE($D44,Certification!$G$40,Certification!$G$56,Certification!$G$72,Certification!$G$88,Certification!$G$104))</f>
        <v/>
      </c>
      <c r="BJ44" s="178" t="str">
        <f>IF(ISBLANK($D44),"",CHOOSE($D44,Certification!$G$41,Certification!$G$57,Certification!$G$73,Certification!$G$89,Certification!$G$105))</f>
        <v/>
      </c>
      <c r="BK44" s="59" t="str">
        <f>IF(ISBLANK($D44),"",CHOOSE($D44,IF(ISBLANK(Certification!$C$43),"",Certification!$C$43),IF(ISBLANK(Certification!$C$59),"",Certification!$C$59),IF(ISBLANK(Certification!$C$75),"",Certification!$C$75),IF(ISBLANK(Certification!$C$91),"",Certification!$C$91),IF(ISBLANK(Certification!$C$107),"",Certification!$C$107)))</f>
        <v/>
      </c>
      <c r="BL44" s="59" t="str">
        <f>IF(ISBLANK($D44),"",CHOOSE($D44,IF(ISBLANK(Certification!$C$45),"",Certification!$C$45),IF(ISBLANK(Certification!$C$61),"",Certification!$C$61),IF(ISBLANK(Certification!$C$77),"",Certification!$C$77),IF(ISBLANK(Certification!$C$93),"",Certification!$C$93),IF(ISBLANK(Certification!$C$109),"",Certification!$C$109)))</f>
        <v/>
      </c>
      <c r="BN44" s="20" t="s">
        <v>8</v>
      </c>
    </row>
    <row r="45" spans="1:66" s="18" customFormat="1" ht="25.5" x14ac:dyDescent="0.2">
      <c r="A45" s="54">
        <v>36</v>
      </c>
      <c r="B45" s="55" t="str">
        <f t="shared" si="1"/>
        <v/>
      </c>
      <c r="C45" s="27"/>
      <c r="D45" s="28"/>
      <c r="E45" s="28"/>
      <c r="F45" s="28"/>
      <c r="G45" s="28"/>
      <c r="H45" s="29"/>
      <c r="I45" s="28"/>
      <c r="J45" s="29"/>
      <c r="K45" s="29"/>
      <c r="L45" s="29"/>
      <c r="M45" s="49"/>
      <c r="N45" s="29"/>
      <c r="O45" s="49"/>
      <c r="P45" s="29"/>
      <c r="Q45" s="49"/>
      <c r="R45" s="28"/>
      <c r="S45" s="28"/>
      <c r="T45" s="28"/>
      <c r="U45" s="185"/>
      <c r="V45" s="28"/>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3"/>
        <v/>
      </c>
      <c r="AL45" s="16" t="str">
        <f t="shared" si="15"/>
        <v/>
      </c>
      <c r="AM45" s="16" t="str">
        <f t="shared" si="27"/>
        <v/>
      </c>
      <c r="AN45" s="187" t="str">
        <f t="shared" si="24"/>
        <v/>
      </c>
      <c r="AO45" s="16" t="str">
        <f t="shared" si="17"/>
        <v/>
      </c>
      <c r="AP45" s="16" t="str">
        <f t="shared" si="25"/>
        <v/>
      </c>
      <c r="AQ45" s="16" t="str">
        <f t="shared" si="26"/>
        <v/>
      </c>
      <c r="AR45" s="17"/>
      <c r="AU45" s="45"/>
      <c r="AV45" s="45"/>
      <c r="AW45" s="45"/>
      <c r="AX45" s="59" t="str">
        <f t="shared" si="19"/>
        <v/>
      </c>
      <c r="AY45" s="59" t="str">
        <f t="shared" si="20"/>
        <v/>
      </c>
      <c r="AZ45" s="59" t="str">
        <f t="shared" si="21"/>
        <v/>
      </c>
      <c r="BA45" s="59" t="str">
        <f t="shared" si="22"/>
        <v/>
      </c>
      <c r="BB45" s="59" t="str">
        <f>IF(ISBLANK($D45),"",CHOOSE($D45,Certification!$C$32,Certification!$C$48,Certification!$C$64,Certification!$C$80,Certification!$C$96))</f>
        <v/>
      </c>
      <c r="BC45" s="59" t="str">
        <f>IF(ISBLANK($D45),"",CHOOSE($D45,Certification!$C$33,Certification!$C$49,Certification!$C$65,Certification!$C$81,Certification!$C$97))</f>
        <v/>
      </c>
      <c r="BD45" s="59" t="str">
        <f>IF(ISBLANK($D45),"",CHOOSE($D45,Certification!$C$34,Certification!$C$50,Certification!$C$66,Certification!$C$82,Certification!$C$98))</f>
        <v/>
      </c>
      <c r="BE45" s="59" t="str">
        <f>IF(ISBLANK($D45),"",CHOOSE($D45,Certification!$C$35,Certification!$C$51,Certification!$C$67,Certification!$C$83,Certification!$C$99))</f>
        <v/>
      </c>
      <c r="BF45" s="59" t="str">
        <f>IF(ISBLANK($D45),"",CHOOSE($D45,Certification!$C$36,Certification!$C$52,Certification!$C$68,Certification!$C$84,Certification!$C$100))</f>
        <v/>
      </c>
      <c r="BG45" s="59" t="str">
        <f>IF(ISBLANK($D45),"",CHOOSE($D45,Certification!$C$37,Certification!$C$53,Certification!$C$69,Certification!$C$85,Certification!$C$101))</f>
        <v/>
      </c>
      <c r="BH45" s="178" t="str">
        <f>IF(ISBLANK($D45),"",CHOOSE($D45,Certification!$G$39,Certification!$G$55,Certification!$G$71,Certification!$G$87,Certification!$G$103))</f>
        <v/>
      </c>
      <c r="BI45" s="178" t="str">
        <f>IF(ISBLANK($D45),"",CHOOSE($D45,Certification!$G$40,Certification!$G$56,Certification!$G$72,Certification!$G$88,Certification!$G$104))</f>
        <v/>
      </c>
      <c r="BJ45" s="178" t="str">
        <f>IF(ISBLANK($D45),"",CHOOSE($D45,Certification!$G$41,Certification!$G$57,Certification!$G$73,Certification!$G$89,Certification!$G$105))</f>
        <v/>
      </c>
      <c r="BK45" s="59" t="str">
        <f>IF(ISBLANK($D45),"",CHOOSE($D45,IF(ISBLANK(Certification!$C$43),"",Certification!$C$43),IF(ISBLANK(Certification!$C$59),"",Certification!$C$59),IF(ISBLANK(Certification!$C$75),"",Certification!$C$75),IF(ISBLANK(Certification!$C$91),"",Certification!$C$91),IF(ISBLANK(Certification!$C$107),"",Certification!$C$107)))</f>
        <v/>
      </c>
      <c r="BL45" s="59" t="str">
        <f>IF(ISBLANK($D45),"",CHOOSE($D45,IF(ISBLANK(Certification!$C$45),"",Certification!$C$45),IF(ISBLANK(Certification!$C$61),"",Certification!$C$61),IF(ISBLANK(Certification!$C$77),"",Certification!$C$77),IF(ISBLANK(Certification!$C$93),"",Certification!$C$93),IF(ISBLANK(Certification!$C$109),"",Certification!$C$109)))</f>
        <v/>
      </c>
      <c r="BN45" s="20" t="s">
        <v>8</v>
      </c>
    </row>
    <row r="46" spans="1:66" s="18" customFormat="1" ht="25.5" x14ac:dyDescent="0.2">
      <c r="A46" s="54">
        <v>37</v>
      </c>
      <c r="B46" s="55" t="str">
        <f t="shared" si="1"/>
        <v/>
      </c>
      <c r="C46" s="27"/>
      <c r="D46" s="28"/>
      <c r="E46" s="28"/>
      <c r="F46" s="28"/>
      <c r="G46" s="28"/>
      <c r="H46" s="29"/>
      <c r="I46" s="28"/>
      <c r="J46" s="29"/>
      <c r="K46" s="29"/>
      <c r="L46" s="29"/>
      <c r="M46" s="49"/>
      <c r="N46" s="29"/>
      <c r="O46" s="49"/>
      <c r="P46" s="29"/>
      <c r="Q46" s="49"/>
      <c r="R46" s="28"/>
      <c r="S46" s="28"/>
      <c r="T46" s="28"/>
      <c r="U46" s="185"/>
      <c r="V46" s="28"/>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3"/>
        <v/>
      </c>
      <c r="AL46" s="16" t="str">
        <f t="shared" si="15"/>
        <v/>
      </c>
      <c r="AM46" s="16" t="str">
        <f t="shared" si="27"/>
        <v/>
      </c>
      <c r="AN46" s="187" t="str">
        <f t="shared" si="24"/>
        <v/>
      </c>
      <c r="AO46" s="16" t="str">
        <f t="shared" si="17"/>
        <v/>
      </c>
      <c r="AP46" s="16" t="str">
        <f t="shared" si="25"/>
        <v/>
      </c>
      <c r="AQ46" s="16" t="str">
        <f t="shared" si="26"/>
        <v/>
      </c>
      <c r="AR46" s="17"/>
      <c r="AU46" s="45"/>
      <c r="AV46" s="45"/>
      <c r="AW46" s="45"/>
      <c r="AX46" s="59" t="str">
        <f t="shared" si="19"/>
        <v/>
      </c>
      <c r="AY46" s="59" t="str">
        <f t="shared" si="20"/>
        <v/>
      </c>
      <c r="AZ46" s="59" t="str">
        <f t="shared" si="21"/>
        <v/>
      </c>
      <c r="BA46" s="59" t="str">
        <f t="shared" si="22"/>
        <v/>
      </c>
      <c r="BB46" s="59" t="str">
        <f>IF(ISBLANK($D46),"",CHOOSE($D46,Certification!$C$32,Certification!$C$48,Certification!$C$64,Certification!$C$80,Certification!$C$96))</f>
        <v/>
      </c>
      <c r="BC46" s="59" t="str">
        <f>IF(ISBLANK($D46),"",CHOOSE($D46,Certification!$C$33,Certification!$C$49,Certification!$C$65,Certification!$C$81,Certification!$C$97))</f>
        <v/>
      </c>
      <c r="BD46" s="59" t="str">
        <f>IF(ISBLANK($D46),"",CHOOSE($D46,Certification!$C$34,Certification!$C$50,Certification!$C$66,Certification!$C$82,Certification!$C$98))</f>
        <v/>
      </c>
      <c r="BE46" s="59" t="str">
        <f>IF(ISBLANK($D46),"",CHOOSE($D46,Certification!$C$35,Certification!$C$51,Certification!$C$67,Certification!$C$83,Certification!$C$99))</f>
        <v/>
      </c>
      <c r="BF46" s="59" t="str">
        <f>IF(ISBLANK($D46),"",CHOOSE($D46,Certification!$C$36,Certification!$C$52,Certification!$C$68,Certification!$C$84,Certification!$C$100))</f>
        <v/>
      </c>
      <c r="BG46" s="59" t="str">
        <f>IF(ISBLANK($D46),"",CHOOSE($D46,Certification!$C$37,Certification!$C$53,Certification!$C$69,Certification!$C$85,Certification!$C$101))</f>
        <v/>
      </c>
      <c r="BH46" s="178" t="str">
        <f>IF(ISBLANK($D46),"",CHOOSE($D46,Certification!$G$39,Certification!$G$55,Certification!$G$71,Certification!$G$87,Certification!$G$103))</f>
        <v/>
      </c>
      <c r="BI46" s="178" t="str">
        <f>IF(ISBLANK($D46),"",CHOOSE($D46,Certification!$G$40,Certification!$G$56,Certification!$G$72,Certification!$G$88,Certification!$G$104))</f>
        <v/>
      </c>
      <c r="BJ46" s="178" t="str">
        <f>IF(ISBLANK($D46),"",CHOOSE($D46,Certification!$G$41,Certification!$G$57,Certification!$G$73,Certification!$G$89,Certification!$G$105))</f>
        <v/>
      </c>
      <c r="BK46" s="59" t="str">
        <f>IF(ISBLANK($D46),"",CHOOSE($D46,IF(ISBLANK(Certification!$C$43),"",Certification!$C$43),IF(ISBLANK(Certification!$C$59),"",Certification!$C$59),IF(ISBLANK(Certification!$C$75),"",Certification!$C$75),IF(ISBLANK(Certification!$C$91),"",Certification!$C$91),IF(ISBLANK(Certification!$C$107),"",Certification!$C$107)))</f>
        <v/>
      </c>
      <c r="BL46" s="59" t="str">
        <f>IF(ISBLANK($D46),"",CHOOSE($D46,IF(ISBLANK(Certification!$C$45),"",Certification!$C$45),IF(ISBLANK(Certification!$C$61),"",Certification!$C$61),IF(ISBLANK(Certification!$C$77),"",Certification!$C$77),IF(ISBLANK(Certification!$C$93),"",Certification!$C$93),IF(ISBLANK(Certification!$C$109),"",Certification!$C$109)))</f>
        <v/>
      </c>
      <c r="BN46" s="20" t="s">
        <v>8</v>
      </c>
    </row>
    <row r="47" spans="1:66" s="18" customFormat="1" ht="25.5" x14ac:dyDescent="0.2">
      <c r="A47" s="54">
        <v>38</v>
      </c>
      <c r="B47" s="55" t="str">
        <f t="shared" si="1"/>
        <v/>
      </c>
      <c r="C47" s="27"/>
      <c r="D47" s="28"/>
      <c r="E47" s="28"/>
      <c r="F47" s="28"/>
      <c r="G47" s="28"/>
      <c r="H47" s="29"/>
      <c r="I47" s="28"/>
      <c r="J47" s="29"/>
      <c r="K47" s="29"/>
      <c r="L47" s="29"/>
      <c r="M47" s="49"/>
      <c r="N47" s="29"/>
      <c r="O47" s="49"/>
      <c r="P47" s="29"/>
      <c r="Q47" s="49"/>
      <c r="R47" s="28"/>
      <c r="S47" s="28"/>
      <c r="T47" s="28"/>
      <c r="U47" s="185"/>
      <c r="V47" s="28"/>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3"/>
        <v/>
      </c>
      <c r="AL47" s="16" t="str">
        <f t="shared" si="15"/>
        <v/>
      </c>
      <c r="AM47" s="16" t="str">
        <f t="shared" si="27"/>
        <v/>
      </c>
      <c r="AN47" s="187" t="str">
        <f t="shared" si="24"/>
        <v/>
      </c>
      <c r="AO47" s="16" t="str">
        <f t="shared" si="17"/>
        <v/>
      </c>
      <c r="AP47" s="16" t="str">
        <f t="shared" si="25"/>
        <v/>
      </c>
      <c r="AQ47" s="16" t="str">
        <f t="shared" si="26"/>
        <v/>
      </c>
      <c r="AR47" s="17"/>
      <c r="AU47" s="45"/>
      <c r="AV47" s="45"/>
      <c r="AW47" s="45"/>
      <c r="AX47" s="59" t="str">
        <f t="shared" si="19"/>
        <v/>
      </c>
      <c r="AY47" s="59" t="str">
        <f t="shared" si="20"/>
        <v/>
      </c>
      <c r="AZ47" s="59" t="str">
        <f t="shared" si="21"/>
        <v/>
      </c>
      <c r="BA47" s="59" t="str">
        <f t="shared" si="22"/>
        <v/>
      </c>
      <c r="BB47" s="59" t="str">
        <f>IF(ISBLANK($D47),"",CHOOSE($D47,Certification!$C$32,Certification!$C$48,Certification!$C$64,Certification!$C$80,Certification!$C$96))</f>
        <v/>
      </c>
      <c r="BC47" s="59" t="str">
        <f>IF(ISBLANK($D47),"",CHOOSE($D47,Certification!$C$33,Certification!$C$49,Certification!$C$65,Certification!$C$81,Certification!$C$97))</f>
        <v/>
      </c>
      <c r="BD47" s="59" t="str">
        <f>IF(ISBLANK($D47),"",CHOOSE($D47,Certification!$C$34,Certification!$C$50,Certification!$C$66,Certification!$C$82,Certification!$C$98))</f>
        <v/>
      </c>
      <c r="BE47" s="59" t="str">
        <f>IF(ISBLANK($D47),"",CHOOSE($D47,Certification!$C$35,Certification!$C$51,Certification!$C$67,Certification!$C$83,Certification!$C$99))</f>
        <v/>
      </c>
      <c r="BF47" s="59" t="str">
        <f>IF(ISBLANK($D47),"",CHOOSE($D47,Certification!$C$36,Certification!$C$52,Certification!$C$68,Certification!$C$84,Certification!$C$100))</f>
        <v/>
      </c>
      <c r="BG47" s="59" t="str">
        <f>IF(ISBLANK($D47),"",CHOOSE($D47,Certification!$C$37,Certification!$C$53,Certification!$C$69,Certification!$C$85,Certification!$C$101))</f>
        <v/>
      </c>
      <c r="BH47" s="178" t="str">
        <f>IF(ISBLANK($D47),"",CHOOSE($D47,Certification!$G$39,Certification!$G$55,Certification!$G$71,Certification!$G$87,Certification!$G$103))</f>
        <v/>
      </c>
      <c r="BI47" s="178" t="str">
        <f>IF(ISBLANK($D47),"",CHOOSE($D47,Certification!$G$40,Certification!$G$56,Certification!$G$72,Certification!$G$88,Certification!$G$104))</f>
        <v/>
      </c>
      <c r="BJ47" s="178" t="str">
        <f>IF(ISBLANK($D47),"",CHOOSE($D47,Certification!$G$41,Certification!$G$57,Certification!$G$73,Certification!$G$89,Certification!$G$105))</f>
        <v/>
      </c>
      <c r="BK47" s="59" t="str">
        <f>IF(ISBLANK($D47),"",CHOOSE($D47,IF(ISBLANK(Certification!$C$43),"",Certification!$C$43),IF(ISBLANK(Certification!$C$59),"",Certification!$C$59),IF(ISBLANK(Certification!$C$75),"",Certification!$C$75),IF(ISBLANK(Certification!$C$91),"",Certification!$C$91),IF(ISBLANK(Certification!$C$107),"",Certification!$C$107)))</f>
        <v/>
      </c>
      <c r="BL47" s="59" t="str">
        <f>IF(ISBLANK($D47),"",CHOOSE($D47,IF(ISBLANK(Certification!$C$45),"",Certification!$C$45),IF(ISBLANK(Certification!$C$61),"",Certification!$C$61),IF(ISBLANK(Certification!$C$77),"",Certification!$C$77),IF(ISBLANK(Certification!$C$93),"",Certification!$C$93),IF(ISBLANK(Certification!$C$109),"",Certification!$C$109)))</f>
        <v/>
      </c>
      <c r="BN47" s="20" t="s">
        <v>8</v>
      </c>
    </row>
    <row r="48" spans="1:66" s="18" customFormat="1" ht="25.5" x14ac:dyDescent="0.2">
      <c r="A48" s="54">
        <v>39</v>
      </c>
      <c r="B48" s="55" t="str">
        <f t="shared" si="1"/>
        <v/>
      </c>
      <c r="C48" s="27"/>
      <c r="D48" s="28"/>
      <c r="E48" s="28"/>
      <c r="F48" s="28"/>
      <c r="G48" s="28"/>
      <c r="H48" s="29"/>
      <c r="I48" s="28"/>
      <c r="J48" s="29"/>
      <c r="K48" s="29"/>
      <c r="L48" s="29"/>
      <c r="M48" s="49"/>
      <c r="N48" s="29"/>
      <c r="O48" s="49"/>
      <c r="P48" s="29"/>
      <c r="Q48" s="49"/>
      <c r="R48" s="28"/>
      <c r="S48" s="28"/>
      <c r="T48" s="28"/>
      <c r="U48" s="185"/>
      <c r="V48" s="28"/>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3"/>
        <v/>
      </c>
      <c r="AL48" s="16" t="str">
        <f t="shared" si="15"/>
        <v/>
      </c>
      <c r="AM48" s="16" t="str">
        <f t="shared" si="27"/>
        <v/>
      </c>
      <c r="AN48" s="187" t="str">
        <f t="shared" si="24"/>
        <v/>
      </c>
      <c r="AO48" s="16" t="str">
        <f t="shared" si="17"/>
        <v/>
      </c>
      <c r="AP48" s="16" t="str">
        <f t="shared" si="25"/>
        <v/>
      </c>
      <c r="AQ48" s="16" t="str">
        <f t="shared" si="26"/>
        <v/>
      </c>
      <c r="AR48" s="17"/>
      <c r="AU48" s="45"/>
      <c r="AV48" s="45"/>
      <c r="AW48" s="45"/>
      <c r="AX48" s="59" t="str">
        <f t="shared" si="19"/>
        <v/>
      </c>
      <c r="AY48" s="59" t="str">
        <f t="shared" si="20"/>
        <v/>
      </c>
      <c r="AZ48" s="59" t="str">
        <f t="shared" si="21"/>
        <v/>
      </c>
      <c r="BA48" s="59" t="str">
        <f t="shared" si="22"/>
        <v/>
      </c>
      <c r="BB48" s="59" t="str">
        <f>IF(ISBLANK($D48),"",CHOOSE($D48,Certification!$C$32,Certification!$C$48,Certification!$C$64,Certification!$C$80,Certification!$C$96))</f>
        <v/>
      </c>
      <c r="BC48" s="59" t="str">
        <f>IF(ISBLANK($D48),"",CHOOSE($D48,Certification!$C$33,Certification!$C$49,Certification!$C$65,Certification!$C$81,Certification!$C$97))</f>
        <v/>
      </c>
      <c r="BD48" s="59" t="str">
        <f>IF(ISBLANK($D48),"",CHOOSE($D48,Certification!$C$34,Certification!$C$50,Certification!$C$66,Certification!$C$82,Certification!$C$98))</f>
        <v/>
      </c>
      <c r="BE48" s="59" t="str">
        <f>IF(ISBLANK($D48),"",CHOOSE($D48,Certification!$C$35,Certification!$C$51,Certification!$C$67,Certification!$C$83,Certification!$C$99))</f>
        <v/>
      </c>
      <c r="BF48" s="59" t="str">
        <f>IF(ISBLANK($D48),"",CHOOSE($D48,Certification!$C$36,Certification!$C$52,Certification!$C$68,Certification!$C$84,Certification!$C$100))</f>
        <v/>
      </c>
      <c r="BG48" s="59" t="str">
        <f>IF(ISBLANK($D48),"",CHOOSE($D48,Certification!$C$37,Certification!$C$53,Certification!$C$69,Certification!$C$85,Certification!$C$101))</f>
        <v/>
      </c>
      <c r="BH48" s="178" t="str">
        <f>IF(ISBLANK($D48),"",CHOOSE($D48,Certification!$G$39,Certification!$G$55,Certification!$G$71,Certification!$G$87,Certification!$G$103))</f>
        <v/>
      </c>
      <c r="BI48" s="178" t="str">
        <f>IF(ISBLANK($D48),"",CHOOSE($D48,Certification!$G$40,Certification!$G$56,Certification!$G$72,Certification!$G$88,Certification!$G$104))</f>
        <v/>
      </c>
      <c r="BJ48" s="178" t="str">
        <f>IF(ISBLANK($D48),"",CHOOSE($D48,Certification!$G$41,Certification!$G$57,Certification!$G$73,Certification!$G$89,Certification!$G$105))</f>
        <v/>
      </c>
      <c r="BK48" s="59" t="str">
        <f>IF(ISBLANK($D48),"",CHOOSE($D48,IF(ISBLANK(Certification!$C$43),"",Certification!$C$43),IF(ISBLANK(Certification!$C$59),"",Certification!$C$59),IF(ISBLANK(Certification!$C$75),"",Certification!$C$75),IF(ISBLANK(Certification!$C$91),"",Certification!$C$91),IF(ISBLANK(Certification!$C$107),"",Certification!$C$107)))</f>
        <v/>
      </c>
      <c r="BL48" s="59" t="str">
        <f>IF(ISBLANK($D48),"",CHOOSE($D48,IF(ISBLANK(Certification!$C$45),"",Certification!$C$45),IF(ISBLANK(Certification!$C$61),"",Certification!$C$61),IF(ISBLANK(Certification!$C$77),"",Certification!$C$77),IF(ISBLANK(Certification!$C$93),"",Certification!$C$93),IF(ISBLANK(Certification!$C$109),"",Certification!$C$109)))</f>
        <v/>
      </c>
      <c r="BN48" s="20" t="s">
        <v>8</v>
      </c>
    </row>
    <row r="49" spans="1:66" s="18" customFormat="1" ht="25.5" x14ac:dyDescent="0.2">
      <c r="A49" s="54">
        <v>40</v>
      </c>
      <c r="B49" s="55" t="str">
        <f t="shared" si="1"/>
        <v/>
      </c>
      <c r="C49" s="27"/>
      <c r="D49" s="28"/>
      <c r="E49" s="28"/>
      <c r="F49" s="28"/>
      <c r="G49" s="28"/>
      <c r="H49" s="29"/>
      <c r="I49" s="28"/>
      <c r="J49" s="29"/>
      <c r="K49" s="29"/>
      <c r="L49" s="29"/>
      <c r="M49" s="49"/>
      <c r="N49" s="29"/>
      <c r="O49" s="49"/>
      <c r="P49" s="29"/>
      <c r="Q49" s="49"/>
      <c r="R49" s="28"/>
      <c r="S49" s="28"/>
      <c r="T49" s="28"/>
      <c r="U49" s="185"/>
      <c r="V49" s="28"/>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3"/>
        <v/>
      </c>
      <c r="AL49" s="16" t="str">
        <f t="shared" si="15"/>
        <v/>
      </c>
      <c r="AM49" s="16" t="str">
        <f t="shared" si="27"/>
        <v/>
      </c>
      <c r="AN49" s="187" t="str">
        <f t="shared" si="24"/>
        <v/>
      </c>
      <c r="AO49" s="16" t="str">
        <f t="shared" si="17"/>
        <v/>
      </c>
      <c r="AP49" s="16" t="str">
        <f t="shared" si="25"/>
        <v/>
      </c>
      <c r="AQ49" s="16" t="str">
        <f t="shared" si="26"/>
        <v/>
      </c>
      <c r="AR49" s="17"/>
      <c r="AU49" s="45"/>
      <c r="AV49" s="45"/>
      <c r="AW49" s="45"/>
      <c r="AX49" s="59" t="str">
        <f t="shared" si="19"/>
        <v/>
      </c>
      <c r="AY49" s="59" t="str">
        <f t="shared" si="20"/>
        <v/>
      </c>
      <c r="AZ49" s="59" t="str">
        <f t="shared" si="21"/>
        <v/>
      </c>
      <c r="BA49" s="59" t="str">
        <f t="shared" si="22"/>
        <v/>
      </c>
      <c r="BB49" s="59" t="str">
        <f>IF(ISBLANK($D49),"",CHOOSE($D49,Certification!$C$32,Certification!$C$48,Certification!$C$64,Certification!$C$80,Certification!$C$96))</f>
        <v/>
      </c>
      <c r="BC49" s="59" t="str">
        <f>IF(ISBLANK($D49),"",CHOOSE($D49,Certification!$C$33,Certification!$C$49,Certification!$C$65,Certification!$C$81,Certification!$C$97))</f>
        <v/>
      </c>
      <c r="BD49" s="59" t="str">
        <f>IF(ISBLANK($D49),"",CHOOSE($D49,Certification!$C$34,Certification!$C$50,Certification!$C$66,Certification!$C$82,Certification!$C$98))</f>
        <v/>
      </c>
      <c r="BE49" s="59" t="str">
        <f>IF(ISBLANK($D49),"",CHOOSE($D49,Certification!$C$35,Certification!$C$51,Certification!$C$67,Certification!$C$83,Certification!$C$99))</f>
        <v/>
      </c>
      <c r="BF49" s="59" t="str">
        <f>IF(ISBLANK($D49),"",CHOOSE($D49,Certification!$C$36,Certification!$C$52,Certification!$C$68,Certification!$C$84,Certification!$C$100))</f>
        <v/>
      </c>
      <c r="BG49" s="59" t="str">
        <f>IF(ISBLANK($D49),"",CHOOSE($D49,Certification!$C$37,Certification!$C$53,Certification!$C$69,Certification!$C$85,Certification!$C$101))</f>
        <v/>
      </c>
      <c r="BH49" s="178" t="str">
        <f>IF(ISBLANK($D49),"",CHOOSE($D49,Certification!$G$39,Certification!$G$55,Certification!$G$71,Certification!$G$87,Certification!$G$103))</f>
        <v/>
      </c>
      <c r="BI49" s="178" t="str">
        <f>IF(ISBLANK($D49),"",CHOOSE($D49,Certification!$G$40,Certification!$G$56,Certification!$G$72,Certification!$G$88,Certification!$G$104))</f>
        <v/>
      </c>
      <c r="BJ49" s="178" t="str">
        <f>IF(ISBLANK($D49),"",CHOOSE($D49,Certification!$G$41,Certification!$G$57,Certification!$G$73,Certification!$G$89,Certification!$G$105))</f>
        <v/>
      </c>
      <c r="BK49" s="59" t="str">
        <f>IF(ISBLANK($D49),"",CHOOSE($D49,IF(ISBLANK(Certification!$C$43),"",Certification!$C$43),IF(ISBLANK(Certification!$C$59),"",Certification!$C$59),IF(ISBLANK(Certification!$C$75),"",Certification!$C$75),IF(ISBLANK(Certification!$C$91),"",Certification!$C$91),IF(ISBLANK(Certification!$C$107),"",Certification!$C$107)))</f>
        <v/>
      </c>
      <c r="BL49" s="59" t="str">
        <f>IF(ISBLANK($D49),"",CHOOSE($D49,IF(ISBLANK(Certification!$C$45),"",Certification!$C$45),IF(ISBLANK(Certification!$C$61),"",Certification!$C$61),IF(ISBLANK(Certification!$C$77),"",Certification!$C$77),IF(ISBLANK(Certification!$C$93),"",Certification!$C$93),IF(ISBLANK(Certification!$C$109),"",Certification!$C$109)))</f>
        <v/>
      </c>
      <c r="BN49" s="20" t="s">
        <v>8</v>
      </c>
    </row>
    <row r="50" spans="1:66" s="18" customFormat="1" ht="25.5" x14ac:dyDescent="0.2">
      <c r="A50" s="54">
        <v>41</v>
      </c>
      <c r="B50" s="55" t="str">
        <f t="shared" si="1"/>
        <v/>
      </c>
      <c r="C50" s="27"/>
      <c r="D50" s="28"/>
      <c r="E50" s="28"/>
      <c r="F50" s="28"/>
      <c r="G50" s="28"/>
      <c r="H50" s="29"/>
      <c r="I50" s="28"/>
      <c r="J50" s="29"/>
      <c r="K50" s="29"/>
      <c r="L50" s="29"/>
      <c r="M50" s="49"/>
      <c r="N50" s="29"/>
      <c r="O50" s="49"/>
      <c r="P50" s="29"/>
      <c r="Q50" s="49"/>
      <c r="R50" s="28"/>
      <c r="S50" s="28"/>
      <c r="T50" s="28"/>
      <c r="U50" s="185"/>
      <c r="V50" s="28"/>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si="23"/>
        <v/>
      </c>
      <c r="AL50" s="16" t="str">
        <f t="shared" si="15"/>
        <v/>
      </c>
      <c r="AM50" s="16" t="str">
        <f t="shared" si="27"/>
        <v/>
      </c>
      <c r="AN50" s="187" t="str">
        <f t="shared" si="24"/>
        <v/>
      </c>
      <c r="AO50" s="16" t="str">
        <f t="shared" si="17"/>
        <v/>
      </c>
      <c r="AP50" s="16" t="str">
        <f t="shared" si="25"/>
        <v/>
      </c>
      <c r="AQ50" s="16" t="str">
        <f t="shared" ref="AQ50:AQ69" si="28">IF(COUNTA($C50:$V50)=0,"","ok")</f>
        <v/>
      </c>
      <c r="AR50" s="17"/>
      <c r="AU50" s="45"/>
      <c r="AV50" s="45"/>
      <c r="AW50" s="45"/>
      <c r="AX50" s="59" t="str">
        <f t="shared" si="19"/>
        <v/>
      </c>
      <c r="AY50" s="59" t="str">
        <f t="shared" si="20"/>
        <v/>
      </c>
      <c r="AZ50" s="59" t="str">
        <f t="shared" si="21"/>
        <v/>
      </c>
      <c r="BA50" s="59" t="str">
        <f t="shared" si="22"/>
        <v/>
      </c>
      <c r="BB50" s="59" t="str">
        <f>IF(ISBLANK($D50),"",CHOOSE($D50,Certification!$C$32,Certification!$C$48,Certification!$C$64,Certification!$C$80,Certification!$C$96))</f>
        <v/>
      </c>
      <c r="BC50" s="59" t="str">
        <f>IF(ISBLANK($D50),"",CHOOSE($D50,Certification!$C$33,Certification!$C$49,Certification!$C$65,Certification!$C$81,Certification!$C$97))</f>
        <v/>
      </c>
      <c r="BD50" s="59" t="str">
        <f>IF(ISBLANK($D50),"",CHOOSE($D50,Certification!$C$34,Certification!$C$50,Certification!$C$66,Certification!$C$82,Certification!$C$98))</f>
        <v/>
      </c>
      <c r="BE50" s="59" t="str">
        <f>IF(ISBLANK($D50),"",CHOOSE($D50,Certification!$C$35,Certification!$C$51,Certification!$C$67,Certification!$C$83,Certification!$C$99))</f>
        <v/>
      </c>
      <c r="BF50" s="59" t="str">
        <f>IF(ISBLANK($D50),"",CHOOSE($D50,Certification!$C$36,Certification!$C$52,Certification!$C$68,Certification!$C$84,Certification!$C$100))</f>
        <v/>
      </c>
      <c r="BG50" s="59" t="str">
        <f>IF(ISBLANK($D50),"",CHOOSE($D50,Certification!$C$37,Certification!$C$53,Certification!$C$69,Certification!$C$85,Certification!$C$101))</f>
        <v/>
      </c>
      <c r="BH50" s="178" t="str">
        <f>IF(ISBLANK($D50),"",CHOOSE($D50,Certification!$G$39,Certification!$G$55,Certification!$G$71,Certification!$G$87,Certification!$G$103))</f>
        <v/>
      </c>
      <c r="BI50" s="178" t="str">
        <f>IF(ISBLANK($D50),"",CHOOSE($D50,Certification!$G$40,Certification!$G$56,Certification!$G$72,Certification!$G$88,Certification!$G$104))</f>
        <v/>
      </c>
      <c r="BJ50" s="178" t="str">
        <f>IF(ISBLANK($D50),"",CHOOSE($D50,Certification!$G$41,Certification!$G$57,Certification!$G$73,Certification!$G$89,Certification!$G$105))</f>
        <v/>
      </c>
      <c r="BK50" s="59" t="str">
        <f>IF(ISBLANK($D50),"",CHOOSE($D50,IF(ISBLANK(Certification!$C$43),"",Certification!$C$43),IF(ISBLANK(Certification!$C$59),"",Certification!$C$59),IF(ISBLANK(Certification!$C$75),"",Certification!$C$75),IF(ISBLANK(Certification!$C$91),"",Certification!$C$91),IF(ISBLANK(Certification!$C$107),"",Certification!$C$107)))</f>
        <v/>
      </c>
      <c r="BL50" s="59" t="str">
        <f>IF(ISBLANK($D50),"",CHOOSE($D50,IF(ISBLANK(Certification!$C$45),"",Certification!$C$45),IF(ISBLANK(Certification!$C$61),"",Certification!$C$61),IF(ISBLANK(Certification!$C$77),"",Certification!$C$77),IF(ISBLANK(Certification!$C$93),"",Certification!$C$93),IF(ISBLANK(Certification!$C$109),"",Certification!$C$109)))</f>
        <v/>
      </c>
      <c r="BN50" s="20" t="s">
        <v>8</v>
      </c>
    </row>
    <row r="51" spans="1:66" s="18" customFormat="1" ht="25.5" x14ac:dyDescent="0.2">
      <c r="A51" s="54">
        <v>42</v>
      </c>
      <c r="B51" s="55" t="str">
        <f t="shared" si="1"/>
        <v/>
      </c>
      <c r="C51" s="27"/>
      <c r="D51" s="28"/>
      <c r="E51" s="28"/>
      <c r="F51" s="28"/>
      <c r="G51" s="28"/>
      <c r="H51" s="29"/>
      <c r="I51" s="28"/>
      <c r="J51" s="29"/>
      <c r="K51" s="29"/>
      <c r="L51" s="29"/>
      <c r="M51" s="49"/>
      <c r="N51" s="29"/>
      <c r="O51" s="49"/>
      <c r="P51" s="29"/>
      <c r="Q51" s="49"/>
      <c r="R51" s="28"/>
      <c r="S51" s="28"/>
      <c r="T51" s="28"/>
      <c r="U51" s="185"/>
      <c r="V51" s="28"/>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15"/>
        <v/>
      </c>
      <c r="AM51" s="16" t="str">
        <f t="shared" si="27"/>
        <v/>
      </c>
      <c r="AN51" s="187" t="str">
        <f t="shared" si="24"/>
        <v/>
      </c>
      <c r="AO51" s="16" t="str">
        <f t="shared" si="17"/>
        <v/>
      </c>
      <c r="AP51" s="16" t="str">
        <f t="shared" si="25"/>
        <v/>
      </c>
      <c r="AQ51" s="16" t="str">
        <f t="shared" si="28"/>
        <v/>
      </c>
      <c r="AR51" s="17"/>
      <c r="AU51" s="45"/>
      <c r="AV51" s="45"/>
      <c r="AW51" s="45"/>
      <c r="AX51" s="59" t="str">
        <f t="shared" si="19"/>
        <v/>
      </c>
      <c r="AY51" s="59" t="str">
        <f t="shared" si="20"/>
        <v/>
      </c>
      <c r="AZ51" s="59" t="str">
        <f t="shared" si="21"/>
        <v/>
      </c>
      <c r="BA51" s="59" t="str">
        <f t="shared" si="22"/>
        <v/>
      </c>
      <c r="BB51" s="59" t="str">
        <f>IF(ISBLANK($D51),"",CHOOSE($D51,Certification!$C$32,Certification!$C$48,Certification!$C$64,Certification!$C$80,Certification!$C$96))</f>
        <v/>
      </c>
      <c r="BC51" s="59" t="str">
        <f>IF(ISBLANK($D51),"",CHOOSE($D51,Certification!$C$33,Certification!$C$49,Certification!$C$65,Certification!$C$81,Certification!$C$97))</f>
        <v/>
      </c>
      <c r="BD51" s="59" t="str">
        <f>IF(ISBLANK($D51),"",CHOOSE($D51,Certification!$C$34,Certification!$C$50,Certification!$C$66,Certification!$C$82,Certification!$C$98))</f>
        <v/>
      </c>
      <c r="BE51" s="59" t="str">
        <f>IF(ISBLANK($D51),"",CHOOSE($D51,Certification!$C$35,Certification!$C$51,Certification!$C$67,Certification!$C$83,Certification!$C$99))</f>
        <v/>
      </c>
      <c r="BF51" s="59" t="str">
        <f>IF(ISBLANK($D51),"",CHOOSE($D51,Certification!$C$36,Certification!$C$52,Certification!$C$68,Certification!$C$84,Certification!$C$100))</f>
        <v/>
      </c>
      <c r="BG51" s="59" t="str">
        <f>IF(ISBLANK($D51),"",CHOOSE($D51,Certification!$C$37,Certification!$C$53,Certification!$C$69,Certification!$C$85,Certification!$C$101))</f>
        <v/>
      </c>
      <c r="BH51" s="178" t="str">
        <f>IF(ISBLANK($D51),"",CHOOSE($D51,Certification!$G$39,Certification!$G$55,Certification!$G$71,Certification!$G$87,Certification!$G$103))</f>
        <v/>
      </c>
      <c r="BI51" s="178" t="str">
        <f>IF(ISBLANK($D51),"",CHOOSE($D51,Certification!$G$40,Certification!$G$56,Certification!$G$72,Certification!$G$88,Certification!$G$104))</f>
        <v/>
      </c>
      <c r="BJ51" s="178" t="str">
        <f>IF(ISBLANK($D51),"",CHOOSE($D51,Certification!$G$41,Certification!$G$57,Certification!$G$73,Certification!$G$89,Certification!$G$105))</f>
        <v/>
      </c>
      <c r="BK51" s="59" t="str">
        <f>IF(ISBLANK($D51),"",CHOOSE($D51,IF(ISBLANK(Certification!$C$43),"",Certification!$C$43),IF(ISBLANK(Certification!$C$59),"",Certification!$C$59),IF(ISBLANK(Certification!$C$75),"",Certification!$C$75),IF(ISBLANK(Certification!$C$91),"",Certification!$C$91),IF(ISBLANK(Certification!$C$107),"",Certification!$C$107)))</f>
        <v/>
      </c>
      <c r="BL51" s="59" t="str">
        <f>IF(ISBLANK($D51),"",CHOOSE($D51,IF(ISBLANK(Certification!$C$45),"",Certification!$C$45),IF(ISBLANK(Certification!$C$61),"",Certification!$C$61),IF(ISBLANK(Certification!$C$77),"",Certification!$C$77),IF(ISBLANK(Certification!$C$93),"",Certification!$C$93),IF(ISBLANK(Certification!$C$109),"",Certification!$C$109)))</f>
        <v/>
      </c>
      <c r="BN51" s="20" t="s">
        <v>8</v>
      </c>
    </row>
    <row r="52" spans="1:66" s="18" customFormat="1" ht="25.5" x14ac:dyDescent="0.2">
      <c r="A52" s="54">
        <v>43</v>
      </c>
      <c r="B52" s="55" t="str">
        <f t="shared" si="1"/>
        <v/>
      </c>
      <c r="C52" s="27"/>
      <c r="D52" s="28"/>
      <c r="E52" s="28"/>
      <c r="F52" s="28"/>
      <c r="G52" s="28"/>
      <c r="H52" s="29"/>
      <c r="I52" s="28"/>
      <c r="J52" s="29"/>
      <c r="K52" s="29"/>
      <c r="L52" s="29"/>
      <c r="M52" s="49"/>
      <c r="N52" s="29"/>
      <c r="O52" s="49"/>
      <c r="P52" s="29"/>
      <c r="Q52" s="49"/>
      <c r="R52" s="28"/>
      <c r="S52" s="28"/>
      <c r="T52" s="28"/>
      <c r="U52" s="185"/>
      <c r="V52" s="28"/>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15"/>
        <v/>
      </c>
      <c r="AM52" s="16" t="str">
        <f t="shared" si="27"/>
        <v/>
      </c>
      <c r="AN52" s="187" t="str">
        <f t="shared" si="24"/>
        <v/>
      </c>
      <c r="AO52" s="16" t="str">
        <f t="shared" si="17"/>
        <v/>
      </c>
      <c r="AP52" s="16" t="str">
        <f t="shared" si="25"/>
        <v/>
      </c>
      <c r="AQ52" s="16" t="str">
        <f t="shared" si="28"/>
        <v/>
      </c>
      <c r="AR52" s="17"/>
      <c r="AU52" s="45"/>
      <c r="AV52" s="45"/>
      <c r="AW52" s="45"/>
      <c r="AX52" s="59" t="str">
        <f t="shared" si="19"/>
        <v/>
      </c>
      <c r="AY52" s="59" t="str">
        <f t="shared" si="20"/>
        <v/>
      </c>
      <c r="AZ52" s="59" t="str">
        <f t="shared" si="21"/>
        <v/>
      </c>
      <c r="BA52" s="59" t="str">
        <f t="shared" si="22"/>
        <v/>
      </c>
      <c r="BB52" s="59" t="str">
        <f>IF(ISBLANK($D52),"",CHOOSE($D52,Certification!$C$32,Certification!$C$48,Certification!$C$64,Certification!$C$80,Certification!$C$96))</f>
        <v/>
      </c>
      <c r="BC52" s="59" t="str">
        <f>IF(ISBLANK($D52),"",CHOOSE($D52,Certification!$C$33,Certification!$C$49,Certification!$C$65,Certification!$C$81,Certification!$C$97))</f>
        <v/>
      </c>
      <c r="BD52" s="59" t="str">
        <f>IF(ISBLANK($D52),"",CHOOSE($D52,Certification!$C$34,Certification!$C$50,Certification!$C$66,Certification!$C$82,Certification!$C$98))</f>
        <v/>
      </c>
      <c r="BE52" s="59" t="str">
        <f>IF(ISBLANK($D52),"",CHOOSE($D52,Certification!$C$35,Certification!$C$51,Certification!$C$67,Certification!$C$83,Certification!$C$99))</f>
        <v/>
      </c>
      <c r="BF52" s="59" t="str">
        <f>IF(ISBLANK($D52),"",CHOOSE($D52,Certification!$C$36,Certification!$C$52,Certification!$C$68,Certification!$C$84,Certification!$C$100))</f>
        <v/>
      </c>
      <c r="BG52" s="59" t="str">
        <f>IF(ISBLANK($D52),"",CHOOSE($D52,Certification!$C$37,Certification!$C$53,Certification!$C$69,Certification!$C$85,Certification!$C$101))</f>
        <v/>
      </c>
      <c r="BH52" s="178" t="str">
        <f>IF(ISBLANK($D52),"",CHOOSE($D52,Certification!$G$39,Certification!$G$55,Certification!$G$71,Certification!$G$87,Certification!$G$103))</f>
        <v/>
      </c>
      <c r="BI52" s="178" t="str">
        <f>IF(ISBLANK($D52),"",CHOOSE($D52,Certification!$G$40,Certification!$G$56,Certification!$G$72,Certification!$G$88,Certification!$G$104))</f>
        <v/>
      </c>
      <c r="BJ52" s="178" t="str">
        <f>IF(ISBLANK($D52),"",CHOOSE($D52,Certification!$G$41,Certification!$G$57,Certification!$G$73,Certification!$G$89,Certification!$G$105))</f>
        <v/>
      </c>
      <c r="BK52" s="59" t="str">
        <f>IF(ISBLANK($D52),"",CHOOSE($D52,IF(ISBLANK(Certification!$C$43),"",Certification!$C$43),IF(ISBLANK(Certification!$C$59),"",Certification!$C$59),IF(ISBLANK(Certification!$C$75),"",Certification!$C$75),IF(ISBLANK(Certification!$C$91),"",Certification!$C$91),IF(ISBLANK(Certification!$C$107),"",Certification!$C$107)))</f>
        <v/>
      </c>
      <c r="BL52" s="59" t="str">
        <f>IF(ISBLANK($D52),"",CHOOSE($D52,IF(ISBLANK(Certification!$C$45),"",Certification!$C$45),IF(ISBLANK(Certification!$C$61),"",Certification!$C$61),IF(ISBLANK(Certification!$C$77),"",Certification!$C$77),IF(ISBLANK(Certification!$C$93),"",Certification!$C$93),IF(ISBLANK(Certification!$C$109),"",Certification!$C$109)))</f>
        <v/>
      </c>
      <c r="BN52" s="20" t="s">
        <v>8</v>
      </c>
    </row>
    <row r="53" spans="1:66" s="18" customFormat="1" ht="25.5" x14ac:dyDescent="0.2">
      <c r="A53" s="54">
        <v>44</v>
      </c>
      <c r="B53" s="55" t="str">
        <f t="shared" si="1"/>
        <v/>
      </c>
      <c r="C53" s="27"/>
      <c r="D53" s="28"/>
      <c r="E53" s="28"/>
      <c r="F53" s="28"/>
      <c r="G53" s="28"/>
      <c r="H53" s="29"/>
      <c r="I53" s="28"/>
      <c r="J53" s="29"/>
      <c r="K53" s="29"/>
      <c r="L53" s="29"/>
      <c r="M53" s="49"/>
      <c r="N53" s="29"/>
      <c r="O53" s="49"/>
      <c r="P53" s="29"/>
      <c r="Q53" s="49"/>
      <c r="R53" s="28"/>
      <c r="S53" s="28"/>
      <c r="T53" s="28"/>
      <c r="U53" s="185"/>
      <c r="V53" s="28"/>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15"/>
        <v/>
      </c>
      <c r="AM53" s="16" t="str">
        <f t="shared" si="27"/>
        <v/>
      </c>
      <c r="AN53" s="187" t="str">
        <f t="shared" si="24"/>
        <v/>
      </c>
      <c r="AO53" s="16" t="str">
        <f t="shared" si="17"/>
        <v/>
      </c>
      <c r="AP53" s="16" t="str">
        <f t="shared" si="25"/>
        <v/>
      </c>
      <c r="AQ53" s="16" t="str">
        <f t="shared" si="28"/>
        <v/>
      </c>
      <c r="AR53" s="17"/>
      <c r="AU53" s="45"/>
      <c r="AV53" s="45"/>
      <c r="AW53" s="45"/>
      <c r="AX53" s="59" t="str">
        <f t="shared" si="19"/>
        <v/>
      </c>
      <c r="AY53" s="59" t="str">
        <f t="shared" si="20"/>
        <v/>
      </c>
      <c r="AZ53" s="59" t="str">
        <f t="shared" si="21"/>
        <v/>
      </c>
      <c r="BA53" s="59" t="str">
        <f t="shared" si="22"/>
        <v/>
      </c>
      <c r="BB53" s="59" t="str">
        <f>IF(ISBLANK($D53),"",CHOOSE($D53,Certification!$C$32,Certification!$C$48,Certification!$C$64,Certification!$C$80,Certification!$C$96))</f>
        <v/>
      </c>
      <c r="BC53" s="59" t="str">
        <f>IF(ISBLANK($D53),"",CHOOSE($D53,Certification!$C$33,Certification!$C$49,Certification!$C$65,Certification!$C$81,Certification!$C$97))</f>
        <v/>
      </c>
      <c r="BD53" s="59" t="str">
        <f>IF(ISBLANK($D53),"",CHOOSE($D53,Certification!$C$34,Certification!$C$50,Certification!$C$66,Certification!$C$82,Certification!$C$98))</f>
        <v/>
      </c>
      <c r="BE53" s="59" t="str">
        <f>IF(ISBLANK($D53),"",CHOOSE($D53,Certification!$C$35,Certification!$C$51,Certification!$C$67,Certification!$C$83,Certification!$C$99))</f>
        <v/>
      </c>
      <c r="BF53" s="59" t="str">
        <f>IF(ISBLANK($D53),"",CHOOSE($D53,Certification!$C$36,Certification!$C$52,Certification!$C$68,Certification!$C$84,Certification!$C$100))</f>
        <v/>
      </c>
      <c r="BG53" s="59" t="str">
        <f>IF(ISBLANK($D53),"",CHOOSE($D53,Certification!$C$37,Certification!$C$53,Certification!$C$69,Certification!$C$85,Certification!$C$101))</f>
        <v/>
      </c>
      <c r="BH53" s="178" t="str">
        <f>IF(ISBLANK($D53),"",CHOOSE($D53,Certification!$G$39,Certification!$G$55,Certification!$G$71,Certification!$G$87,Certification!$G$103))</f>
        <v/>
      </c>
      <c r="BI53" s="178" t="str">
        <f>IF(ISBLANK($D53),"",CHOOSE($D53,Certification!$G$40,Certification!$G$56,Certification!$G$72,Certification!$G$88,Certification!$G$104))</f>
        <v/>
      </c>
      <c r="BJ53" s="178" t="str">
        <f>IF(ISBLANK($D53),"",CHOOSE($D53,Certification!$G$41,Certification!$G$57,Certification!$G$73,Certification!$G$89,Certification!$G$105))</f>
        <v/>
      </c>
      <c r="BK53" s="59" t="str">
        <f>IF(ISBLANK($D53),"",CHOOSE($D53,IF(ISBLANK(Certification!$C$43),"",Certification!$C$43),IF(ISBLANK(Certification!$C$59),"",Certification!$C$59),IF(ISBLANK(Certification!$C$75),"",Certification!$C$75),IF(ISBLANK(Certification!$C$91),"",Certification!$C$91),IF(ISBLANK(Certification!$C$107),"",Certification!$C$107)))</f>
        <v/>
      </c>
      <c r="BL53" s="59" t="str">
        <f>IF(ISBLANK($D53),"",CHOOSE($D53,IF(ISBLANK(Certification!$C$45),"",Certification!$C$45),IF(ISBLANK(Certification!$C$61),"",Certification!$C$61),IF(ISBLANK(Certification!$C$77),"",Certification!$C$77),IF(ISBLANK(Certification!$C$93),"",Certification!$C$93),IF(ISBLANK(Certification!$C$109),"",Certification!$C$109)))</f>
        <v/>
      </c>
      <c r="BN53" s="20" t="s">
        <v>8</v>
      </c>
    </row>
    <row r="54" spans="1:66" s="18" customFormat="1" ht="25.5" x14ac:dyDescent="0.2">
      <c r="A54" s="54">
        <v>45</v>
      </c>
      <c r="B54" s="55" t="str">
        <f t="shared" si="1"/>
        <v/>
      </c>
      <c r="C54" s="27"/>
      <c r="D54" s="28"/>
      <c r="E54" s="28"/>
      <c r="F54" s="28"/>
      <c r="G54" s="28"/>
      <c r="H54" s="29"/>
      <c r="I54" s="28"/>
      <c r="J54" s="29"/>
      <c r="K54" s="29"/>
      <c r="L54" s="29"/>
      <c r="M54" s="49"/>
      <c r="N54" s="29"/>
      <c r="O54" s="49"/>
      <c r="P54" s="29"/>
      <c r="Q54" s="49"/>
      <c r="R54" s="28"/>
      <c r="S54" s="28"/>
      <c r="T54" s="28"/>
      <c r="U54" s="185"/>
      <c r="V54" s="28"/>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15"/>
        <v/>
      </c>
      <c r="AM54" s="16" t="str">
        <f t="shared" si="27"/>
        <v/>
      </c>
      <c r="AN54" s="187" t="str">
        <f t="shared" si="24"/>
        <v/>
      </c>
      <c r="AO54" s="16" t="str">
        <f t="shared" si="17"/>
        <v/>
      </c>
      <c r="AP54" s="16" t="str">
        <f t="shared" si="25"/>
        <v/>
      </c>
      <c r="AQ54" s="16" t="str">
        <f t="shared" si="28"/>
        <v/>
      </c>
      <c r="AR54" s="17"/>
      <c r="AU54" s="45"/>
      <c r="AV54" s="45"/>
      <c r="AW54" s="45"/>
      <c r="AX54" s="59" t="str">
        <f t="shared" si="19"/>
        <v/>
      </c>
      <c r="AY54" s="59" t="str">
        <f t="shared" si="20"/>
        <v/>
      </c>
      <c r="AZ54" s="59" t="str">
        <f t="shared" si="21"/>
        <v/>
      </c>
      <c r="BA54" s="59" t="str">
        <f t="shared" si="22"/>
        <v/>
      </c>
      <c r="BB54" s="59" t="str">
        <f>IF(ISBLANK($D54),"",CHOOSE($D54,Certification!$C$32,Certification!$C$48,Certification!$C$64,Certification!$C$80,Certification!$C$96))</f>
        <v/>
      </c>
      <c r="BC54" s="59" t="str">
        <f>IF(ISBLANK($D54),"",CHOOSE($D54,Certification!$C$33,Certification!$C$49,Certification!$C$65,Certification!$C$81,Certification!$C$97))</f>
        <v/>
      </c>
      <c r="BD54" s="59" t="str">
        <f>IF(ISBLANK($D54),"",CHOOSE($D54,Certification!$C$34,Certification!$C$50,Certification!$C$66,Certification!$C$82,Certification!$C$98))</f>
        <v/>
      </c>
      <c r="BE54" s="59" t="str">
        <f>IF(ISBLANK($D54),"",CHOOSE($D54,Certification!$C$35,Certification!$C$51,Certification!$C$67,Certification!$C$83,Certification!$C$99))</f>
        <v/>
      </c>
      <c r="BF54" s="59" t="str">
        <f>IF(ISBLANK($D54),"",CHOOSE($D54,Certification!$C$36,Certification!$C$52,Certification!$C$68,Certification!$C$84,Certification!$C$100))</f>
        <v/>
      </c>
      <c r="BG54" s="59" t="str">
        <f>IF(ISBLANK($D54),"",CHOOSE($D54,Certification!$C$37,Certification!$C$53,Certification!$C$69,Certification!$C$85,Certification!$C$101))</f>
        <v/>
      </c>
      <c r="BH54" s="178" t="str">
        <f>IF(ISBLANK($D54),"",CHOOSE($D54,Certification!$G$39,Certification!$G$55,Certification!$G$71,Certification!$G$87,Certification!$G$103))</f>
        <v/>
      </c>
      <c r="BI54" s="178" t="str">
        <f>IF(ISBLANK($D54),"",CHOOSE($D54,Certification!$G$40,Certification!$G$56,Certification!$G$72,Certification!$G$88,Certification!$G$104))</f>
        <v/>
      </c>
      <c r="BJ54" s="178" t="str">
        <f>IF(ISBLANK($D54),"",CHOOSE($D54,Certification!$G$41,Certification!$G$57,Certification!$G$73,Certification!$G$89,Certification!$G$105))</f>
        <v/>
      </c>
      <c r="BK54" s="59" t="str">
        <f>IF(ISBLANK($D54),"",CHOOSE($D54,IF(ISBLANK(Certification!$C$43),"",Certification!$C$43),IF(ISBLANK(Certification!$C$59),"",Certification!$C$59),IF(ISBLANK(Certification!$C$75),"",Certification!$C$75),IF(ISBLANK(Certification!$C$91),"",Certification!$C$91),IF(ISBLANK(Certification!$C$107),"",Certification!$C$107)))</f>
        <v/>
      </c>
      <c r="BL54" s="59" t="str">
        <f>IF(ISBLANK($D54),"",CHOOSE($D54,IF(ISBLANK(Certification!$C$45),"",Certification!$C$45),IF(ISBLANK(Certification!$C$61),"",Certification!$C$61),IF(ISBLANK(Certification!$C$77),"",Certification!$C$77),IF(ISBLANK(Certification!$C$93),"",Certification!$C$93),IF(ISBLANK(Certification!$C$109),"",Certification!$C$109)))</f>
        <v/>
      </c>
      <c r="BN54" s="20" t="s">
        <v>8</v>
      </c>
    </row>
    <row r="55" spans="1:66" s="18" customFormat="1" ht="25.5" x14ac:dyDescent="0.2">
      <c r="A55" s="54">
        <v>46</v>
      </c>
      <c r="B55" s="55" t="str">
        <f t="shared" si="1"/>
        <v/>
      </c>
      <c r="C55" s="27"/>
      <c r="D55" s="28"/>
      <c r="E55" s="28"/>
      <c r="F55" s="28"/>
      <c r="G55" s="28"/>
      <c r="H55" s="29"/>
      <c r="I55" s="28"/>
      <c r="J55" s="29"/>
      <c r="K55" s="29"/>
      <c r="L55" s="29"/>
      <c r="M55" s="49"/>
      <c r="N55" s="29"/>
      <c r="O55" s="49"/>
      <c r="P55" s="29"/>
      <c r="Q55" s="49"/>
      <c r="R55" s="28"/>
      <c r="S55" s="28"/>
      <c r="T55" s="28"/>
      <c r="U55" s="185"/>
      <c r="V55" s="28"/>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15"/>
        <v/>
      </c>
      <c r="AM55" s="16" t="str">
        <f t="shared" si="27"/>
        <v/>
      </c>
      <c r="AN55" s="187" t="str">
        <f t="shared" si="24"/>
        <v/>
      </c>
      <c r="AO55" s="16" t="str">
        <f t="shared" si="17"/>
        <v/>
      </c>
      <c r="AP55" s="16" t="str">
        <f t="shared" si="25"/>
        <v/>
      </c>
      <c r="AQ55" s="16" t="str">
        <f t="shared" si="28"/>
        <v/>
      </c>
      <c r="AR55" s="17"/>
      <c r="AU55" s="45"/>
      <c r="AV55" s="45"/>
      <c r="AW55" s="45"/>
      <c r="AX55" s="59" t="str">
        <f t="shared" si="19"/>
        <v/>
      </c>
      <c r="AY55" s="59" t="str">
        <f t="shared" si="20"/>
        <v/>
      </c>
      <c r="AZ55" s="59" t="str">
        <f t="shared" si="21"/>
        <v/>
      </c>
      <c r="BA55" s="59" t="str">
        <f t="shared" si="22"/>
        <v/>
      </c>
      <c r="BB55" s="59" t="str">
        <f>IF(ISBLANK($D55),"",CHOOSE($D55,Certification!$C$32,Certification!$C$48,Certification!$C$64,Certification!$C$80,Certification!$C$96))</f>
        <v/>
      </c>
      <c r="BC55" s="59" t="str">
        <f>IF(ISBLANK($D55),"",CHOOSE($D55,Certification!$C$33,Certification!$C$49,Certification!$C$65,Certification!$C$81,Certification!$C$97))</f>
        <v/>
      </c>
      <c r="BD55" s="59" t="str">
        <f>IF(ISBLANK($D55),"",CHOOSE($D55,Certification!$C$34,Certification!$C$50,Certification!$C$66,Certification!$C$82,Certification!$C$98))</f>
        <v/>
      </c>
      <c r="BE55" s="59" t="str">
        <f>IF(ISBLANK($D55),"",CHOOSE($D55,Certification!$C$35,Certification!$C$51,Certification!$C$67,Certification!$C$83,Certification!$C$99))</f>
        <v/>
      </c>
      <c r="BF55" s="59" t="str">
        <f>IF(ISBLANK($D55),"",CHOOSE($D55,Certification!$C$36,Certification!$C$52,Certification!$C$68,Certification!$C$84,Certification!$C$100))</f>
        <v/>
      </c>
      <c r="BG55" s="59" t="str">
        <f>IF(ISBLANK($D55),"",CHOOSE($D55,Certification!$C$37,Certification!$C$53,Certification!$C$69,Certification!$C$85,Certification!$C$101))</f>
        <v/>
      </c>
      <c r="BH55" s="178" t="str">
        <f>IF(ISBLANK($D55),"",CHOOSE($D55,Certification!$G$39,Certification!$G$55,Certification!$G$71,Certification!$G$87,Certification!$G$103))</f>
        <v/>
      </c>
      <c r="BI55" s="178" t="str">
        <f>IF(ISBLANK($D55),"",CHOOSE($D55,Certification!$G$40,Certification!$G$56,Certification!$G$72,Certification!$G$88,Certification!$G$104))</f>
        <v/>
      </c>
      <c r="BJ55" s="178" t="str">
        <f>IF(ISBLANK($D55),"",CHOOSE($D55,Certification!$G$41,Certification!$G$57,Certification!$G$73,Certification!$G$89,Certification!$G$105))</f>
        <v/>
      </c>
      <c r="BK55" s="59" t="str">
        <f>IF(ISBLANK($D55),"",CHOOSE($D55,IF(ISBLANK(Certification!$C$43),"",Certification!$C$43),IF(ISBLANK(Certification!$C$59),"",Certification!$C$59),IF(ISBLANK(Certification!$C$75),"",Certification!$C$75),IF(ISBLANK(Certification!$C$91),"",Certification!$C$91),IF(ISBLANK(Certification!$C$107),"",Certification!$C$107)))</f>
        <v/>
      </c>
      <c r="BL55" s="59" t="str">
        <f>IF(ISBLANK($D55),"",CHOOSE($D55,IF(ISBLANK(Certification!$C$45),"",Certification!$C$45),IF(ISBLANK(Certification!$C$61),"",Certification!$C$61),IF(ISBLANK(Certification!$C$77),"",Certification!$C$77),IF(ISBLANK(Certification!$C$93),"",Certification!$C$93),IF(ISBLANK(Certification!$C$109),"",Certification!$C$109)))</f>
        <v/>
      </c>
      <c r="BN55" s="20" t="s">
        <v>8</v>
      </c>
    </row>
    <row r="56" spans="1:66" s="18" customFormat="1" ht="25.5" x14ac:dyDescent="0.2">
      <c r="A56" s="54">
        <v>47</v>
      </c>
      <c r="B56" s="55" t="str">
        <f t="shared" si="1"/>
        <v/>
      </c>
      <c r="C56" s="27"/>
      <c r="D56" s="28"/>
      <c r="E56" s="28"/>
      <c r="F56" s="28"/>
      <c r="G56" s="28"/>
      <c r="H56" s="29"/>
      <c r="I56" s="28"/>
      <c r="J56" s="29"/>
      <c r="K56" s="29"/>
      <c r="L56" s="29"/>
      <c r="M56" s="49"/>
      <c r="N56" s="29"/>
      <c r="O56" s="49"/>
      <c r="P56" s="29"/>
      <c r="Q56" s="49"/>
      <c r="R56" s="28"/>
      <c r="S56" s="28"/>
      <c r="T56" s="28"/>
      <c r="U56" s="185"/>
      <c r="V56" s="28"/>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15"/>
        <v/>
      </c>
      <c r="AM56" s="16" t="str">
        <f t="shared" si="27"/>
        <v/>
      </c>
      <c r="AN56" s="187" t="str">
        <f t="shared" si="24"/>
        <v/>
      </c>
      <c r="AO56" s="16" t="str">
        <f t="shared" si="17"/>
        <v/>
      </c>
      <c r="AP56" s="16" t="str">
        <f t="shared" si="25"/>
        <v/>
      </c>
      <c r="AQ56" s="16" t="str">
        <f t="shared" si="28"/>
        <v/>
      </c>
      <c r="AR56" s="17"/>
      <c r="AU56" s="45"/>
      <c r="AV56" s="45"/>
      <c r="AW56" s="45"/>
      <c r="AX56" s="59" t="str">
        <f t="shared" si="19"/>
        <v/>
      </c>
      <c r="AY56" s="59" t="str">
        <f t="shared" si="20"/>
        <v/>
      </c>
      <c r="AZ56" s="59" t="str">
        <f t="shared" si="21"/>
        <v/>
      </c>
      <c r="BA56" s="59" t="str">
        <f t="shared" si="22"/>
        <v/>
      </c>
      <c r="BB56" s="59" t="str">
        <f>IF(ISBLANK($D56),"",CHOOSE($D56,Certification!$C$32,Certification!$C$48,Certification!$C$64,Certification!$C$80,Certification!$C$96))</f>
        <v/>
      </c>
      <c r="BC56" s="59" t="str">
        <f>IF(ISBLANK($D56),"",CHOOSE($D56,Certification!$C$33,Certification!$C$49,Certification!$C$65,Certification!$C$81,Certification!$C$97))</f>
        <v/>
      </c>
      <c r="BD56" s="59" t="str">
        <f>IF(ISBLANK($D56),"",CHOOSE($D56,Certification!$C$34,Certification!$C$50,Certification!$C$66,Certification!$C$82,Certification!$C$98))</f>
        <v/>
      </c>
      <c r="BE56" s="59" t="str">
        <f>IF(ISBLANK($D56),"",CHOOSE($D56,Certification!$C$35,Certification!$C$51,Certification!$C$67,Certification!$C$83,Certification!$C$99))</f>
        <v/>
      </c>
      <c r="BF56" s="59" t="str">
        <f>IF(ISBLANK($D56),"",CHOOSE($D56,Certification!$C$36,Certification!$C$52,Certification!$C$68,Certification!$C$84,Certification!$C$100))</f>
        <v/>
      </c>
      <c r="BG56" s="59" t="str">
        <f>IF(ISBLANK($D56),"",CHOOSE($D56,Certification!$C$37,Certification!$C$53,Certification!$C$69,Certification!$C$85,Certification!$C$101))</f>
        <v/>
      </c>
      <c r="BH56" s="178" t="str">
        <f>IF(ISBLANK($D56),"",CHOOSE($D56,Certification!$G$39,Certification!$G$55,Certification!$G$71,Certification!$G$87,Certification!$G$103))</f>
        <v/>
      </c>
      <c r="BI56" s="178" t="str">
        <f>IF(ISBLANK($D56),"",CHOOSE($D56,Certification!$G$40,Certification!$G$56,Certification!$G$72,Certification!$G$88,Certification!$G$104))</f>
        <v/>
      </c>
      <c r="BJ56" s="178" t="str">
        <f>IF(ISBLANK($D56),"",CHOOSE($D56,Certification!$G$41,Certification!$G$57,Certification!$G$73,Certification!$G$89,Certification!$G$105))</f>
        <v/>
      </c>
      <c r="BK56" s="59" t="str">
        <f>IF(ISBLANK($D56),"",CHOOSE($D56,IF(ISBLANK(Certification!$C$43),"",Certification!$C$43),IF(ISBLANK(Certification!$C$59),"",Certification!$C$59),IF(ISBLANK(Certification!$C$75),"",Certification!$C$75),IF(ISBLANK(Certification!$C$91),"",Certification!$C$91),IF(ISBLANK(Certification!$C$107),"",Certification!$C$107)))</f>
        <v/>
      </c>
      <c r="BL56" s="59" t="str">
        <f>IF(ISBLANK($D56),"",CHOOSE($D56,IF(ISBLANK(Certification!$C$45),"",Certification!$C$45),IF(ISBLANK(Certification!$C$61),"",Certification!$C$61),IF(ISBLANK(Certification!$C$77),"",Certification!$C$77),IF(ISBLANK(Certification!$C$93),"",Certification!$C$93),IF(ISBLANK(Certification!$C$109),"",Certification!$C$109)))</f>
        <v/>
      </c>
      <c r="BN56" s="20" t="s">
        <v>8</v>
      </c>
    </row>
    <row r="57" spans="1:66" s="18" customFormat="1" ht="25.5" x14ac:dyDescent="0.2">
      <c r="A57" s="54">
        <v>48</v>
      </c>
      <c r="B57" s="55" t="str">
        <f t="shared" si="1"/>
        <v/>
      </c>
      <c r="C57" s="27"/>
      <c r="D57" s="28"/>
      <c r="E57" s="28"/>
      <c r="F57" s="28"/>
      <c r="G57" s="28"/>
      <c r="H57" s="29"/>
      <c r="I57" s="28"/>
      <c r="J57" s="29"/>
      <c r="K57" s="29"/>
      <c r="L57" s="29"/>
      <c r="M57" s="49"/>
      <c r="N57" s="29"/>
      <c r="O57" s="49"/>
      <c r="P57" s="29"/>
      <c r="Q57" s="49"/>
      <c r="R57" s="28"/>
      <c r="S57" s="28"/>
      <c r="T57" s="28"/>
      <c r="U57" s="185"/>
      <c r="V57" s="28"/>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15"/>
        <v/>
      </c>
      <c r="AM57" s="16" t="str">
        <f t="shared" si="27"/>
        <v/>
      </c>
      <c r="AN57" s="187" t="str">
        <f t="shared" si="24"/>
        <v/>
      </c>
      <c r="AO57" s="16" t="str">
        <f t="shared" si="17"/>
        <v/>
      </c>
      <c r="AP57" s="16" t="str">
        <f t="shared" si="25"/>
        <v/>
      </c>
      <c r="AQ57" s="16" t="str">
        <f t="shared" si="28"/>
        <v/>
      </c>
      <c r="AR57" s="17"/>
      <c r="AU57" s="45"/>
      <c r="AV57" s="45"/>
      <c r="AW57" s="45"/>
      <c r="AX57" s="59" t="str">
        <f t="shared" si="19"/>
        <v/>
      </c>
      <c r="AY57" s="59" t="str">
        <f t="shared" si="20"/>
        <v/>
      </c>
      <c r="AZ57" s="59" t="str">
        <f t="shared" si="21"/>
        <v/>
      </c>
      <c r="BA57" s="59" t="str">
        <f t="shared" si="22"/>
        <v/>
      </c>
      <c r="BB57" s="59" t="str">
        <f>IF(ISBLANK($D57),"",CHOOSE($D57,Certification!$C$32,Certification!$C$48,Certification!$C$64,Certification!$C$80,Certification!$C$96))</f>
        <v/>
      </c>
      <c r="BC57" s="59" t="str">
        <f>IF(ISBLANK($D57),"",CHOOSE($D57,Certification!$C$33,Certification!$C$49,Certification!$C$65,Certification!$C$81,Certification!$C$97))</f>
        <v/>
      </c>
      <c r="BD57" s="59" t="str">
        <f>IF(ISBLANK($D57),"",CHOOSE($D57,Certification!$C$34,Certification!$C$50,Certification!$C$66,Certification!$C$82,Certification!$C$98))</f>
        <v/>
      </c>
      <c r="BE57" s="59" t="str">
        <f>IF(ISBLANK($D57),"",CHOOSE($D57,Certification!$C$35,Certification!$C$51,Certification!$C$67,Certification!$C$83,Certification!$C$99))</f>
        <v/>
      </c>
      <c r="BF57" s="59" t="str">
        <f>IF(ISBLANK($D57),"",CHOOSE($D57,Certification!$C$36,Certification!$C$52,Certification!$C$68,Certification!$C$84,Certification!$C$100))</f>
        <v/>
      </c>
      <c r="BG57" s="59" t="str">
        <f>IF(ISBLANK($D57),"",CHOOSE($D57,Certification!$C$37,Certification!$C$53,Certification!$C$69,Certification!$C$85,Certification!$C$101))</f>
        <v/>
      </c>
      <c r="BH57" s="178" t="str">
        <f>IF(ISBLANK($D57),"",CHOOSE($D57,Certification!$G$39,Certification!$G$55,Certification!$G$71,Certification!$G$87,Certification!$G$103))</f>
        <v/>
      </c>
      <c r="BI57" s="178" t="str">
        <f>IF(ISBLANK($D57),"",CHOOSE($D57,Certification!$G$40,Certification!$G$56,Certification!$G$72,Certification!$G$88,Certification!$G$104))</f>
        <v/>
      </c>
      <c r="BJ57" s="178" t="str">
        <f>IF(ISBLANK($D57),"",CHOOSE($D57,Certification!$G$41,Certification!$G$57,Certification!$G$73,Certification!$G$89,Certification!$G$105))</f>
        <v/>
      </c>
      <c r="BK57" s="59" t="str">
        <f>IF(ISBLANK($D57),"",CHOOSE($D57,IF(ISBLANK(Certification!$C$43),"",Certification!$C$43),IF(ISBLANK(Certification!$C$59),"",Certification!$C$59),IF(ISBLANK(Certification!$C$75),"",Certification!$C$75),IF(ISBLANK(Certification!$C$91),"",Certification!$C$91),IF(ISBLANK(Certification!$C$107),"",Certification!$C$107)))</f>
        <v/>
      </c>
      <c r="BL57" s="59" t="str">
        <f>IF(ISBLANK($D57),"",CHOOSE($D57,IF(ISBLANK(Certification!$C$45),"",Certification!$C$45),IF(ISBLANK(Certification!$C$61),"",Certification!$C$61),IF(ISBLANK(Certification!$C$77),"",Certification!$C$77),IF(ISBLANK(Certification!$C$93),"",Certification!$C$93),IF(ISBLANK(Certification!$C$109),"",Certification!$C$109)))</f>
        <v/>
      </c>
      <c r="BN57" s="20" t="s">
        <v>8</v>
      </c>
    </row>
    <row r="58" spans="1:66" s="18" customFormat="1" ht="25.5" x14ac:dyDescent="0.2">
      <c r="A58" s="54">
        <v>49</v>
      </c>
      <c r="B58" s="55" t="str">
        <f t="shared" si="1"/>
        <v/>
      </c>
      <c r="C58" s="27"/>
      <c r="D58" s="28"/>
      <c r="E58" s="28"/>
      <c r="F58" s="28"/>
      <c r="G58" s="28"/>
      <c r="H58" s="29"/>
      <c r="I58" s="28"/>
      <c r="J58" s="29"/>
      <c r="K58" s="29"/>
      <c r="L58" s="29"/>
      <c r="M58" s="49"/>
      <c r="N58" s="29"/>
      <c r="O58" s="49"/>
      <c r="P58" s="29"/>
      <c r="Q58" s="49"/>
      <c r="R58" s="28"/>
      <c r="S58" s="28"/>
      <c r="T58" s="28"/>
      <c r="U58" s="185"/>
      <c r="V58" s="28"/>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15"/>
        <v/>
      </c>
      <c r="AM58" s="16" t="str">
        <f t="shared" si="27"/>
        <v/>
      </c>
      <c r="AN58" s="187" t="str">
        <f t="shared" si="24"/>
        <v/>
      </c>
      <c r="AO58" s="16" t="str">
        <f t="shared" si="17"/>
        <v/>
      </c>
      <c r="AP58" s="16" t="str">
        <f t="shared" si="25"/>
        <v/>
      </c>
      <c r="AQ58" s="16" t="str">
        <f t="shared" si="28"/>
        <v/>
      </c>
      <c r="AR58" s="17"/>
      <c r="AU58" s="45"/>
      <c r="AV58" s="45"/>
      <c r="AW58" s="45"/>
      <c r="AX58" s="59" t="str">
        <f t="shared" si="19"/>
        <v/>
      </c>
      <c r="AY58" s="59" t="str">
        <f t="shared" si="20"/>
        <v/>
      </c>
      <c r="AZ58" s="59" t="str">
        <f t="shared" si="21"/>
        <v/>
      </c>
      <c r="BA58" s="59" t="str">
        <f t="shared" si="22"/>
        <v/>
      </c>
      <c r="BB58" s="59" t="str">
        <f>IF(ISBLANK($D58),"",CHOOSE($D58,Certification!$C$32,Certification!$C$48,Certification!$C$64,Certification!$C$80,Certification!$C$96))</f>
        <v/>
      </c>
      <c r="BC58" s="59" t="str">
        <f>IF(ISBLANK($D58),"",CHOOSE($D58,Certification!$C$33,Certification!$C$49,Certification!$C$65,Certification!$C$81,Certification!$C$97))</f>
        <v/>
      </c>
      <c r="BD58" s="59" t="str">
        <f>IF(ISBLANK($D58),"",CHOOSE($D58,Certification!$C$34,Certification!$C$50,Certification!$C$66,Certification!$C$82,Certification!$C$98))</f>
        <v/>
      </c>
      <c r="BE58" s="59" t="str">
        <f>IF(ISBLANK($D58),"",CHOOSE($D58,Certification!$C$35,Certification!$C$51,Certification!$C$67,Certification!$C$83,Certification!$C$99))</f>
        <v/>
      </c>
      <c r="BF58" s="59" t="str">
        <f>IF(ISBLANK($D58),"",CHOOSE($D58,Certification!$C$36,Certification!$C$52,Certification!$C$68,Certification!$C$84,Certification!$C$100))</f>
        <v/>
      </c>
      <c r="BG58" s="59" t="str">
        <f>IF(ISBLANK($D58),"",CHOOSE($D58,Certification!$C$37,Certification!$C$53,Certification!$C$69,Certification!$C$85,Certification!$C$101))</f>
        <v/>
      </c>
      <c r="BH58" s="178" t="str">
        <f>IF(ISBLANK($D58),"",CHOOSE($D58,Certification!$G$39,Certification!$G$55,Certification!$G$71,Certification!$G$87,Certification!$G$103))</f>
        <v/>
      </c>
      <c r="BI58" s="178" t="str">
        <f>IF(ISBLANK($D58),"",CHOOSE($D58,Certification!$G$40,Certification!$G$56,Certification!$G$72,Certification!$G$88,Certification!$G$104))</f>
        <v/>
      </c>
      <c r="BJ58" s="178" t="str">
        <f>IF(ISBLANK($D58),"",CHOOSE($D58,Certification!$G$41,Certification!$G$57,Certification!$G$73,Certification!$G$89,Certification!$G$105))</f>
        <v/>
      </c>
      <c r="BK58" s="59" t="str">
        <f>IF(ISBLANK($D58),"",CHOOSE($D58,IF(ISBLANK(Certification!$C$43),"",Certification!$C$43),IF(ISBLANK(Certification!$C$59),"",Certification!$C$59),IF(ISBLANK(Certification!$C$75),"",Certification!$C$75),IF(ISBLANK(Certification!$C$91),"",Certification!$C$91),IF(ISBLANK(Certification!$C$107),"",Certification!$C$107)))</f>
        <v/>
      </c>
      <c r="BL58" s="59" t="str">
        <f>IF(ISBLANK($D58),"",CHOOSE($D58,IF(ISBLANK(Certification!$C$45),"",Certification!$C$45),IF(ISBLANK(Certification!$C$61),"",Certification!$C$61),IF(ISBLANK(Certification!$C$77),"",Certification!$C$77),IF(ISBLANK(Certification!$C$93),"",Certification!$C$93),IF(ISBLANK(Certification!$C$109),"",Certification!$C$109)))</f>
        <v/>
      </c>
      <c r="BN58" s="20" t="s">
        <v>8</v>
      </c>
    </row>
    <row r="59" spans="1:66" s="18" customFormat="1" ht="25.5" x14ac:dyDescent="0.2">
      <c r="A59" s="54">
        <v>50</v>
      </c>
      <c r="B59" s="55" t="str">
        <f t="shared" si="1"/>
        <v/>
      </c>
      <c r="C59" s="27"/>
      <c r="D59" s="28"/>
      <c r="E59" s="28"/>
      <c r="F59" s="28"/>
      <c r="G59" s="28"/>
      <c r="H59" s="29"/>
      <c r="I59" s="28"/>
      <c r="J59" s="29"/>
      <c r="K59" s="29"/>
      <c r="L59" s="29"/>
      <c r="M59" s="49"/>
      <c r="N59" s="29"/>
      <c r="O59" s="49"/>
      <c r="P59" s="29"/>
      <c r="Q59" s="49"/>
      <c r="R59" s="28"/>
      <c r="S59" s="28"/>
      <c r="T59" s="28"/>
      <c r="U59" s="185"/>
      <c r="V59" s="28"/>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15"/>
        <v/>
      </c>
      <c r="AM59" s="16" t="str">
        <f t="shared" si="27"/>
        <v/>
      </c>
      <c r="AN59" s="187" t="str">
        <f t="shared" si="24"/>
        <v/>
      </c>
      <c r="AO59" s="16" t="str">
        <f t="shared" si="17"/>
        <v/>
      </c>
      <c r="AP59" s="16" t="str">
        <f t="shared" si="25"/>
        <v/>
      </c>
      <c r="AQ59" s="16" t="str">
        <f t="shared" si="28"/>
        <v/>
      </c>
      <c r="AR59" s="17"/>
      <c r="AU59" s="45"/>
      <c r="AV59" s="45"/>
      <c r="AW59" s="45"/>
      <c r="AX59" s="59" t="str">
        <f t="shared" si="19"/>
        <v/>
      </c>
      <c r="AY59" s="59" t="str">
        <f t="shared" si="20"/>
        <v/>
      </c>
      <c r="AZ59" s="59" t="str">
        <f t="shared" si="21"/>
        <v/>
      </c>
      <c r="BA59" s="59" t="str">
        <f t="shared" si="22"/>
        <v/>
      </c>
      <c r="BB59" s="59" t="str">
        <f>IF(ISBLANK($D59),"",CHOOSE($D59,Certification!$C$32,Certification!$C$48,Certification!$C$64,Certification!$C$80,Certification!$C$96))</f>
        <v/>
      </c>
      <c r="BC59" s="59" t="str">
        <f>IF(ISBLANK($D59),"",CHOOSE($D59,Certification!$C$33,Certification!$C$49,Certification!$C$65,Certification!$C$81,Certification!$C$97))</f>
        <v/>
      </c>
      <c r="BD59" s="59" t="str">
        <f>IF(ISBLANK($D59),"",CHOOSE($D59,Certification!$C$34,Certification!$C$50,Certification!$C$66,Certification!$C$82,Certification!$C$98))</f>
        <v/>
      </c>
      <c r="BE59" s="59" t="str">
        <f>IF(ISBLANK($D59),"",CHOOSE($D59,Certification!$C$35,Certification!$C$51,Certification!$C$67,Certification!$C$83,Certification!$C$99))</f>
        <v/>
      </c>
      <c r="BF59" s="59" t="str">
        <f>IF(ISBLANK($D59),"",CHOOSE($D59,Certification!$C$36,Certification!$C$52,Certification!$C$68,Certification!$C$84,Certification!$C$100))</f>
        <v/>
      </c>
      <c r="BG59" s="59" t="str">
        <f>IF(ISBLANK($D59),"",CHOOSE($D59,Certification!$C$37,Certification!$C$53,Certification!$C$69,Certification!$C$85,Certification!$C$101))</f>
        <v/>
      </c>
      <c r="BH59" s="178" t="str">
        <f>IF(ISBLANK($D59),"",CHOOSE($D59,Certification!$G$39,Certification!$G$55,Certification!$G$71,Certification!$G$87,Certification!$G$103))</f>
        <v/>
      </c>
      <c r="BI59" s="178" t="str">
        <f>IF(ISBLANK($D59),"",CHOOSE($D59,Certification!$G$40,Certification!$G$56,Certification!$G$72,Certification!$G$88,Certification!$G$104))</f>
        <v/>
      </c>
      <c r="BJ59" s="178" t="str">
        <f>IF(ISBLANK($D59),"",CHOOSE($D59,Certification!$G$41,Certification!$G$57,Certification!$G$73,Certification!$G$89,Certification!$G$105))</f>
        <v/>
      </c>
      <c r="BK59" s="59" t="str">
        <f>IF(ISBLANK($D59),"",CHOOSE($D59,IF(ISBLANK(Certification!$C$43),"",Certification!$C$43),IF(ISBLANK(Certification!$C$59),"",Certification!$C$59),IF(ISBLANK(Certification!$C$75),"",Certification!$C$75),IF(ISBLANK(Certification!$C$91),"",Certification!$C$91),IF(ISBLANK(Certification!$C$107),"",Certification!$C$107)))</f>
        <v/>
      </c>
      <c r="BL59" s="59" t="str">
        <f>IF(ISBLANK($D59),"",CHOOSE($D59,IF(ISBLANK(Certification!$C$45),"",Certification!$C$45),IF(ISBLANK(Certification!$C$61),"",Certification!$C$61),IF(ISBLANK(Certification!$C$77),"",Certification!$C$77),IF(ISBLANK(Certification!$C$93),"",Certification!$C$93),IF(ISBLANK(Certification!$C$109),"",Certification!$C$109)))</f>
        <v/>
      </c>
      <c r="BN59" s="20" t="s">
        <v>8</v>
      </c>
    </row>
    <row r="60" spans="1:66" s="18" customFormat="1" ht="25.5" x14ac:dyDescent="0.2">
      <c r="A60" s="54">
        <v>51</v>
      </c>
      <c r="B60" s="55" t="str">
        <f t="shared" si="1"/>
        <v/>
      </c>
      <c r="C60" s="27"/>
      <c r="D60" s="28"/>
      <c r="E60" s="28"/>
      <c r="F60" s="28"/>
      <c r="G60" s="28"/>
      <c r="H60" s="29"/>
      <c r="I60" s="28"/>
      <c r="J60" s="29"/>
      <c r="K60" s="29"/>
      <c r="L60" s="29"/>
      <c r="M60" s="49"/>
      <c r="N60" s="29"/>
      <c r="O60" s="49"/>
      <c r="P60" s="29"/>
      <c r="Q60" s="49"/>
      <c r="R60" s="28"/>
      <c r="S60" s="28"/>
      <c r="T60" s="28"/>
      <c r="U60" s="185"/>
      <c r="V60" s="28"/>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15"/>
        <v/>
      </c>
      <c r="AM60" s="16" t="str">
        <f t="shared" si="27"/>
        <v/>
      </c>
      <c r="AN60" s="187" t="str">
        <f t="shared" si="24"/>
        <v/>
      </c>
      <c r="AO60" s="16" t="str">
        <f t="shared" si="17"/>
        <v/>
      </c>
      <c r="AP60" s="16" t="str">
        <f t="shared" si="25"/>
        <v/>
      </c>
      <c r="AQ60" s="16" t="str">
        <f t="shared" si="28"/>
        <v/>
      </c>
      <c r="AR60" s="17"/>
      <c r="AU60" s="45"/>
      <c r="AV60" s="45"/>
      <c r="AW60" s="45"/>
      <c r="AX60" s="59" t="str">
        <f t="shared" si="19"/>
        <v/>
      </c>
      <c r="AY60" s="59" t="str">
        <f t="shared" si="20"/>
        <v/>
      </c>
      <c r="AZ60" s="59" t="str">
        <f t="shared" si="21"/>
        <v/>
      </c>
      <c r="BA60" s="59" t="str">
        <f t="shared" si="22"/>
        <v/>
      </c>
      <c r="BB60" s="59" t="str">
        <f>IF(ISBLANK($D60),"",CHOOSE($D60,Certification!$C$32,Certification!$C$48,Certification!$C$64,Certification!$C$80,Certification!$C$96))</f>
        <v/>
      </c>
      <c r="BC60" s="59" t="str">
        <f>IF(ISBLANK($D60),"",CHOOSE($D60,Certification!$C$33,Certification!$C$49,Certification!$C$65,Certification!$C$81,Certification!$C$97))</f>
        <v/>
      </c>
      <c r="BD60" s="59" t="str">
        <f>IF(ISBLANK($D60),"",CHOOSE($D60,Certification!$C$34,Certification!$C$50,Certification!$C$66,Certification!$C$82,Certification!$C$98))</f>
        <v/>
      </c>
      <c r="BE60" s="59" t="str">
        <f>IF(ISBLANK($D60),"",CHOOSE($D60,Certification!$C$35,Certification!$C$51,Certification!$C$67,Certification!$C$83,Certification!$C$99))</f>
        <v/>
      </c>
      <c r="BF60" s="59" t="str">
        <f>IF(ISBLANK($D60),"",CHOOSE($D60,Certification!$C$36,Certification!$C$52,Certification!$C$68,Certification!$C$84,Certification!$C$100))</f>
        <v/>
      </c>
      <c r="BG60" s="59" t="str">
        <f>IF(ISBLANK($D60),"",CHOOSE($D60,Certification!$C$37,Certification!$C$53,Certification!$C$69,Certification!$C$85,Certification!$C$101))</f>
        <v/>
      </c>
      <c r="BH60" s="178" t="str">
        <f>IF(ISBLANK($D60),"",CHOOSE($D60,Certification!$G$39,Certification!$G$55,Certification!$G$71,Certification!$G$87,Certification!$G$103))</f>
        <v/>
      </c>
      <c r="BI60" s="178" t="str">
        <f>IF(ISBLANK($D60),"",CHOOSE($D60,Certification!$G$40,Certification!$G$56,Certification!$G$72,Certification!$G$88,Certification!$G$104))</f>
        <v/>
      </c>
      <c r="BJ60" s="178" t="str">
        <f>IF(ISBLANK($D60),"",CHOOSE($D60,Certification!$G$41,Certification!$G$57,Certification!$G$73,Certification!$G$89,Certification!$G$105))</f>
        <v/>
      </c>
      <c r="BK60" s="59" t="str">
        <f>IF(ISBLANK($D60),"",CHOOSE($D60,IF(ISBLANK(Certification!$C$43),"",Certification!$C$43),IF(ISBLANK(Certification!$C$59),"",Certification!$C$59),IF(ISBLANK(Certification!$C$75),"",Certification!$C$75),IF(ISBLANK(Certification!$C$91),"",Certification!$C$91),IF(ISBLANK(Certification!$C$107),"",Certification!$C$107)))</f>
        <v/>
      </c>
      <c r="BL60" s="59" t="str">
        <f>IF(ISBLANK($D60),"",CHOOSE($D60,IF(ISBLANK(Certification!$C$45),"",Certification!$C$45),IF(ISBLANK(Certification!$C$61),"",Certification!$C$61),IF(ISBLANK(Certification!$C$77),"",Certification!$C$77),IF(ISBLANK(Certification!$C$93),"",Certification!$C$93),IF(ISBLANK(Certification!$C$109),"",Certification!$C$109)))</f>
        <v/>
      </c>
      <c r="BN60" s="20" t="s">
        <v>8</v>
      </c>
    </row>
    <row r="61" spans="1:66" s="18" customFormat="1" ht="25.5" x14ac:dyDescent="0.2">
      <c r="A61" s="54">
        <v>52</v>
      </c>
      <c r="B61" s="55" t="str">
        <f t="shared" si="1"/>
        <v/>
      </c>
      <c r="C61" s="27"/>
      <c r="D61" s="28"/>
      <c r="E61" s="28"/>
      <c r="F61" s="28"/>
      <c r="G61" s="28"/>
      <c r="H61" s="29"/>
      <c r="I61" s="28"/>
      <c r="J61" s="29"/>
      <c r="K61" s="29"/>
      <c r="L61" s="29"/>
      <c r="M61" s="49"/>
      <c r="N61" s="29"/>
      <c r="O61" s="49"/>
      <c r="P61" s="29"/>
      <c r="Q61" s="49"/>
      <c r="R61" s="28"/>
      <c r="S61" s="28"/>
      <c r="T61" s="28"/>
      <c r="U61" s="185"/>
      <c r="V61" s="28"/>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15"/>
        <v/>
      </c>
      <c r="AM61" s="16" t="str">
        <f t="shared" si="27"/>
        <v/>
      </c>
      <c r="AN61" s="187" t="str">
        <f t="shared" si="24"/>
        <v/>
      </c>
      <c r="AO61" s="16" t="str">
        <f t="shared" si="17"/>
        <v/>
      </c>
      <c r="AP61" s="16" t="str">
        <f t="shared" si="25"/>
        <v/>
      </c>
      <c r="AQ61" s="16" t="str">
        <f t="shared" si="28"/>
        <v/>
      </c>
      <c r="AR61" s="17"/>
      <c r="AU61" s="45"/>
      <c r="AV61" s="45"/>
      <c r="AW61" s="45"/>
      <c r="AX61" s="59" t="str">
        <f t="shared" si="19"/>
        <v/>
      </c>
      <c r="AY61" s="59" t="str">
        <f t="shared" si="20"/>
        <v/>
      </c>
      <c r="AZ61" s="59" t="str">
        <f t="shared" si="21"/>
        <v/>
      </c>
      <c r="BA61" s="59" t="str">
        <f t="shared" si="22"/>
        <v/>
      </c>
      <c r="BB61" s="59" t="str">
        <f>IF(ISBLANK($D61),"",CHOOSE($D61,Certification!$C$32,Certification!$C$48,Certification!$C$64,Certification!$C$80,Certification!$C$96))</f>
        <v/>
      </c>
      <c r="BC61" s="59" t="str">
        <f>IF(ISBLANK($D61),"",CHOOSE($D61,Certification!$C$33,Certification!$C$49,Certification!$C$65,Certification!$C$81,Certification!$C$97))</f>
        <v/>
      </c>
      <c r="BD61" s="59" t="str">
        <f>IF(ISBLANK($D61),"",CHOOSE($D61,Certification!$C$34,Certification!$C$50,Certification!$C$66,Certification!$C$82,Certification!$C$98))</f>
        <v/>
      </c>
      <c r="BE61" s="59" t="str">
        <f>IF(ISBLANK($D61),"",CHOOSE($D61,Certification!$C$35,Certification!$C$51,Certification!$C$67,Certification!$C$83,Certification!$C$99))</f>
        <v/>
      </c>
      <c r="BF61" s="59" t="str">
        <f>IF(ISBLANK($D61),"",CHOOSE($D61,Certification!$C$36,Certification!$C$52,Certification!$C$68,Certification!$C$84,Certification!$C$100))</f>
        <v/>
      </c>
      <c r="BG61" s="59" t="str">
        <f>IF(ISBLANK($D61),"",CHOOSE($D61,Certification!$C$37,Certification!$C$53,Certification!$C$69,Certification!$C$85,Certification!$C$101))</f>
        <v/>
      </c>
      <c r="BH61" s="178" t="str">
        <f>IF(ISBLANK($D61),"",CHOOSE($D61,Certification!$G$39,Certification!$G$55,Certification!$G$71,Certification!$G$87,Certification!$G$103))</f>
        <v/>
      </c>
      <c r="BI61" s="178" t="str">
        <f>IF(ISBLANK($D61),"",CHOOSE($D61,Certification!$G$40,Certification!$G$56,Certification!$G$72,Certification!$G$88,Certification!$G$104))</f>
        <v/>
      </c>
      <c r="BJ61" s="178" t="str">
        <f>IF(ISBLANK($D61),"",CHOOSE($D61,Certification!$G$41,Certification!$G$57,Certification!$G$73,Certification!$G$89,Certification!$G$105))</f>
        <v/>
      </c>
      <c r="BK61" s="59" t="str">
        <f>IF(ISBLANK($D61),"",CHOOSE($D61,IF(ISBLANK(Certification!$C$43),"",Certification!$C$43),IF(ISBLANK(Certification!$C$59),"",Certification!$C$59),IF(ISBLANK(Certification!$C$75),"",Certification!$C$75),IF(ISBLANK(Certification!$C$91),"",Certification!$C$91),IF(ISBLANK(Certification!$C$107),"",Certification!$C$107)))</f>
        <v/>
      </c>
      <c r="BL61" s="59" t="str">
        <f>IF(ISBLANK($D61),"",CHOOSE($D61,IF(ISBLANK(Certification!$C$45),"",Certification!$C$45),IF(ISBLANK(Certification!$C$61),"",Certification!$C$61),IF(ISBLANK(Certification!$C$77),"",Certification!$C$77),IF(ISBLANK(Certification!$C$93),"",Certification!$C$93),IF(ISBLANK(Certification!$C$109),"",Certification!$C$109)))</f>
        <v/>
      </c>
      <c r="BN61" s="20" t="s">
        <v>8</v>
      </c>
    </row>
    <row r="62" spans="1:66" s="18" customFormat="1" ht="25.5" x14ac:dyDescent="0.2">
      <c r="A62" s="54">
        <v>53</v>
      </c>
      <c r="B62" s="55" t="str">
        <f t="shared" si="1"/>
        <v/>
      </c>
      <c r="C62" s="27"/>
      <c r="D62" s="28"/>
      <c r="E62" s="28"/>
      <c r="F62" s="28"/>
      <c r="G62" s="28"/>
      <c r="H62" s="29"/>
      <c r="I62" s="28"/>
      <c r="J62" s="29"/>
      <c r="K62" s="29"/>
      <c r="L62" s="29"/>
      <c r="M62" s="49"/>
      <c r="N62" s="29"/>
      <c r="O62" s="49"/>
      <c r="P62" s="29"/>
      <c r="Q62" s="49"/>
      <c r="R62" s="28"/>
      <c r="S62" s="28"/>
      <c r="T62" s="28"/>
      <c r="U62" s="185"/>
      <c r="V62" s="28"/>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15"/>
        <v/>
      </c>
      <c r="AM62" s="16" t="str">
        <f t="shared" si="27"/>
        <v/>
      </c>
      <c r="AN62" s="187" t="str">
        <f t="shared" si="24"/>
        <v/>
      </c>
      <c r="AO62" s="16" t="str">
        <f t="shared" si="17"/>
        <v/>
      </c>
      <c r="AP62" s="16" t="str">
        <f t="shared" si="25"/>
        <v/>
      </c>
      <c r="AQ62" s="16" t="str">
        <f t="shared" si="28"/>
        <v/>
      </c>
      <c r="AR62" s="17"/>
      <c r="AU62" s="45"/>
      <c r="AV62" s="45"/>
      <c r="AW62" s="45"/>
      <c r="AX62" s="59" t="str">
        <f t="shared" si="19"/>
        <v/>
      </c>
      <c r="AY62" s="59" t="str">
        <f t="shared" si="20"/>
        <v/>
      </c>
      <c r="AZ62" s="59" t="str">
        <f t="shared" si="21"/>
        <v/>
      </c>
      <c r="BA62" s="59" t="str">
        <f t="shared" si="22"/>
        <v/>
      </c>
      <c r="BB62" s="59" t="str">
        <f>IF(ISBLANK($D62),"",CHOOSE($D62,Certification!$C$32,Certification!$C$48,Certification!$C$64,Certification!$C$80,Certification!$C$96))</f>
        <v/>
      </c>
      <c r="BC62" s="59" t="str">
        <f>IF(ISBLANK($D62),"",CHOOSE($D62,Certification!$C$33,Certification!$C$49,Certification!$C$65,Certification!$C$81,Certification!$C$97))</f>
        <v/>
      </c>
      <c r="BD62" s="59" t="str">
        <f>IF(ISBLANK($D62),"",CHOOSE($D62,Certification!$C$34,Certification!$C$50,Certification!$C$66,Certification!$C$82,Certification!$C$98))</f>
        <v/>
      </c>
      <c r="BE62" s="59" t="str">
        <f>IF(ISBLANK($D62),"",CHOOSE($D62,Certification!$C$35,Certification!$C$51,Certification!$C$67,Certification!$C$83,Certification!$C$99))</f>
        <v/>
      </c>
      <c r="BF62" s="59" t="str">
        <f>IF(ISBLANK($D62),"",CHOOSE($D62,Certification!$C$36,Certification!$C$52,Certification!$C$68,Certification!$C$84,Certification!$C$100))</f>
        <v/>
      </c>
      <c r="BG62" s="59" t="str">
        <f>IF(ISBLANK($D62),"",CHOOSE($D62,Certification!$C$37,Certification!$C$53,Certification!$C$69,Certification!$C$85,Certification!$C$101))</f>
        <v/>
      </c>
      <c r="BH62" s="178" t="str">
        <f>IF(ISBLANK($D62),"",CHOOSE($D62,Certification!$G$39,Certification!$G$55,Certification!$G$71,Certification!$G$87,Certification!$G$103))</f>
        <v/>
      </c>
      <c r="BI62" s="178" t="str">
        <f>IF(ISBLANK($D62),"",CHOOSE($D62,Certification!$G$40,Certification!$G$56,Certification!$G$72,Certification!$G$88,Certification!$G$104))</f>
        <v/>
      </c>
      <c r="BJ62" s="178" t="str">
        <f>IF(ISBLANK($D62),"",CHOOSE($D62,Certification!$G$41,Certification!$G$57,Certification!$G$73,Certification!$G$89,Certification!$G$105))</f>
        <v/>
      </c>
      <c r="BK62" s="59" t="str">
        <f>IF(ISBLANK($D62),"",CHOOSE($D62,IF(ISBLANK(Certification!$C$43),"",Certification!$C$43),IF(ISBLANK(Certification!$C$59),"",Certification!$C$59),IF(ISBLANK(Certification!$C$75),"",Certification!$C$75),IF(ISBLANK(Certification!$C$91),"",Certification!$C$91),IF(ISBLANK(Certification!$C$107),"",Certification!$C$107)))</f>
        <v/>
      </c>
      <c r="BL62" s="59" t="str">
        <f>IF(ISBLANK($D62),"",CHOOSE($D62,IF(ISBLANK(Certification!$C$45),"",Certification!$C$45),IF(ISBLANK(Certification!$C$61),"",Certification!$C$61),IF(ISBLANK(Certification!$C$77),"",Certification!$C$77),IF(ISBLANK(Certification!$C$93),"",Certification!$C$93),IF(ISBLANK(Certification!$C$109),"",Certification!$C$109)))</f>
        <v/>
      </c>
      <c r="BN62" s="20" t="s">
        <v>8</v>
      </c>
    </row>
    <row r="63" spans="1:66" s="18" customFormat="1" ht="25.5" x14ac:dyDescent="0.2">
      <c r="A63" s="54">
        <v>54</v>
      </c>
      <c r="B63" s="55" t="str">
        <f t="shared" si="1"/>
        <v/>
      </c>
      <c r="C63" s="27"/>
      <c r="D63" s="28"/>
      <c r="E63" s="28"/>
      <c r="F63" s="28"/>
      <c r="G63" s="28"/>
      <c r="H63" s="29"/>
      <c r="I63" s="28"/>
      <c r="J63" s="29"/>
      <c r="K63" s="29"/>
      <c r="L63" s="29"/>
      <c r="M63" s="49"/>
      <c r="N63" s="29"/>
      <c r="O63" s="49"/>
      <c r="P63" s="29"/>
      <c r="Q63" s="49"/>
      <c r="R63" s="28"/>
      <c r="S63" s="28"/>
      <c r="T63" s="28"/>
      <c r="U63" s="185"/>
      <c r="V63" s="28"/>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15"/>
        <v/>
      </c>
      <c r="AM63" s="16" t="str">
        <f t="shared" si="27"/>
        <v/>
      </c>
      <c r="AN63" s="187" t="str">
        <f t="shared" si="24"/>
        <v/>
      </c>
      <c r="AO63" s="16" t="str">
        <f t="shared" si="17"/>
        <v/>
      </c>
      <c r="AP63" s="16" t="str">
        <f t="shared" si="25"/>
        <v/>
      </c>
      <c r="AQ63" s="16" t="str">
        <f t="shared" si="28"/>
        <v/>
      </c>
      <c r="AR63" s="17"/>
      <c r="AU63" s="45"/>
      <c r="AV63" s="45"/>
      <c r="AW63" s="45"/>
      <c r="AX63" s="59" t="str">
        <f t="shared" si="19"/>
        <v/>
      </c>
      <c r="AY63" s="59" t="str">
        <f t="shared" si="20"/>
        <v/>
      </c>
      <c r="AZ63" s="59" t="str">
        <f t="shared" si="21"/>
        <v/>
      </c>
      <c r="BA63" s="59" t="str">
        <f t="shared" si="22"/>
        <v/>
      </c>
      <c r="BB63" s="59" t="str">
        <f>IF(ISBLANK($D63),"",CHOOSE($D63,Certification!$C$32,Certification!$C$48,Certification!$C$64,Certification!$C$80,Certification!$C$96))</f>
        <v/>
      </c>
      <c r="BC63" s="59" t="str">
        <f>IF(ISBLANK($D63),"",CHOOSE($D63,Certification!$C$33,Certification!$C$49,Certification!$C$65,Certification!$C$81,Certification!$C$97))</f>
        <v/>
      </c>
      <c r="BD63" s="59" t="str">
        <f>IF(ISBLANK($D63),"",CHOOSE($D63,Certification!$C$34,Certification!$C$50,Certification!$C$66,Certification!$C$82,Certification!$C$98))</f>
        <v/>
      </c>
      <c r="BE63" s="59" t="str">
        <f>IF(ISBLANK($D63),"",CHOOSE($D63,Certification!$C$35,Certification!$C$51,Certification!$C$67,Certification!$C$83,Certification!$C$99))</f>
        <v/>
      </c>
      <c r="BF63" s="59" t="str">
        <f>IF(ISBLANK($D63),"",CHOOSE($D63,Certification!$C$36,Certification!$C$52,Certification!$C$68,Certification!$C$84,Certification!$C$100))</f>
        <v/>
      </c>
      <c r="BG63" s="59" t="str">
        <f>IF(ISBLANK($D63),"",CHOOSE($D63,Certification!$C$37,Certification!$C$53,Certification!$C$69,Certification!$C$85,Certification!$C$101))</f>
        <v/>
      </c>
      <c r="BH63" s="178" t="str">
        <f>IF(ISBLANK($D63),"",CHOOSE($D63,Certification!$G$39,Certification!$G$55,Certification!$G$71,Certification!$G$87,Certification!$G$103))</f>
        <v/>
      </c>
      <c r="BI63" s="178" t="str">
        <f>IF(ISBLANK($D63),"",CHOOSE($D63,Certification!$G$40,Certification!$G$56,Certification!$G$72,Certification!$G$88,Certification!$G$104))</f>
        <v/>
      </c>
      <c r="BJ63" s="178" t="str">
        <f>IF(ISBLANK($D63),"",CHOOSE($D63,Certification!$G$41,Certification!$G$57,Certification!$G$73,Certification!$G$89,Certification!$G$105))</f>
        <v/>
      </c>
      <c r="BK63" s="59" t="str">
        <f>IF(ISBLANK($D63),"",CHOOSE($D63,IF(ISBLANK(Certification!$C$43),"",Certification!$C$43),IF(ISBLANK(Certification!$C$59),"",Certification!$C$59),IF(ISBLANK(Certification!$C$75),"",Certification!$C$75),IF(ISBLANK(Certification!$C$91),"",Certification!$C$91),IF(ISBLANK(Certification!$C$107),"",Certification!$C$107)))</f>
        <v/>
      </c>
      <c r="BL63" s="59" t="str">
        <f>IF(ISBLANK($D63),"",CHOOSE($D63,IF(ISBLANK(Certification!$C$45),"",Certification!$C$45),IF(ISBLANK(Certification!$C$61),"",Certification!$C$61),IF(ISBLANK(Certification!$C$77),"",Certification!$C$77),IF(ISBLANK(Certification!$C$93),"",Certification!$C$93),IF(ISBLANK(Certification!$C$109),"",Certification!$C$109)))</f>
        <v/>
      </c>
      <c r="BN63" s="20" t="s">
        <v>8</v>
      </c>
    </row>
    <row r="64" spans="1:66" s="18" customFormat="1" ht="25.5" x14ac:dyDescent="0.2">
      <c r="A64" s="54">
        <v>55</v>
      </c>
      <c r="B64" s="55" t="str">
        <f t="shared" si="1"/>
        <v/>
      </c>
      <c r="C64" s="27"/>
      <c r="D64" s="28"/>
      <c r="E64" s="28"/>
      <c r="F64" s="28"/>
      <c r="G64" s="28"/>
      <c r="H64" s="29"/>
      <c r="I64" s="28"/>
      <c r="J64" s="29"/>
      <c r="K64" s="29"/>
      <c r="L64" s="29"/>
      <c r="M64" s="49"/>
      <c r="N64" s="29"/>
      <c r="O64" s="49"/>
      <c r="P64" s="29"/>
      <c r="Q64" s="49"/>
      <c r="R64" s="28"/>
      <c r="S64" s="28"/>
      <c r="T64" s="28"/>
      <c r="U64" s="185"/>
      <c r="V64" s="28"/>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15"/>
        <v/>
      </c>
      <c r="AM64" s="16" t="str">
        <f t="shared" si="27"/>
        <v/>
      </c>
      <c r="AN64" s="187" t="str">
        <f t="shared" si="24"/>
        <v/>
      </c>
      <c r="AO64" s="16" t="str">
        <f t="shared" si="17"/>
        <v/>
      </c>
      <c r="AP64" s="16" t="str">
        <f t="shared" si="25"/>
        <v/>
      </c>
      <c r="AQ64" s="16" t="str">
        <f t="shared" si="28"/>
        <v/>
      </c>
      <c r="AR64" s="17"/>
      <c r="AU64" s="45"/>
      <c r="AV64" s="45"/>
      <c r="AW64" s="45"/>
      <c r="AX64" s="59" t="str">
        <f t="shared" si="19"/>
        <v/>
      </c>
      <c r="AY64" s="59" t="str">
        <f t="shared" si="20"/>
        <v/>
      </c>
      <c r="AZ64" s="59" t="str">
        <f t="shared" si="21"/>
        <v/>
      </c>
      <c r="BA64" s="59" t="str">
        <f t="shared" si="22"/>
        <v/>
      </c>
      <c r="BB64" s="59" t="str">
        <f>IF(ISBLANK($D64),"",CHOOSE($D64,Certification!$C$32,Certification!$C$48,Certification!$C$64,Certification!$C$80,Certification!$C$96))</f>
        <v/>
      </c>
      <c r="BC64" s="59" t="str">
        <f>IF(ISBLANK($D64),"",CHOOSE($D64,Certification!$C$33,Certification!$C$49,Certification!$C$65,Certification!$C$81,Certification!$C$97))</f>
        <v/>
      </c>
      <c r="BD64" s="59" t="str">
        <f>IF(ISBLANK($D64),"",CHOOSE($D64,Certification!$C$34,Certification!$C$50,Certification!$C$66,Certification!$C$82,Certification!$C$98))</f>
        <v/>
      </c>
      <c r="BE64" s="59" t="str">
        <f>IF(ISBLANK($D64),"",CHOOSE($D64,Certification!$C$35,Certification!$C$51,Certification!$C$67,Certification!$C$83,Certification!$C$99))</f>
        <v/>
      </c>
      <c r="BF64" s="59" t="str">
        <f>IF(ISBLANK($D64),"",CHOOSE($D64,Certification!$C$36,Certification!$C$52,Certification!$C$68,Certification!$C$84,Certification!$C$100))</f>
        <v/>
      </c>
      <c r="BG64" s="59" t="str">
        <f>IF(ISBLANK($D64),"",CHOOSE($D64,Certification!$C$37,Certification!$C$53,Certification!$C$69,Certification!$C$85,Certification!$C$101))</f>
        <v/>
      </c>
      <c r="BH64" s="178" t="str">
        <f>IF(ISBLANK($D64),"",CHOOSE($D64,Certification!$G$39,Certification!$G$55,Certification!$G$71,Certification!$G$87,Certification!$G$103))</f>
        <v/>
      </c>
      <c r="BI64" s="178" t="str">
        <f>IF(ISBLANK($D64),"",CHOOSE($D64,Certification!$G$40,Certification!$G$56,Certification!$G$72,Certification!$G$88,Certification!$G$104))</f>
        <v/>
      </c>
      <c r="BJ64" s="178" t="str">
        <f>IF(ISBLANK($D64),"",CHOOSE($D64,Certification!$G$41,Certification!$G$57,Certification!$G$73,Certification!$G$89,Certification!$G$105))</f>
        <v/>
      </c>
      <c r="BK64" s="59" t="str">
        <f>IF(ISBLANK($D64),"",CHOOSE($D64,IF(ISBLANK(Certification!$C$43),"",Certification!$C$43),IF(ISBLANK(Certification!$C$59),"",Certification!$C$59),IF(ISBLANK(Certification!$C$75),"",Certification!$C$75),IF(ISBLANK(Certification!$C$91),"",Certification!$C$91),IF(ISBLANK(Certification!$C$107),"",Certification!$C$107)))</f>
        <v/>
      </c>
      <c r="BL64" s="59" t="str">
        <f>IF(ISBLANK($D64),"",CHOOSE($D64,IF(ISBLANK(Certification!$C$45),"",Certification!$C$45),IF(ISBLANK(Certification!$C$61),"",Certification!$C$61),IF(ISBLANK(Certification!$C$77),"",Certification!$C$77),IF(ISBLANK(Certification!$C$93),"",Certification!$C$93),IF(ISBLANK(Certification!$C$109),"",Certification!$C$109)))</f>
        <v/>
      </c>
      <c r="BN64" s="20" t="s">
        <v>8</v>
      </c>
    </row>
    <row r="65" spans="1:66" s="18" customFormat="1" ht="25.5" x14ac:dyDescent="0.2">
      <c r="A65" s="54">
        <v>56</v>
      </c>
      <c r="B65" s="55" t="str">
        <f t="shared" si="1"/>
        <v/>
      </c>
      <c r="C65" s="27"/>
      <c r="D65" s="28"/>
      <c r="E65" s="28"/>
      <c r="F65" s="28"/>
      <c r="G65" s="28"/>
      <c r="H65" s="29"/>
      <c r="I65" s="28"/>
      <c r="J65" s="29"/>
      <c r="K65" s="29"/>
      <c r="L65" s="29"/>
      <c r="M65" s="49"/>
      <c r="N65" s="29"/>
      <c r="O65" s="49"/>
      <c r="P65" s="29"/>
      <c r="Q65" s="49"/>
      <c r="R65" s="28"/>
      <c r="S65" s="28"/>
      <c r="T65" s="28"/>
      <c r="U65" s="185"/>
      <c r="V65" s="28"/>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15"/>
        <v/>
      </c>
      <c r="AM65" s="16" t="str">
        <f t="shared" si="27"/>
        <v/>
      </c>
      <c r="AN65" s="187" t="str">
        <f t="shared" si="24"/>
        <v/>
      </c>
      <c r="AO65" s="16" t="str">
        <f t="shared" si="17"/>
        <v/>
      </c>
      <c r="AP65" s="16" t="str">
        <f t="shared" si="25"/>
        <v/>
      </c>
      <c r="AQ65" s="16" t="str">
        <f t="shared" si="28"/>
        <v/>
      </c>
      <c r="AR65" s="17"/>
      <c r="AU65" s="46"/>
      <c r="AV65" s="45"/>
      <c r="AW65" s="45"/>
      <c r="AX65" s="59" t="str">
        <f t="shared" si="19"/>
        <v/>
      </c>
      <c r="AY65" s="59" t="str">
        <f t="shared" si="20"/>
        <v/>
      </c>
      <c r="AZ65" s="59" t="str">
        <f t="shared" si="21"/>
        <v/>
      </c>
      <c r="BA65" s="59" t="str">
        <f t="shared" si="22"/>
        <v/>
      </c>
      <c r="BB65" s="59" t="str">
        <f>IF(ISBLANK($D65),"",CHOOSE($D65,Certification!$C$32,Certification!$C$48,Certification!$C$64,Certification!$C$80,Certification!$C$96))</f>
        <v/>
      </c>
      <c r="BC65" s="59" t="str">
        <f>IF(ISBLANK($D65),"",CHOOSE($D65,Certification!$C$33,Certification!$C$49,Certification!$C$65,Certification!$C$81,Certification!$C$97))</f>
        <v/>
      </c>
      <c r="BD65" s="59" t="str">
        <f>IF(ISBLANK($D65),"",CHOOSE($D65,Certification!$C$34,Certification!$C$50,Certification!$C$66,Certification!$C$82,Certification!$C$98))</f>
        <v/>
      </c>
      <c r="BE65" s="59" t="str">
        <f>IF(ISBLANK($D65),"",CHOOSE($D65,Certification!$C$35,Certification!$C$51,Certification!$C$67,Certification!$C$83,Certification!$C$99))</f>
        <v/>
      </c>
      <c r="BF65" s="59" t="str">
        <f>IF(ISBLANK($D65),"",CHOOSE($D65,Certification!$C$36,Certification!$C$52,Certification!$C$68,Certification!$C$84,Certification!$C$100))</f>
        <v/>
      </c>
      <c r="BG65" s="59" t="str">
        <f>IF(ISBLANK($D65),"",CHOOSE($D65,Certification!$C$37,Certification!$C$53,Certification!$C$69,Certification!$C$85,Certification!$C$101))</f>
        <v/>
      </c>
      <c r="BH65" s="178" t="str">
        <f>IF(ISBLANK($D65),"",CHOOSE($D65,Certification!$G$39,Certification!$G$55,Certification!$G$71,Certification!$G$87,Certification!$G$103))</f>
        <v/>
      </c>
      <c r="BI65" s="178" t="str">
        <f>IF(ISBLANK($D65),"",CHOOSE($D65,Certification!$G$40,Certification!$G$56,Certification!$G$72,Certification!$G$88,Certification!$G$104))</f>
        <v/>
      </c>
      <c r="BJ65" s="178" t="str">
        <f>IF(ISBLANK($D65),"",CHOOSE($D65,Certification!$G$41,Certification!$G$57,Certification!$G$73,Certification!$G$89,Certification!$G$105))</f>
        <v/>
      </c>
      <c r="BK65" s="59" t="str">
        <f>IF(ISBLANK($D65),"",CHOOSE($D65,IF(ISBLANK(Certification!$C$43),"",Certification!$C$43),IF(ISBLANK(Certification!$C$59),"",Certification!$C$59),IF(ISBLANK(Certification!$C$75),"",Certification!$C$75),IF(ISBLANK(Certification!$C$91),"",Certification!$C$91),IF(ISBLANK(Certification!$C$107),"",Certification!$C$107)))</f>
        <v/>
      </c>
      <c r="BL65" s="59" t="str">
        <f>IF(ISBLANK($D65),"",CHOOSE($D65,IF(ISBLANK(Certification!$C$45),"",Certification!$C$45),IF(ISBLANK(Certification!$C$61),"",Certification!$C$61),IF(ISBLANK(Certification!$C$77),"",Certification!$C$77),IF(ISBLANK(Certification!$C$93),"",Certification!$C$93),IF(ISBLANK(Certification!$C$109),"",Certification!$C$109)))</f>
        <v/>
      </c>
      <c r="BN65" s="20" t="s">
        <v>8</v>
      </c>
    </row>
    <row r="66" spans="1:66" s="18" customFormat="1" ht="25.5" x14ac:dyDescent="0.2">
      <c r="A66" s="54">
        <v>57</v>
      </c>
      <c r="B66" s="55" t="str">
        <f t="shared" si="1"/>
        <v/>
      </c>
      <c r="C66" s="27"/>
      <c r="D66" s="28"/>
      <c r="E66" s="28"/>
      <c r="F66" s="28"/>
      <c r="G66" s="28"/>
      <c r="H66" s="29"/>
      <c r="I66" s="28"/>
      <c r="J66" s="29"/>
      <c r="K66" s="29"/>
      <c r="L66" s="29"/>
      <c r="M66" s="49"/>
      <c r="N66" s="29"/>
      <c r="O66" s="49"/>
      <c r="P66" s="29"/>
      <c r="Q66" s="49"/>
      <c r="R66" s="28"/>
      <c r="S66" s="28"/>
      <c r="T66" s="28"/>
      <c r="U66" s="185"/>
      <c r="V66" s="28"/>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15"/>
        <v/>
      </c>
      <c r="AM66" s="16" t="str">
        <f t="shared" si="27"/>
        <v/>
      </c>
      <c r="AN66" s="187" t="str">
        <f t="shared" si="24"/>
        <v/>
      </c>
      <c r="AO66" s="16" t="str">
        <f t="shared" si="17"/>
        <v/>
      </c>
      <c r="AP66" s="16" t="str">
        <f t="shared" si="25"/>
        <v/>
      </c>
      <c r="AQ66" s="16" t="str">
        <f t="shared" si="28"/>
        <v/>
      </c>
      <c r="AR66" s="17"/>
      <c r="AU66" s="46"/>
      <c r="AV66" s="45"/>
      <c r="AW66" s="45"/>
      <c r="AX66" s="59" t="str">
        <f t="shared" si="19"/>
        <v/>
      </c>
      <c r="AY66" s="59" t="str">
        <f t="shared" si="20"/>
        <v/>
      </c>
      <c r="AZ66" s="59" t="str">
        <f t="shared" si="21"/>
        <v/>
      </c>
      <c r="BA66" s="59" t="str">
        <f t="shared" si="22"/>
        <v/>
      </c>
      <c r="BB66" s="59" t="str">
        <f>IF(ISBLANK($D66),"",CHOOSE($D66,Certification!$C$32,Certification!$C$48,Certification!$C$64,Certification!$C$80,Certification!$C$96))</f>
        <v/>
      </c>
      <c r="BC66" s="59" t="str">
        <f>IF(ISBLANK($D66),"",CHOOSE($D66,Certification!$C$33,Certification!$C$49,Certification!$C$65,Certification!$C$81,Certification!$C$97))</f>
        <v/>
      </c>
      <c r="BD66" s="59" t="str">
        <f>IF(ISBLANK($D66),"",CHOOSE($D66,Certification!$C$34,Certification!$C$50,Certification!$C$66,Certification!$C$82,Certification!$C$98))</f>
        <v/>
      </c>
      <c r="BE66" s="59" t="str">
        <f>IF(ISBLANK($D66),"",CHOOSE($D66,Certification!$C$35,Certification!$C$51,Certification!$C$67,Certification!$C$83,Certification!$C$99))</f>
        <v/>
      </c>
      <c r="BF66" s="59" t="str">
        <f>IF(ISBLANK($D66),"",CHOOSE($D66,Certification!$C$36,Certification!$C$52,Certification!$C$68,Certification!$C$84,Certification!$C$100))</f>
        <v/>
      </c>
      <c r="BG66" s="59" t="str">
        <f>IF(ISBLANK($D66),"",CHOOSE($D66,Certification!$C$37,Certification!$C$53,Certification!$C$69,Certification!$C$85,Certification!$C$101))</f>
        <v/>
      </c>
      <c r="BH66" s="178" t="str">
        <f>IF(ISBLANK($D66),"",CHOOSE($D66,Certification!$G$39,Certification!$G$55,Certification!$G$71,Certification!$G$87,Certification!$G$103))</f>
        <v/>
      </c>
      <c r="BI66" s="178" t="str">
        <f>IF(ISBLANK($D66),"",CHOOSE($D66,Certification!$G$40,Certification!$G$56,Certification!$G$72,Certification!$G$88,Certification!$G$104))</f>
        <v/>
      </c>
      <c r="BJ66" s="178" t="str">
        <f>IF(ISBLANK($D66),"",CHOOSE($D66,Certification!$G$41,Certification!$G$57,Certification!$G$73,Certification!$G$89,Certification!$G$105))</f>
        <v/>
      </c>
      <c r="BK66" s="59" t="str">
        <f>IF(ISBLANK($D66),"",CHOOSE($D66,IF(ISBLANK(Certification!$C$43),"",Certification!$C$43),IF(ISBLANK(Certification!$C$59),"",Certification!$C$59),IF(ISBLANK(Certification!$C$75),"",Certification!$C$75),IF(ISBLANK(Certification!$C$91),"",Certification!$C$91),IF(ISBLANK(Certification!$C$107),"",Certification!$C$107)))</f>
        <v/>
      </c>
      <c r="BL66" s="59" t="str">
        <f>IF(ISBLANK($D66),"",CHOOSE($D66,IF(ISBLANK(Certification!$C$45),"",Certification!$C$45),IF(ISBLANK(Certification!$C$61),"",Certification!$C$61),IF(ISBLANK(Certification!$C$77),"",Certification!$C$77),IF(ISBLANK(Certification!$C$93),"",Certification!$C$93),IF(ISBLANK(Certification!$C$109),"",Certification!$C$109)))</f>
        <v/>
      </c>
      <c r="BN66" s="20" t="s">
        <v>8</v>
      </c>
    </row>
    <row r="67" spans="1:66" s="18" customFormat="1" ht="25.5" x14ac:dyDescent="0.2">
      <c r="A67" s="54">
        <v>58</v>
      </c>
      <c r="B67" s="55" t="str">
        <f t="shared" si="1"/>
        <v/>
      </c>
      <c r="C67" s="27"/>
      <c r="D67" s="28"/>
      <c r="E67" s="28"/>
      <c r="F67" s="28"/>
      <c r="G67" s="28"/>
      <c r="H67" s="29"/>
      <c r="I67" s="28"/>
      <c r="J67" s="29"/>
      <c r="K67" s="29"/>
      <c r="L67" s="29"/>
      <c r="M67" s="49"/>
      <c r="N67" s="29"/>
      <c r="O67" s="49"/>
      <c r="P67" s="29"/>
      <c r="Q67" s="49"/>
      <c r="R67" s="28"/>
      <c r="S67" s="28"/>
      <c r="T67" s="28"/>
      <c r="U67" s="185"/>
      <c r="V67" s="28"/>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15"/>
        <v/>
      </c>
      <c r="AM67" s="16" t="str">
        <f t="shared" si="27"/>
        <v/>
      </c>
      <c r="AN67" s="187" t="str">
        <f t="shared" si="24"/>
        <v/>
      </c>
      <c r="AO67" s="16" t="str">
        <f t="shared" si="17"/>
        <v/>
      </c>
      <c r="AP67" s="16" t="str">
        <f t="shared" si="25"/>
        <v/>
      </c>
      <c r="AQ67" s="16" t="str">
        <f t="shared" si="28"/>
        <v/>
      </c>
      <c r="AR67" s="17"/>
      <c r="AU67" s="46"/>
      <c r="AV67" s="45"/>
      <c r="AW67" s="45"/>
      <c r="AX67" s="59" t="str">
        <f t="shared" si="19"/>
        <v/>
      </c>
      <c r="AY67" s="59" t="str">
        <f t="shared" si="20"/>
        <v/>
      </c>
      <c r="AZ67" s="59" t="str">
        <f t="shared" si="21"/>
        <v/>
      </c>
      <c r="BA67" s="59" t="str">
        <f t="shared" si="22"/>
        <v/>
      </c>
      <c r="BB67" s="59" t="str">
        <f>IF(ISBLANK($D67),"",CHOOSE($D67,Certification!$C$32,Certification!$C$48,Certification!$C$64,Certification!$C$80,Certification!$C$96))</f>
        <v/>
      </c>
      <c r="BC67" s="59" t="str">
        <f>IF(ISBLANK($D67),"",CHOOSE($D67,Certification!$C$33,Certification!$C$49,Certification!$C$65,Certification!$C$81,Certification!$C$97))</f>
        <v/>
      </c>
      <c r="BD67" s="59" t="str">
        <f>IF(ISBLANK($D67),"",CHOOSE($D67,Certification!$C$34,Certification!$C$50,Certification!$C$66,Certification!$C$82,Certification!$C$98))</f>
        <v/>
      </c>
      <c r="BE67" s="59" t="str">
        <f>IF(ISBLANK($D67),"",CHOOSE($D67,Certification!$C$35,Certification!$C$51,Certification!$C$67,Certification!$C$83,Certification!$C$99))</f>
        <v/>
      </c>
      <c r="BF67" s="59" t="str">
        <f>IF(ISBLANK($D67),"",CHOOSE($D67,Certification!$C$36,Certification!$C$52,Certification!$C$68,Certification!$C$84,Certification!$C$100))</f>
        <v/>
      </c>
      <c r="BG67" s="59" t="str">
        <f>IF(ISBLANK($D67),"",CHOOSE($D67,Certification!$C$37,Certification!$C$53,Certification!$C$69,Certification!$C$85,Certification!$C$101))</f>
        <v/>
      </c>
      <c r="BH67" s="178" t="str">
        <f>IF(ISBLANK($D67),"",CHOOSE($D67,Certification!$G$39,Certification!$G$55,Certification!$G$71,Certification!$G$87,Certification!$G$103))</f>
        <v/>
      </c>
      <c r="BI67" s="178" t="str">
        <f>IF(ISBLANK($D67),"",CHOOSE($D67,Certification!$G$40,Certification!$G$56,Certification!$G$72,Certification!$G$88,Certification!$G$104))</f>
        <v/>
      </c>
      <c r="BJ67" s="178" t="str">
        <f>IF(ISBLANK($D67),"",CHOOSE($D67,Certification!$G$41,Certification!$G$57,Certification!$G$73,Certification!$G$89,Certification!$G$105))</f>
        <v/>
      </c>
      <c r="BK67" s="59" t="str">
        <f>IF(ISBLANK($D67),"",CHOOSE($D67,IF(ISBLANK(Certification!$C$43),"",Certification!$C$43),IF(ISBLANK(Certification!$C$59),"",Certification!$C$59),IF(ISBLANK(Certification!$C$75),"",Certification!$C$75),IF(ISBLANK(Certification!$C$91),"",Certification!$C$91),IF(ISBLANK(Certification!$C$107),"",Certification!$C$107)))</f>
        <v/>
      </c>
      <c r="BL67" s="59" t="str">
        <f>IF(ISBLANK($D67),"",CHOOSE($D67,IF(ISBLANK(Certification!$C$45),"",Certification!$C$45),IF(ISBLANK(Certification!$C$61),"",Certification!$C$61),IF(ISBLANK(Certification!$C$77),"",Certification!$C$77),IF(ISBLANK(Certification!$C$93),"",Certification!$C$93),IF(ISBLANK(Certification!$C$109),"",Certification!$C$109)))</f>
        <v/>
      </c>
      <c r="BN67" s="20" t="s">
        <v>8</v>
      </c>
    </row>
    <row r="68" spans="1:66" s="18" customFormat="1" ht="25.5" x14ac:dyDescent="0.2">
      <c r="A68" s="54">
        <v>59</v>
      </c>
      <c r="B68" s="55" t="str">
        <f t="shared" si="1"/>
        <v/>
      </c>
      <c r="C68" s="27"/>
      <c r="D68" s="28"/>
      <c r="E68" s="28"/>
      <c r="F68" s="28"/>
      <c r="G68" s="28"/>
      <c r="H68" s="29"/>
      <c r="I68" s="28"/>
      <c r="J68" s="29"/>
      <c r="K68" s="29"/>
      <c r="L68" s="29"/>
      <c r="M68" s="49"/>
      <c r="N68" s="29"/>
      <c r="O68" s="49"/>
      <c r="P68" s="29"/>
      <c r="Q68" s="49"/>
      <c r="R68" s="28"/>
      <c r="S68" s="28"/>
      <c r="T68" s="28"/>
      <c r="U68" s="185"/>
      <c r="V68" s="28"/>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15"/>
        <v/>
      </c>
      <c r="AM68" s="16" t="str">
        <f t="shared" si="27"/>
        <v/>
      </c>
      <c r="AN68" s="187" t="str">
        <f t="shared" si="24"/>
        <v/>
      </c>
      <c r="AO68" s="16" t="str">
        <f t="shared" si="17"/>
        <v/>
      </c>
      <c r="AP68" s="16" t="str">
        <f t="shared" si="25"/>
        <v/>
      </c>
      <c r="AQ68" s="16" t="str">
        <f t="shared" si="28"/>
        <v/>
      </c>
      <c r="AR68" s="17"/>
      <c r="AU68" s="46"/>
      <c r="AV68" s="45"/>
      <c r="AW68" s="45"/>
      <c r="AX68" s="59" t="str">
        <f t="shared" si="19"/>
        <v/>
      </c>
      <c r="AY68" s="59" t="str">
        <f t="shared" si="20"/>
        <v/>
      </c>
      <c r="AZ68" s="59" t="str">
        <f t="shared" si="21"/>
        <v/>
      </c>
      <c r="BA68" s="59" t="str">
        <f t="shared" si="22"/>
        <v/>
      </c>
      <c r="BB68" s="59" t="str">
        <f>IF(ISBLANK($D68),"",CHOOSE($D68,Certification!$C$32,Certification!$C$48,Certification!$C$64,Certification!$C$80,Certification!$C$96))</f>
        <v/>
      </c>
      <c r="BC68" s="59" t="str">
        <f>IF(ISBLANK($D68),"",CHOOSE($D68,Certification!$C$33,Certification!$C$49,Certification!$C$65,Certification!$C$81,Certification!$C$97))</f>
        <v/>
      </c>
      <c r="BD68" s="59" t="str">
        <f>IF(ISBLANK($D68),"",CHOOSE($D68,Certification!$C$34,Certification!$C$50,Certification!$C$66,Certification!$C$82,Certification!$C$98))</f>
        <v/>
      </c>
      <c r="BE68" s="59" t="str">
        <f>IF(ISBLANK($D68),"",CHOOSE($D68,Certification!$C$35,Certification!$C$51,Certification!$C$67,Certification!$C$83,Certification!$C$99))</f>
        <v/>
      </c>
      <c r="BF68" s="59" t="str">
        <f>IF(ISBLANK($D68),"",CHOOSE($D68,Certification!$C$36,Certification!$C$52,Certification!$C$68,Certification!$C$84,Certification!$C$100))</f>
        <v/>
      </c>
      <c r="BG68" s="59" t="str">
        <f>IF(ISBLANK($D68),"",CHOOSE($D68,Certification!$C$37,Certification!$C$53,Certification!$C$69,Certification!$C$85,Certification!$C$101))</f>
        <v/>
      </c>
      <c r="BH68" s="178" t="str">
        <f>IF(ISBLANK($D68),"",CHOOSE($D68,Certification!$G$39,Certification!$G$55,Certification!$G$71,Certification!$G$87,Certification!$G$103))</f>
        <v/>
      </c>
      <c r="BI68" s="178" t="str">
        <f>IF(ISBLANK($D68),"",CHOOSE($D68,Certification!$G$40,Certification!$G$56,Certification!$G$72,Certification!$G$88,Certification!$G$104))</f>
        <v/>
      </c>
      <c r="BJ68" s="178" t="str">
        <f>IF(ISBLANK($D68),"",CHOOSE($D68,Certification!$G$41,Certification!$G$57,Certification!$G$73,Certification!$G$89,Certification!$G$105))</f>
        <v/>
      </c>
      <c r="BK68" s="59" t="str">
        <f>IF(ISBLANK($D68),"",CHOOSE($D68,IF(ISBLANK(Certification!$C$43),"",Certification!$C$43),IF(ISBLANK(Certification!$C$59),"",Certification!$C$59),IF(ISBLANK(Certification!$C$75),"",Certification!$C$75),IF(ISBLANK(Certification!$C$91),"",Certification!$C$91),IF(ISBLANK(Certification!$C$107),"",Certification!$C$107)))</f>
        <v/>
      </c>
      <c r="BL68" s="59" t="str">
        <f>IF(ISBLANK($D68),"",CHOOSE($D68,IF(ISBLANK(Certification!$C$45),"",Certification!$C$45),IF(ISBLANK(Certification!$C$61),"",Certification!$C$61),IF(ISBLANK(Certification!$C$77),"",Certification!$C$77),IF(ISBLANK(Certification!$C$93),"",Certification!$C$93),IF(ISBLANK(Certification!$C$109),"",Certification!$C$109)))</f>
        <v/>
      </c>
      <c r="BN68" s="20" t="s">
        <v>8</v>
      </c>
    </row>
    <row r="69" spans="1:66" s="18" customFormat="1" ht="25.5" x14ac:dyDescent="0.2">
      <c r="A69" s="54">
        <v>60</v>
      </c>
      <c r="B69" s="55" t="str">
        <f t="shared" si="1"/>
        <v/>
      </c>
      <c r="C69" s="27"/>
      <c r="D69" s="28"/>
      <c r="E69" s="28"/>
      <c r="F69" s="28"/>
      <c r="G69" s="28"/>
      <c r="H69" s="29"/>
      <c r="I69" s="28"/>
      <c r="J69" s="29"/>
      <c r="K69" s="29"/>
      <c r="L69" s="29"/>
      <c r="M69" s="49"/>
      <c r="N69" s="29"/>
      <c r="O69" s="49"/>
      <c r="P69" s="29"/>
      <c r="Q69" s="49"/>
      <c r="R69" s="28"/>
      <c r="S69" s="28"/>
      <c r="T69" s="28"/>
      <c r="U69" s="185"/>
      <c r="V69" s="28"/>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15"/>
        <v/>
      </c>
      <c r="AM69" s="16" t="str">
        <f t="shared" si="27"/>
        <v/>
      </c>
      <c r="AN69" s="187" t="str">
        <f t="shared" si="24"/>
        <v/>
      </c>
      <c r="AO69" s="16" t="str">
        <f t="shared" si="17"/>
        <v/>
      </c>
      <c r="AP69" s="16" t="str">
        <f t="shared" si="25"/>
        <v/>
      </c>
      <c r="AQ69" s="16" t="str">
        <f t="shared" si="28"/>
        <v/>
      </c>
      <c r="AR69" s="17"/>
      <c r="AU69" s="46"/>
      <c r="AV69" s="45"/>
      <c r="AW69" s="45"/>
      <c r="AX69" s="59" t="str">
        <f t="shared" si="19"/>
        <v/>
      </c>
      <c r="AY69" s="59" t="str">
        <f t="shared" si="20"/>
        <v/>
      </c>
      <c r="AZ69" s="59" t="str">
        <f t="shared" si="21"/>
        <v/>
      </c>
      <c r="BA69" s="59" t="str">
        <f t="shared" si="22"/>
        <v/>
      </c>
      <c r="BB69" s="59" t="str">
        <f>IF(ISBLANK($D69),"",CHOOSE($D69,Certification!$C$32,Certification!$C$48,Certification!$C$64,Certification!$C$80,Certification!$C$96))</f>
        <v/>
      </c>
      <c r="BC69" s="59" t="str">
        <f>IF(ISBLANK($D69),"",CHOOSE($D69,Certification!$C$33,Certification!$C$49,Certification!$C$65,Certification!$C$81,Certification!$C$97))</f>
        <v/>
      </c>
      <c r="BD69" s="59" t="str">
        <f>IF(ISBLANK($D69),"",CHOOSE($D69,Certification!$C$34,Certification!$C$50,Certification!$C$66,Certification!$C$82,Certification!$C$98))</f>
        <v/>
      </c>
      <c r="BE69" s="59" t="str">
        <f>IF(ISBLANK($D69),"",CHOOSE($D69,Certification!$C$35,Certification!$C$51,Certification!$C$67,Certification!$C$83,Certification!$C$99))</f>
        <v/>
      </c>
      <c r="BF69" s="59" t="str">
        <f>IF(ISBLANK($D69),"",CHOOSE($D69,Certification!$C$36,Certification!$C$52,Certification!$C$68,Certification!$C$84,Certification!$C$100))</f>
        <v/>
      </c>
      <c r="BG69" s="59" t="str">
        <f>IF(ISBLANK($D69),"",CHOOSE($D69,Certification!$C$37,Certification!$C$53,Certification!$C$69,Certification!$C$85,Certification!$C$101))</f>
        <v/>
      </c>
      <c r="BH69" s="178" t="str">
        <f>IF(ISBLANK($D69),"",CHOOSE($D69,Certification!$G$39,Certification!$G$55,Certification!$G$71,Certification!$G$87,Certification!$G$103))</f>
        <v/>
      </c>
      <c r="BI69" s="178" t="str">
        <f>IF(ISBLANK($D69),"",CHOOSE($D69,Certification!$G$40,Certification!$G$56,Certification!$G$72,Certification!$G$88,Certification!$G$104))</f>
        <v/>
      </c>
      <c r="BJ69" s="178" t="str">
        <f>IF(ISBLANK($D69),"",CHOOSE($D69,Certification!$G$41,Certification!$G$57,Certification!$G$73,Certification!$G$89,Certification!$G$105))</f>
        <v/>
      </c>
      <c r="BK69" s="59" t="str">
        <f>IF(ISBLANK($D69),"",CHOOSE($D69,IF(ISBLANK(Certification!$C$43),"",Certification!$C$43),IF(ISBLANK(Certification!$C$59),"",Certification!$C$59),IF(ISBLANK(Certification!$C$75),"",Certification!$C$75),IF(ISBLANK(Certification!$C$91),"",Certification!$C$91),IF(ISBLANK(Certification!$C$107),"",Certification!$C$107)))</f>
        <v/>
      </c>
      <c r="BL69" s="59" t="str">
        <f>IF(ISBLANK($D69),"",CHOOSE($D69,IF(ISBLANK(Certification!$C$45),"",Certification!$C$45),IF(ISBLANK(Certification!$C$61),"",Certification!$C$61),IF(ISBLANK(Certification!$C$77),"",Certification!$C$77),IF(ISBLANK(Certification!$C$93),"",Certification!$C$93),IF(ISBLANK(Certification!$C$109),"",Certification!$C$109)))</f>
        <v/>
      </c>
      <c r="BN69" s="20" t="s">
        <v>8</v>
      </c>
    </row>
    <row r="70" spans="1:66" s="18" customFormat="1" ht="25.5" x14ac:dyDescent="0.2">
      <c r="A70" s="54">
        <v>61</v>
      </c>
      <c r="B70" s="55" t="str">
        <f t="shared" si="1"/>
        <v/>
      </c>
      <c r="C70" s="27"/>
      <c r="D70" s="28"/>
      <c r="E70" s="28"/>
      <c r="F70" s="28"/>
      <c r="G70" s="28"/>
      <c r="H70" s="29"/>
      <c r="I70" s="28"/>
      <c r="J70" s="29"/>
      <c r="K70" s="29"/>
      <c r="L70" s="29"/>
      <c r="M70" s="49"/>
      <c r="N70" s="29"/>
      <c r="O70" s="49"/>
      <c r="P70" s="29"/>
      <c r="Q70" s="49"/>
      <c r="R70" s="28"/>
      <c r="S70" s="28"/>
      <c r="T70" s="28"/>
      <c r="U70" s="185"/>
      <c r="V70" s="28"/>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si="23"/>
        <v/>
      </c>
      <c r="AL70" s="16" t="str">
        <f t="shared" si="15"/>
        <v/>
      </c>
      <c r="AM70" s="16" t="str">
        <f t="shared" si="27"/>
        <v/>
      </c>
      <c r="AN70" s="187" t="str">
        <f t="shared" si="24"/>
        <v/>
      </c>
      <c r="AO70" s="16" t="str">
        <f t="shared" si="17"/>
        <v/>
      </c>
      <c r="AP70" s="16" t="str">
        <f t="shared" si="25"/>
        <v/>
      </c>
      <c r="AQ70" s="16" t="str">
        <f t="shared" ref="AQ70:AQ89" si="29">IF(COUNTA($C70:$V70)=0,"","ok")</f>
        <v/>
      </c>
      <c r="AR70" s="17"/>
      <c r="AU70" s="46"/>
      <c r="AV70" s="45"/>
      <c r="AW70" s="45"/>
      <c r="AX70" s="59" t="str">
        <f t="shared" si="19"/>
        <v/>
      </c>
      <c r="AY70" s="59" t="str">
        <f t="shared" si="20"/>
        <v/>
      </c>
      <c r="AZ70" s="59" t="str">
        <f t="shared" si="21"/>
        <v/>
      </c>
      <c r="BA70" s="59" t="str">
        <f t="shared" si="22"/>
        <v/>
      </c>
      <c r="BB70" s="59" t="str">
        <f>IF(ISBLANK($D70),"",CHOOSE($D70,Certification!$C$32,Certification!$C$48,Certification!$C$64,Certification!$C$80,Certification!$C$96))</f>
        <v/>
      </c>
      <c r="BC70" s="59" t="str">
        <f>IF(ISBLANK($D70),"",CHOOSE($D70,Certification!$C$33,Certification!$C$49,Certification!$C$65,Certification!$C$81,Certification!$C$97))</f>
        <v/>
      </c>
      <c r="BD70" s="59" t="str">
        <f>IF(ISBLANK($D70),"",CHOOSE($D70,Certification!$C$34,Certification!$C$50,Certification!$C$66,Certification!$C$82,Certification!$C$98))</f>
        <v/>
      </c>
      <c r="BE70" s="59" t="str">
        <f>IF(ISBLANK($D70),"",CHOOSE($D70,Certification!$C$35,Certification!$C$51,Certification!$C$67,Certification!$C$83,Certification!$C$99))</f>
        <v/>
      </c>
      <c r="BF70" s="59" t="str">
        <f>IF(ISBLANK($D70),"",CHOOSE($D70,Certification!$C$36,Certification!$C$52,Certification!$C$68,Certification!$C$84,Certification!$C$100))</f>
        <v/>
      </c>
      <c r="BG70" s="59" t="str">
        <f>IF(ISBLANK($D70),"",CHOOSE($D70,Certification!$C$37,Certification!$C$53,Certification!$C$69,Certification!$C$85,Certification!$C$101))</f>
        <v/>
      </c>
      <c r="BH70" s="178" t="str">
        <f>IF(ISBLANK($D70),"",CHOOSE($D70,Certification!$G$39,Certification!$G$55,Certification!$G$71,Certification!$G$87,Certification!$G$103))</f>
        <v/>
      </c>
      <c r="BI70" s="178" t="str">
        <f>IF(ISBLANK($D70),"",CHOOSE($D70,Certification!$G$40,Certification!$G$56,Certification!$G$72,Certification!$G$88,Certification!$G$104))</f>
        <v/>
      </c>
      <c r="BJ70" s="178" t="str">
        <f>IF(ISBLANK($D70),"",CHOOSE($D70,Certification!$G$41,Certification!$G$57,Certification!$G$73,Certification!$G$89,Certification!$G$105))</f>
        <v/>
      </c>
      <c r="BK70" s="59" t="str">
        <f>IF(ISBLANK($D70),"",CHOOSE($D70,IF(ISBLANK(Certification!$C$43),"",Certification!$C$43),IF(ISBLANK(Certification!$C$59),"",Certification!$C$59),IF(ISBLANK(Certification!$C$75),"",Certification!$C$75),IF(ISBLANK(Certification!$C$91),"",Certification!$C$91),IF(ISBLANK(Certification!$C$107),"",Certification!$C$107)))</f>
        <v/>
      </c>
      <c r="BL70" s="59" t="str">
        <f>IF(ISBLANK($D70),"",CHOOSE($D70,IF(ISBLANK(Certification!$C$45),"",Certification!$C$45),IF(ISBLANK(Certification!$C$61),"",Certification!$C$61),IF(ISBLANK(Certification!$C$77),"",Certification!$C$77),IF(ISBLANK(Certification!$C$93),"",Certification!$C$93),IF(ISBLANK(Certification!$C$109),"",Certification!$C$109)))</f>
        <v/>
      </c>
      <c r="BN70" s="20" t="s">
        <v>8</v>
      </c>
    </row>
    <row r="71" spans="1:66" s="18" customFormat="1" ht="25.5" x14ac:dyDescent="0.2">
      <c r="A71" s="54">
        <v>62</v>
      </c>
      <c r="B71" s="55" t="str">
        <f t="shared" si="1"/>
        <v/>
      </c>
      <c r="C71" s="27"/>
      <c r="D71" s="28"/>
      <c r="E71" s="28"/>
      <c r="F71" s="28"/>
      <c r="G71" s="28"/>
      <c r="H71" s="29"/>
      <c r="I71" s="28"/>
      <c r="J71" s="29"/>
      <c r="K71" s="29"/>
      <c r="L71" s="29"/>
      <c r="M71" s="49"/>
      <c r="N71" s="29"/>
      <c r="O71" s="49"/>
      <c r="P71" s="29"/>
      <c r="Q71" s="49"/>
      <c r="R71" s="28"/>
      <c r="S71" s="28"/>
      <c r="T71" s="28"/>
      <c r="U71" s="185"/>
      <c r="V71" s="28"/>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3"/>
        <v/>
      </c>
      <c r="AL71" s="16" t="str">
        <f t="shared" si="15"/>
        <v/>
      </c>
      <c r="AM71" s="16" t="str">
        <f t="shared" si="27"/>
        <v/>
      </c>
      <c r="AN71" s="187" t="str">
        <f t="shared" si="24"/>
        <v/>
      </c>
      <c r="AO71" s="16" t="str">
        <f t="shared" si="17"/>
        <v/>
      </c>
      <c r="AP71" s="16" t="str">
        <f t="shared" si="25"/>
        <v/>
      </c>
      <c r="AQ71" s="16" t="str">
        <f t="shared" si="29"/>
        <v/>
      </c>
      <c r="AR71" s="17"/>
      <c r="AU71" s="46"/>
      <c r="AV71" s="45"/>
      <c r="AW71" s="45"/>
      <c r="AX71" s="59" t="str">
        <f t="shared" si="19"/>
        <v/>
      </c>
      <c r="AY71" s="59" t="str">
        <f t="shared" si="20"/>
        <v/>
      </c>
      <c r="AZ71" s="59" t="str">
        <f t="shared" si="21"/>
        <v/>
      </c>
      <c r="BA71" s="59" t="str">
        <f t="shared" si="22"/>
        <v/>
      </c>
      <c r="BB71" s="59" t="str">
        <f>IF(ISBLANK($D71),"",CHOOSE($D71,Certification!$C$32,Certification!$C$48,Certification!$C$64,Certification!$C$80,Certification!$C$96))</f>
        <v/>
      </c>
      <c r="BC71" s="59" t="str">
        <f>IF(ISBLANK($D71),"",CHOOSE($D71,Certification!$C$33,Certification!$C$49,Certification!$C$65,Certification!$C$81,Certification!$C$97))</f>
        <v/>
      </c>
      <c r="BD71" s="59" t="str">
        <f>IF(ISBLANK($D71),"",CHOOSE($D71,Certification!$C$34,Certification!$C$50,Certification!$C$66,Certification!$C$82,Certification!$C$98))</f>
        <v/>
      </c>
      <c r="BE71" s="59" t="str">
        <f>IF(ISBLANK($D71),"",CHOOSE($D71,Certification!$C$35,Certification!$C$51,Certification!$C$67,Certification!$C$83,Certification!$C$99))</f>
        <v/>
      </c>
      <c r="BF71" s="59" t="str">
        <f>IF(ISBLANK($D71),"",CHOOSE($D71,Certification!$C$36,Certification!$C$52,Certification!$C$68,Certification!$C$84,Certification!$C$100))</f>
        <v/>
      </c>
      <c r="BG71" s="59" t="str">
        <f>IF(ISBLANK($D71),"",CHOOSE($D71,Certification!$C$37,Certification!$C$53,Certification!$C$69,Certification!$C$85,Certification!$C$101))</f>
        <v/>
      </c>
      <c r="BH71" s="178" t="str">
        <f>IF(ISBLANK($D71),"",CHOOSE($D71,Certification!$G$39,Certification!$G$55,Certification!$G$71,Certification!$G$87,Certification!$G$103))</f>
        <v/>
      </c>
      <c r="BI71" s="178" t="str">
        <f>IF(ISBLANK($D71),"",CHOOSE($D71,Certification!$G$40,Certification!$G$56,Certification!$G$72,Certification!$G$88,Certification!$G$104))</f>
        <v/>
      </c>
      <c r="BJ71" s="178" t="str">
        <f>IF(ISBLANK($D71),"",CHOOSE($D71,Certification!$G$41,Certification!$G$57,Certification!$G$73,Certification!$G$89,Certification!$G$105))</f>
        <v/>
      </c>
      <c r="BK71" s="59" t="str">
        <f>IF(ISBLANK($D71),"",CHOOSE($D71,IF(ISBLANK(Certification!$C$43),"",Certification!$C$43),IF(ISBLANK(Certification!$C$59),"",Certification!$C$59),IF(ISBLANK(Certification!$C$75),"",Certification!$C$75),IF(ISBLANK(Certification!$C$91),"",Certification!$C$91),IF(ISBLANK(Certification!$C$107),"",Certification!$C$107)))</f>
        <v/>
      </c>
      <c r="BL71" s="59" t="str">
        <f>IF(ISBLANK($D71),"",CHOOSE($D71,IF(ISBLANK(Certification!$C$45),"",Certification!$C$45),IF(ISBLANK(Certification!$C$61),"",Certification!$C$61),IF(ISBLANK(Certification!$C$77),"",Certification!$C$77),IF(ISBLANK(Certification!$C$93),"",Certification!$C$93),IF(ISBLANK(Certification!$C$109),"",Certification!$C$109)))</f>
        <v/>
      </c>
      <c r="BN71" s="20" t="s">
        <v>8</v>
      </c>
    </row>
    <row r="72" spans="1:66" s="18" customFormat="1" ht="25.5" x14ac:dyDescent="0.2">
      <c r="A72" s="54">
        <v>63</v>
      </c>
      <c r="B72" s="55" t="str">
        <f t="shared" si="1"/>
        <v/>
      </c>
      <c r="C72" s="27"/>
      <c r="D72" s="28"/>
      <c r="E72" s="28"/>
      <c r="F72" s="28"/>
      <c r="G72" s="28"/>
      <c r="H72" s="29"/>
      <c r="I72" s="28"/>
      <c r="J72" s="29"/>
      <c r="K72" s="29"/>
      <c r="L72" s="29"/>
      <c r="M72" s="49"/>
      <c r="N72" s="29"/>
      <c r="O72" s="49"/>
      <c r="P72" s="29"/>
      <c r="Q72" s="49"/>
      <c r="R72" s="28"/>
      <c r="S72" s="28"/>
      <c r="T72" s="28"/>
      <c r="U72" s="185"/>
      <c r="V72" s="28"/>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3"/>
        <v/>
      </c>
      <c r="AL72" s="16" t="str">
        <f t="shared" si="15"/>
        <v/>
      </c>
      <c r="AM72" s="16" t="str">
        <f t="shared" si="27"/>
        <v/>
      </c>
      <c r="AN72" s="187" t="str">
        <f t="shared" si="24"/>
        <v/>
      </c>
      <c r="AO72" s="16" t="str">
        <f t="shared" si="17"/>
        <v/>
      </c>
      <c r="AP72" s="16" t="str">
        <f t="shared" si="25"/>
        <v/>
      </c>
      <c r="AQ72" s="16" t="str">
        <f t="shared" si="29"/>
        <v/>
      </c>
      <c r="AR72" s="17"/>
      <c r="AV72" s="19"/>
      <c r="AW72" s="19"/>
      <c r="AX72" s="59" t="str">
        <f t="shared" si="19"/>
        <v/>
      </c>
      <c r="AY72" s="59" t="str">
        <f t="shared" si="20"/>
        <v/>
      </c>
      <c r="AZ72" s="59" t="str">
        <f t="shared" si="21"/>
        <v/>
      </c>
      <c r="BA72" s="59" t="str">
        <f t="shared" si="22"/>
        <v/>
      </c>
      <c r="BB72" s="59" t="str">
        <f>IF(ISBLANK($D72),"",CHOOSE($D72,Certification!$C$32,Certification!$C$48,Certification!$C$64,Certification!$C$80,Certification!$C$96))</f>
        <v/>
      </c>
      <c r="BC72" s="59" t="str">
        <f>IF(ISBLANK($D72),"",CHOOSE($D72,Certification!$C$33,Certification!$C$49,Certification!$C$65,Certification!$C$81,Certification!$C$97))</f>
        <v/>
      </c>
      <c r="BD72" s="59" t="str">
        <f>IF(ISBLANK($D72),"",CHOOSE($D72,Certification!$C$34,Certification!$C$50,Certification!$C$66,Certification!$C$82,Certification!$C$98))</f>
        <v/>
      </c>
      <c r="BE72" s="59" t="str">
        <f>IF(ISBLANK($D72),"",CHOOSE($D72,Certification!$C$35,Certification!$C$51,Certification!$C$67,Certification!$C$83,Certification!$C$99))</f>
        <v/>
      </c>
      <c r="BF72" s="59" t="str">
        <f>IF(ISBLANK($D72),"",CHOOSE($D72,Certification!$C$36,Certification!$C$52,Certification!$C$68,Certification!$C$84,Certification!$C$100))</f>
        <v/>
      </c>
      <c r="BG72" s="59" t="str">
        <f>IF(ISBLANK($D72),"",CHOOSE($D72,Certification!$C$37,Certification!$C$53,Certification!$C$69,Certification!$C$85,Certification!$C$101))</f>
        <v/>
      </c>
      <c r="BH72" s="178" t="str">
        <f>IF(ISBLANK($D72),"",CHOOSE($D72,Certification!$G$39,Certification!$G$55,Certification!$G$71,Certification!$G$87,Certification!$G$103))</f>
        <v/>
      </c>
      <c r="BI72" s="178" t="str">
        <f>IF(ISBLANK($D72),"",CHOOSE($D72,Certification!$G$40,Certification!$G$56,Certification!$G$72,Certification!$G$88,Certification!$G$104))</f>
        <v/>
      </c>
      <c r="BJ72" s="178" t="str">
        <f>IF(ISBLANK($D72),"",CHOOSE($D72,Certification!$G$41,Certification!$G$57,Certification!$G$73,Certification!$G$89,Certification!$G$105))</f>
        <v/>
      </c>
      <c r="BK72" s="59" t="str">
        <f>IF(ISBLANK($D72),"",CHOOSE($D72,IF(ISBLANK(Certification!$C$43),"",Certification!$C$43),IF(ISBLANK(Certification!$C$59),"",Certification!$C$59),IF(ISBLANK(Certification!$C$75),"",Certification!$C$75),IF(ISBLANK(Certification!$C$91),"",Certification!$C$91),IF(ISBLANK(Certification!$C$107),"",Certification!$C$107)))</f>
        <v/>
      </c>
      <c r="BL72" s="59" t="str">
        <f>IF(ISBLANK($D72),"",CHOOSE($D72,IF(ISBLANK(Certification!$C$45),"",Certification!$C$45),IF(ISBLANK(Certification!$C$61),"",Certification!$C$61),IF(ISBLANK(Certification!$C$77),"",Certification!$C$77),IF(ISBLANK(Certification!$C$93),"",Certification!$C$93),IF(ISBLANK(Certification!$C$109),"",Certification!$C$109)))</f>
        <v/>
      </c>
      <c r="BN72" s="20" t="s">
        <v>8</v>
      </c>
    </row>
    <row r="73" spans="1:66" s="18" customFormat="1" ht="25.5" x14ac:dyDescent="0.2">
      <c r="A73" s="54">
        <v>64</v>
      </c>
      <c r="B73" s="55" t="str">
        <f t="shared" si="1"/>
        <v/>
      </c>
      <c r="C73" s="27"/>
      <c r="D73" s="28"/>
      <c r="E73" s="28"/>
      <c r="F73" s="28"/>
      <c r="G73" s="28"/>
      <c r="H73" s="29"/>
      <c r="I73" s="28"/>
      <c r="J73" s="29"/>
      <c r="K73" s="29"/>
      <c r="L73" s="29"/>
      <c r="M73" s="49"/>
      <c r="N73" s="29"/>
      <c r="O73" s="49"/>
      <c r="P73" s="29"/>
      <c r="Q73" s="49"/>
      <c r="R73" s="28"/>
      <c r="S73" s="28"/>
      <c r="T73" s="28"/>
      <c r="U73" s="185"/>
      <c r="V73" s="28"/>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3"/>
        <v/>
      </c>
      <c r="AL73" s="16" t="str">
        <f t="shared" si="15"/>
        <v/>
      </c>
      <c r="AM73" s="16" t="str">
        <f t="shared" si="27"/>
        <v/>
      </c>
      <c r="AN73" s="187" t="str">
        <f t="shared" si="24"/>
        <v/>
      </c>
      <c r="AO73" s="16" t="str">
        <f t="shared" si="17"/>
        <v/>
      </c>
      <c r="AP73" s="16" t="str">
        <f t="shared" si="25"/>
        <v/>
      </c>
      <c r="AQ73" s="16" t="str">
        <f t="shared" si="29"/>
        <v/>
      </c>
      <c r="AR73" s="17"/>
      <c r="AV73" s="19"/>
      <c r="AW73" s="19"/>
      <c r="AX73" s="59" t="str">
        <f t="shared" si="19"/>
        <v/>
      </c>
      <c r="AY73" s="59" t="str">
        <f t="shared" si="20"/>
        <v/>
      </c>
      <c r="AZ73" s="59" t="str">
        <f t="shared" si="21"/>
        <v/>
      </c>
      <c r="BA73" s="59" t="str">
        <f t="shared" si="22"/>
        <v/>
      </c>
      <c r="BB73" s="59" t="str">
        <f>IF(ISBLANK($D73),"",CHOOSE($D73,Certification!$C$32,Certification!$C$48,Certification!$C$64,Certification!$C$80,Certification!$C$96))</f>
        <v/>
      </c>
      <c r="BC73" s="59" t="str">
        <f>IF(ISBLANK($D73),"",CHOOSE($D73,Certification!$C$33,Certification!$C$49,Certification!$C$65,Certification!$C$81,Certification!$C$97))</f>
        <v/>
      </c>
      <c r="BD73" s="59" t="str">
        <f>IF(ISBLANK($D73),"",CHOOSE($D73,Certification!$C$34,Certification!$C$50,Certification!$C$66,Certification!$C$82,Certification!$C$98))</f>
        <v/>
      </c>
      <c r="BE73" s="59" t="str">
        <f>IF(ISBLANK($D73),"",CHOOSE($D73,Certification!$C$35,Certification!$C$51,Certification!$C$67,Certification!$C$83,Certification!$C$99))</f>
        <v/>
      </c>
      <c r="BF73" s="59" t="str">
        <f>IF(ISBLANK($D73),"",CHOOSE($D73,Certification!$C$36,Certification!$C$52,Certification!$C$68,Certification!$C$84,Certification!$C$100))</f>
        <v/>
      </c>
      <c r="BG73" s="59" t="str">
        <f>IF(ISBLANK($D73),"",CHOOSE($D73,Certification!$C$37,Certification!$C$53,Certification!$C$69,Certification!$C$85,Certification!$C$101))</f>
        <v/>
      </c>
      <c r="BH73" s="178" t="str">
        <f>IF(ISBLANK($D73),"",CHOOSE($D73,Certification!$G$39,Certification!$G$55,Certification!$G$71,Certification!$G$87,Certification!$G$103))</f>
        <v/>
      </c>
      <c r="BI73" s="178" t="str">
        <f>IF(ISBLANK($D73),"",CHOOSE($D73,Certification!$G$40,Certification!$G$56,Certification!$G$72,Certification!$G$88,Certification!$G$104))</f>
        <v/>
      </c>
      <c r="BJ73" s="178" t="str">
        <f>IF(ISBLANK($D73),"",CHOOSE($D73,Certification!$G$41,Certification!$G$57,Certification!$G$73,Certification!$G$89,Certification!$G$105))</f>
        <v/>
      </c>
      <c r="BK73" s="59" t="str">
        <f>IF(ISBLANK($D73),"",CHOOSE($D73,IF(ISBLANK(Certification!$C$43),"",Certification!$C$43),IF(ISBLANK(Certification!$C$59),"",Certification!$C$59),IF(ISBLANK(Certification!$C$75),"",Certification!$C$75),IF(ISBLANK(Certification!$C$91),"",Certification!$C$91),IF(ISBLANK(Certification!$C$107),"",Certification!$C$107)))</f>
        <v/>
      </c>
      <c r="BL73" s="59" t="str">
        <f>IF(ISBLANK($D73),"",CHOOSE($D73,IF(ISBLANK(Certification!$C$45),"",Certification!$C$45),IF(ISBLANK(Certification!$C$61),"",Certification!$C$61),IF(ISBLANK(Certification!$C$77),"",Certification!$C$77),IF(ISBLANK(Certification!$C$93),"",Certification!$C$93),IF(ISBLANK(Certification!$C$109),"",Certification!$C$109)))</f>
        <v/>
      </c>
      <c r="BN73" s="20" t="s">
        <v>8</v>
      </c>
    </row>
    <row r="74" spans="1:66" s="18" customFormat="1" ht="25.5" x14ac:dyDescent="0.2">
      <c r="A74" s="54">
        <v>65</v>
      </c>
      <c r="B74" s="55" t="str">
        <f t="shared" ref="B74:B108" si="30">IF(COUNTIF(X74:AQ74,"")=No_of_Columns,"",IF(COUNTIF(X74:AQ74,"ok")=No_of_Columns,"ok","Error"))</f>
        <v/>
      </c>
      <c r="C74" s="27"/>
      <c r="D74" s="28"/>
      <c r="E74" s="28"/>
      <c r="F74" s="28"/>
      <c r="G74" s="28"/>
      <c r="H74" s="29"/>
      <c r="I74" s="28"/>
      <c r="J74" s="29"/>
      <c r="K74" s="29"/>
      <c r="L74" s="29"/>
      <c r="M74" s="49"/>
      <c r="N74" s="29"/>
      <c r="O74" s="49"/>
      <c r="P74" s="29"/>
      <c r="Q74" s="49"/>
      <c r="R74" s="28"/>
      <c r="S74" s="28"/>
      <c r="T74" s="28"/>
      <c r="U74" s="185"/>
      <c r="V74" s="28"/>
      <c r="W74" s="15"/>
      <c r="X74" s="16" t="str">
        <f t="shared" ref="X74:X108" si="31">IF(COUNTA($C74:$V74)=0,"",IF(ISBLANK($C74),"Empty cell","ok"))</f>
        <v/>
      </c>
      <c r="Y74" s="16" t="str">
        <f t="shared" ref="Y74:Y108" si="32">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3">IF(COUNTA($C74:$V74)=0,"",IF(ISBLANK($E74),"Empty cell","ok"))</f>
        <v/>
      </c>
      <c r="AA74" s="16" t="str">
        <f t="shared" ref="AA74:AA108" si="34">IF(COUNTA($C74:$V74)=0,"",IF(ISBLANK($F74),"Empty cell","ok"))</f>
        <v/>
      </c>
      <c r="AB74" s="16" t="str">
        <f t="shared" ref="AB74:AB108" si="35">IF(COUNTA($C74:$V74)=0,"",IF(ISBLANK($G74),"Empty cell","ok"))</f>
        <v/>
      </c>
      <c r="AC74" s="16" t="str">
        <f t="shared" ref="AC74:AC108" si="36">IF(COUNTA($C74:$V74)=0,"",IF(ISBLANK($H74),"Empty cell",IF(OR($H74="n",$H74="d",$H74="c",$H74="e",$H74="f"),"ok","Should be n, d, c, e, or f")))</f>
        <v/>
      </c>
      <c r="AD74" s="16" t="str">
        <f t="shared" ref="AD74:AD108" si="37">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8">IF(COUNTA($C74:$V74)=0,"","ok")</f>
        <v/>
      </c>
      <c r="AF74" s="16" t="str">
        <f t="shared" ref="AF74:AF108" si="39">IF(COUNTA($C74:$V74)=0,"",IF(H74="d","ok",IF(ISBLANK($K74),"Empty cell",IF(ISNUMBER(K74)=FALSE,"Entry should be a positive integer",IF($K74&lt;1,"Entry should be a positive integer",IF($K74=INT($K74),"ok","Entry should be a positive integer"))))))</f>
        <v/>
      </c>
      <c r="AG74" s="16" t="str">
        <f t="shared" ref="AG74:AG108" si="40">IF(COUNTA($C74:$V74)=0,"",IF(H74="d","ok",IF(ISBLANK(L74),"Empty cell",IF(L74="yes","ok",IF(L74="y","ok",IF(L74="no","ok",IF(L74="n","ok","Entry should be either 'yes', 'y', 'no' or 'n'")))))))</f>
        <v/>
      </c>
      <c r="AH74" s="16" t="str">
        <f t="shared" ref="AH74:AH108" si="41">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2">IF(COUNTA($C74:$V74)=0,"",IF(H74="d","ok",IF(ISBLANK(N74),"Empty cell",IF(N74="yes","ok",IF(N74="y","ok",IF(N74="no","ok",IF(N74="n","ok","Entry should be either 'yes', 'y', 'no' or 'n'")))))))</f>
        <v/>
      </c>
      <c r="AJ74" s="16" t="str">
        <f t="shared" ref="AJ74:AJ108" si="43">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3"/>
        <v/>
      </c>
      <c r="AL74" s="16" t="str">
        <f t="shared" ref="AL74:AL108" si="44">IF(COUNTA($C74:$V74)=0,"","ok")</f>
        <v/>
      </c>
      <c r="AM74" s="16" t="str">
        <f t="shared" ref="AM74:AM108" si="45">IF(COUNTA($C74:$V74)=0,"",IF(H74="d","ok",IF(ISBLANK($R74),"Empty cell",IF(ISNUMBER($R74),IF($R74&gt;0,"ok","Entry should be greater than 0"),"Entry should be a number"))))</f>
        <v/>
      </c>
      <c r="AN74" s="187" t="str">
        <f t="shared" si="24"/>
        <v/>
      </c>
      <c r="AO74" s="16" t="str">
        <f t="shared" ref="AO74:AO108" si="46">IF(COUNTA($C74:$V74)=0,"","ok")</f>
        <v/>
      </c>
      <c r="AP74" s="16" t="str">
        <f t="shared" si="25"/>
        <v/>
      </c>
      <c r="AQ74" s="16" t="str">
        <f t="shared" si="29"/>
        <v/>
      </c>
      <c r="AR74" s="17"/>
      <c r="AV74" s="19"/>
      <c r="AW74" s="19"/>
      <c r="AX74" s="59" t="str">
        <f t="shared" ref="AX74:AX108" si="47">IF($AD74="ok",VLOOKUP($I74,PrClDesc,2),"")</f>
        <v/>
      </c>
      <c r="AY74" s="59" t="str">
        <f t="shared" ref="AY74:AY108" si="48">IF($AD74="ok",VLOOKUP($I74,PrClDesc,3),"")</f>
        <v/>
      </c>
      <c r="AZ74" s="59" t="str">
        <f t="shared" ref="AZ74:AZ108" si="49">IF($AD74="ok",VLOOKUP($I74,PrClDesc,4),"")</f>
        <v/>
      </c>
      <c r="BA74" s="59" t="str">
        <f t="shared" ref="BA74:BA108" si="50">IF($AD74="ok",VLOOKUP($I74,PrClDesc,5),"")</f>
        <v/>
      </c>
      <c r="BB74" s="59" t="str">
        <f>IF(ISBLANK($D74),"",CHOOSE($D74,Certification!$C$32,Certification!$C$48,Certification!$C$64,Certification!$C$80,Certification!$C$96))</f>
        <v/>
      </c>
      <c r="BC74" s="59" t="str">
        <f>IF(ISBLANK($D74),"",CHOOSE($D74,Certification!$C$33,Certification!$C$49,Certification!$C$65,Certification!$C$81,Certification!$C$97))</f>
        <v/>
      </c>
      <c r="BD74" s="59" t="str">
        <f>IF(ISBLANK($D74),"",CHOOSE($D74,Certification!$C$34,Certification!$C$50,Certification!$C$66,Certification!$C$82,Certification!$C$98))</f>
        <v/>
      </c>
      <c r="BE74" s="59" t="str">
        <f>IF(ISBLANK($D74),"",CHOOSE($D74,Certification!$C$35,Certification!$C$51,Certification!$C$67,Certification!$C$83,Certification!$C$99))</f>
        <v/>
      </c>
      <c r="BF74" s="59" t="str">
        <f>IF(ISBLANK($D74),"",CHOOSE($D74,Certification!$C$36,Certification!$C$52,Certification!$C$68,Certification!$C$84,Certification!$C$100))</f>
        <v/>
      </c>
      <c r="BG74" s="59" t="str">
        <f>IF(ISBLANK($D74),"",CHOOSE($D74,Certification!$C$37,Certification!$C$53,Certification!$C$69,Certification!$C$85,Certification!$C$101))</f>
        <v/>
      </c>
      <c r="BH74" s="178" t="str">
        <f>IF(ISBLANK($D74),"",CHOOSE($D74,Certification!$G$39,Certification!$G$55,Certification!$G$71,Certification!$G$87,Certification!$G$103))</f>
        <v/>
      </c>
      <c r="BI74" s="178" t="str">
        <f>IF(ISBLANK($D74),"",CHOOSE($D74,Certification!$G$40,Certification!$G$56,Certification!$G$72,Certification!$G$88,Certification!$G$104))</f>
        <v/>
      </c>
      <c r="BJ74" s="178" t="str">
        <f>IF(ISBLANK($D74),"",CHOOSE($D74,Certification!$G$41,Certification!$G$57,Certification!$G$73,Certification!$G$89,Certification!$G$105))</f>
        <v/>
      </c>
      <c r="BK74" s="59" t="str">
        <f>IF(ISBLANK($D74),"",CHOOSE($D74,IF(ISBLANK(Certification!$C$43),"",Certification!$C$43),IF(ISBLANK(Certification!$C$59),"",Certification!$C$59),IF(ISBLANK(Certification!$C$75),"",Certification!$C$75),IF(ISBLANK(Certification!$C$91),"",Certification!$C$91),IF(ISBLANK(Certification!$C$107),"",Certification!$C$107)))</f>
        <v/>
      </c>
      <c r="BL74" s="59" t="str">
        <f>IF(ISBLANK($D74),"",CHOOSE($D74,IF(ISBLANK(Certification!$C$45),"",Certification!$C$45),IF(ISBLANK(Certification!$C$61),"",Certification!$C$61),IF(ISBLANK(Certification!$C$77),"",Certification!$C$77),IF(ISBLANK(Certification!$C$93),"",Certification!$C$93),IF(ISBLANK(Certification!$C$109),"",Certification!$C$109)))</f>
        <v/>
      </c>
      <c r="BN74" s="20" t="s">
        <v>8</v>
      </c>
    </row>
    <row r="75" spans="1:66" s="18" customFormat="1" ht="25.5" x14ac:dyDescent="0.2">
      <c r="A75" s="54">
        <v>66</v>
      </c>
      <c r="B75" s="55" t="str">
        <f t="shared" si="30"/>
        <v/>
      </c>
      <c r="C75" s="27"/>
      <c r="D75" s="28"/>
      <c r="E75" s="28"/>
      <c r="F75" s="28"/>
      <c r="G75" s="28"/>
      <c r="H75" s="29"/>
      <c r="I75" s="28"/>
      <c r="J75" s="29"/>
      <c r="K75" s="29"/>
      <c r="L75" s="29"/>
      <c r="M75" s="49"/>
      <c r="N75" s="29"/>
      <c r="O75" s="49"/>
      <c r="P75" s="29"/>
      <c r="Q75" s="49"/>
      <c r="R75" s="28"/>
      <c r="S75" s="28"/>
      <c r="T75" s="28"/>
      <c r="U75" s="185"/>
      <c r="V75" s="28"/>
      <c r="W75" s="15"/>
      <c r="X75" s="16" t="str">
        <f t="shared" si="31"/>
        <v/>
      </c>
      <c r="Y75" s="16" t="str">
        <f t="shared" si="32"/>
        <v/>
      </c>
      <c r="Z75" s="16" t="str">
        <f t="shared" si="33"/>
        <v/>
      </c>
      <c r="AA75" s="16" t="str">
        <f t="shared" si="34"/>
        <v/>
      </c>
      <c r="AB75" s="16" t="str">
        <f t="shared" si="35"/>
        <v/>
      </c>
      <c r="AC75" s="16" t="str">
        <f t="shared" si="36"/>
        <v/>
      </c>
      <c r="AD75" s="16" t="str">
        <f t="shared" si="37"/>
        <v/>
      </c>
      <c r="AE75" s="16" t="str">
        <f t="shared" si="38"/>
        <v/>
      </c>
      <c r="AF75" s="16" t="str">
        <f t="shared" si="39"/>
        <v/>
      </c>
      <c r="AG75" s="16" t="str">
        <f t="shared" si="40"/>
        <v/>
      </c>
      <c r="AH75" s="16" t="str">
        <f t="shared" si="41"/>
        <v/>
      </c>
      <c r="AI75" s="16" t="str">
        <f t="shared" si="42"/>
        <v/>
      </c>
      <c r="AJ75" s="16" t="str">
        <f t="shared" si="43"/>
        <v/>
      </c>
      <c r="AK75" s="16" t="str">
        <f t="shared" ref="AK75:AK108" si="51">IF(COUNTA($C75:$V75)=0,"",IF(H75="d","ok",IF(ISBLANK(P75),"Empty cell",IF(P75="yes","ok",IF(P75="y","ok",IF(P75="no","ok",IF(P75="n","ok","Entry should be either 'yes', 'y', 'no' or 'n'")))))))</f>
        <v/>
      </c>
      <c r="AL75" s="16" t="str">
        <f t="shared" si="44"/>
        <v/>
      </c>
      <c r="AM75" s="16" t="str">
        <f t="shared" si="45"/>
        <v/>
      </c>
      <c r="AN75" s="187" t="str">
        <f t="shared" ref="AN75:AN108" si="52">IF(COUNTA($C75:$V75)=0,"",IF(ISBLANK($I75),IF(H75="d","ok","No Product Class Entered"),IF(OR(AND(I75&gt;=31,I75&lt;=37),AND(I75&gt;=53,I75&lt;=55)),IF(ISBLANK($S75),IF(H75="d","ok","Empty cell"),IF(ISNUMBER($S75),IF($S75&gt;0,"ok","Entry should be greater than 0"),"Entry should be a number")),IF(OR(AND(I75&gt;=38,I75&lt;=52),AND(I75&gt;=56,I75&lt;=58)),IF(ISBLANK($S75),"ok",IF(ISNUMBER($S75),IF($S75&gt;0,"ok","Entry should be greater than 0"),"Entry should be a number")), IF(AND(I75&gt;=1,I75&lt;=30),IF(ISBLANK($S75),"ok","Model is not a heat pump"),"ok")))))</f>
        <v/>
      </c>
      <c r="AO75" s="16" t="str">
        <f t="shared" si="46"/>
        <v/>
      </c>
      <c r="AP75" s="16" t="str">
        <f t="shared" ref="AP75:AP108" si="53">IF(COUNTA($C75:$V75)=0,"",IF(H75="d","ok",IF(ISBLANK($U75),"Empty cell",IF(ISNUMBER($U75),IF($U75&gt;0,"ok","Entry should be greater than 0"),"Entry should be a number"))))</f>
        <v/>
      </c>
      <c r="AQ75" s="16" t="str">
        <f t="shared" si="29"/>
        <v/>
      </c>
      <c r="AR75" s="17"/>
      <c r="AV75" s="19"/>
      <c r="AW75" s="19"/>
      <c r="AX75" s="59" t="str">
        <f t="shared" si="47"/>
        <v/>
      </c>
      <c r="AY75" s="59" t="str">
        <f t="shared" si="48"/>
        <v/>
      </c>
      <c r="AZ75" s="59" t="str">
        <f t="shared" si="49"/>
        <v/>
      </c>
      <c r="BA75" s="59" t="str">
        <f t="shared" si="50"/>
        <v/>
      </c>
      <c r="BB75" s="59" t="str">
        <f>IF(ISBLANK($D75),"",CHOOSE($D75,Certification!$C$32,Certification!$C$48,Certification!$C$64,Certification!$C$80,Certification!$C$96))</f>
        <v/>
      </c>
      <c r="BC75" s="59" t="str">
        <f>IF(ISBLANK($D75),"",CHOOSE($D75,Certification!$C$33,Certification!$C$49,Certification!$C$65,Certification!$C$81,Certification!$C$97))</f>
        <v/>
      </c>
      <c r="BD75" s="59" t="str">
        <f>IF(ISBLANK($D75),"",CHOOSE($D75,Certification!$C$34,Certification!$C$50,Certification!$C$66,Certification!$C$82,Certification!$C$98))</f>
        <v/>
      </c>
      <c r="BE75" s="59" t="str">
        <f>IF(ISBLANK($D75),"",CHOOSE($D75,Certification!$C$35,Certification!$C$51,Certification!$C$67,Certification!$C$83,Certification!$C$99))</f>
        <v/>
      </c>
      <c r="BF75" s="59" t="str">
        <f>IF(ISBLANK($D75),"",CHOOSE($D75,Certification!$C$36,Certification!$C$52,Certification!$C$68,Certification!$C$84,Certification!$C$100))</f>
        <v/>
      </c>
      <c r="BG75" s="59" t="str">
        <f>IF(ISBLANK($D75),"",CHOOSE($D75,Certification!$C$37,Certification!$C$53,Certification!$C$69,Certification!$C$85,Certification!$C$101))</f>
        <v/>
      </c>
      <c r="BH75" s="178" t="str">
        <f>IF(ISBLANK($D75),"",CHOOSE($D75,Certification!$G$39,Certification!$G$55,Certification!$G$71,Certification!$G$87,Certification!$G$103))</f>
        <v/>
      </c>
      <c r="BI75" s="178" t="str">
        <f>IF(ISBLANK($D75),"",CHOOSE($D75,Certification!$G$40,Certification!$G$56,Certification!$G$72,Certification!$G$88,Certification!$G$104))</f>
        <v/>
      </c>
      <c r="BJ75" s="178" t="str">
        <f>IF(ISBLANK($D75),"",CHOOSE($D75,Certification!$G$41,Certification!$G$57,Certification!$G$73,Certification!$G$89,Certification!$G$105))</f>
        <v/>
      </c>
      <c r="BK75" s="59" t="str">
        <f>IF(ISBLANK($D75),"",CHOOSE($D75,IF(ISBLANK(Certification!$C$43),"",Certification!$C$43),IF(ISBLANK(Certification!$C$59),"",Certification!$C$59),IF(ISBLANK(Certification!$C$75),"",Certification!$C$75),IF(ISBLANK(Certification!$C$91),"",Certification!$C$91),IF(ISBLANK(Certification!$C$107),"",Certification!$C$107)))</f>
        <v/>
      </c>
      <c r="BL75" s="59" t="str">
        <f>IF(ISBLANK($D75),"",CHOOSE($D75,IF(ISBLANK(Certification!$C$45),"",Certification!$C$45),IF(ISBLANK(Certification!$C$61),"",Certification!$C$61),IF(ISBLANK(Certification!$C$77),"",Certification!$C$77),IF(ISBLANK(Certification!$C$93),"",Certification!$C$93),IF(ISBLANK(Certification!$C$109),"",Certification!$C$109)))</f>
        <v/>
      </c>
      <c r="BN75" s="20" t="s">
        <v>8</v>
      </c>
    </row>
    <row r="76" spans="1:66" s="18" customFormat="1" ht="25.5" x14ac:dyDescent="0.2">
      <c r="A76" s="54">
        <v>67</v>
      </c>
      <c r="B76" s="55" t="str">
        <f t="shared" si="30"/>
        <v/>
      </c>
      <c r="C76" s="27"/>
      <c r="D76" s="28"/>
      <c r="E76" s="28"/>
      <c r="F76" s="28"/>
      <c r="G76" s="28"/>
      <c r="H76" s="29"/>
      <c r="I76" s="28"/>
      <c r="J76" s="29"/>
      <c r="K76" s="29"/>
      <c r="L76" s="29"/>
      <c r="M76" s="49"/>
      <c r="N76" s="29"/>
      <c r="O76" s="49"/>
      <c r="P76" s="29"/>
      <c r="Q76" s="49"/>
      <c r="R76" s="28"/>
      <c r="S76" s="28"/>
      <c r="T76" s="28"/>
      <c r="U76" s="185"/>
      <c r="V76" s="28"/>
      <c r="W76" s="15"/>
      <c r="X76" s="16" t="str">
        <f t="shared" si="31"/>
        <v/>
      </c>
      <c r="Y76" s="16" t="str">
        <f t="shared" si="32"/>
        <v/>
      </c>
      <c r="Z76" s="16" t="str">
        <f t="shared" si="33"/>
        <v/>
      </c>
      <c r="AA76" s="16" t="str">
        <f t="shared" si="34"/>
        <v/>
      </c>
      <c r="AB76" s="16" t="str">
        <f t="shared" si="35"/>
        <v/>
      </c>
      <c r="AC76" s="16" t="str">
        <f t="shared" si="36"/>
        <v/>
      </c>
      <c r="AD76" s="16" t="str">
        <f t="shared" si="37"/>
        <v/>
      </c>
      <c r="AE76" s="16" t="str">
        <f t="shared" si="38"/>
        <v/>
      </c>
      <c r="AF76" s="16" t="str">
        <f t="shared" si="39"/>
        <v/>
      </c>
      <c r="AG76" s="16" t="str">
        <f t="shared" si="40"/>
        <v/>
      </c>
      <c r="AH76" s="16" t="str">
        <f t="shared" si="41"/>
        <v/>
      </c>
      <c r="AI76" s="16" t="str">
        <f t="shared" si="42"/>
        <v/>
      </c>
      <c r="AJ76" s="16" t="str">
        <f t="shared" si="43"/>
        <v/>
      </c>
      <c r="AK76" s="16" t="str">
        <f t="shared" si="51"/>
        <v/>
      </c>
      <c r="AL76" s="16" t="str">
        <f t="shared" si="44"/>
        <v/>
      </c>
      <c r="AM76" s="16" t="str">
        <f t="shared" si="45"/>
        <v/>
      </c>
      <c r="AN76" s="187" t="str">
        <f t="shared" si="52"/>
        <v/>
      </c>
      <c r="AO76" s="16" t="str">
        <f t="shared" si="46"/>
        <v/>
      </c>
      <c r="AP76" s="16" t="str">
        <f t="shared" si="53"/>
        <v/>
      </c>
      <c r="AQ76" s="16" t="str">
        <f t="shared" si="29"/>
        <v/>
      </c>
      <c r="AR76" s="17"/>
      <c r="AV76" s="19"/>
      <c r="AW76" s="19"/>
      <c r="AX76" s="59" t="str">
        <f t="shared" si="47"/>
        <v/>
      </c>
      <c r="AY76" s="59" t="str">
        <f t="shared" si="48"/>
        <v/>
      </c>
      <c r="AZ76" s="59" t="str">
        <f t="shared" si="49"/>
        <v/>
      </c>
      <c r="BA76" s="59" t="str">
        <f t="shared" si="50"/>
        <v/>
      </c>
      <c r="BB76" s="59" t="str">
        <f>IF(ISBLANK($D76),"",CHOOSE($D76,Certification!$C$32,Certification!$C$48,Certification!$C$64,Certification!$C$80,Certification!$C$96))</f>
        <v/>
      </c>
      <c r="BC76" s="59" t="str">
        <f>IF(ISBLANK($D76),"",CHOOSE($D76,Certification!$C$33,Certification!$C$49,Certification!$C$65,Certification!$C$81,Certification!$C$97))</f>
        <v/>
      </c>
      <c r="BD76" s="59" t="str">
        <f>IF(ISBLANK($D76),"",CHOOSE($D76,Certification!$C$34,Certification!$C$50,Certification!$C$66,Certification!$C$82,Certification!$C$98))</f>
        <v/>
      </c>
      <c r="BE76" s="59" t="str">
        <f>IF(ISBLANK($D76),"",CHOOSE($D76,Certification!$C$35,Certification!$C$51,Certification!$C$67,Certification!$C$83,Certification!$C$99))</f>
        <v/>
      </c>
      <c r="BF76" s="59" t="str">
        <f>IF(ISBLANK($D76),"",CHOOSE($D76,Certification!$C$36,Certification!$C$52,Certification!$C$68,Certification!$C$84,Certification!$C$100))</f>
        <v/>
      </c>
      <c r="BG76" s="59" t="str">
        <f>IF(ISBLANK($D76),"",CHOOSE($D76,Certification!$C$37,Certification!$C$53,Certification!$C$69,Certification!$C$85,Certification!$C$101))</f>
        <v/>
      </c>
      <c r="BH76" s="178" t="str">
        <f>IF(ISBLANK($D76),"",CHOOSE($D76,Certification!$G$39,Certification!$G$55,Certification!$G$71,Certification!$G$87,Certification!$G$103))</f>
        <v/>
      </c>
      <c r="BI76" s="178" t="str">
        <f>IF(ISBLANK($D76),"",CHOOSE($D76,Certification!$G$40,Certification!$G$56,Certification!$G$72,Certification!$G$88,Certification!$G$104))</f>
        <v/>
      </c>
      <c r="BJ76" s="178" t="str">
        <f>IF(ISBLANK($D76),"",CHOOSE($D76,Certification!$G$41,Certification!$G$57,Certification!$G$73,Certification!$G$89,Certification!$G$105))</f>
        <v/>
      </c>
      <c r="BK76" s="59" t="str">
        <f>IF(ISBLANK($D76),"",CHOOSE($D76,IF(ISBLANK(Certification!$C$43),"",Certification!$C$43),IF(ISBLANK(Certification!$C$59),"",Certification!$C$59),IF(ISBLANK(Certification!$C$75),"",Certification!$C$75),IF(ISBLANK(Certification!$C$91),"",Certification!$C$91),IF(ISBLANK(Certification!$C$107),"",Certification!$C$107)))</f>
        <v/>
      </c>
      <c r="BL76" s="59" t="str">
        <f>IF(ISBLANK($D76),"",CHOOSE($D76,IF(ISBLANK(Certification!$C$45),"",Certification!$C$45),IF(ISBLANK(Certification!$C$61),"",Certification!$C$61),IF(ISBLANK(Certification!$C$77),"",Certification!$C$77),IF(ISBLANK(Certification!$C$93),"",Certification!$C$93),IF(ISBLANK(Certification!$C$109),"",Certification!$C$109)))</f>
        <v/>
      </c>
      <c r="BN76" s="20" t="s">
        <v>8</v>
      </c>
    </row>
    <row r="77" spans="1:66" s="18" customFormat="1" ht="25.5" x14ac:dyDescent="0.2">
      <c r="A77" s="54">
        <v>68</v>
      </c>
      <c r="B77" s="55" t="str">
        <f t="shared" si="30"/>
        <v/>
      </c>
      <c r="C77" s="27"/>
      <c r="D77" s="28"/>
      <c r="E77" s="28"/>
      <c r="F77" s="28"/>
      <c r="G77" s="28"/>
      <c r="H77" s="29"/>
      <c r="I77" s="28"/>
      <c r="J77" s="29"/>
      <c r="K77" s="29"/>
      <c r="L77" s="29"/>
      <c r="M77" s="49"/>
      <c r="N77" s="29"/>
      <c r="O77" s="49"/>
      <c r="P77" s="29"/>
      <c r="Q77" s="49"/>
      <c r="R77" s="28"/>
      <c r="S77" s="28"/>
      <c r="T77" s="28"/>
      <c r="U77" s="185"/>
      <c r="V77" s="28"/>
      <c r="W77" s="15"/>
      <c r="X77" s="16" t="str">
        <f t="shared" si="31"/>
        <v/>
      </c>
      <c r="Y77" s="16" t="str">
        <f t="shared" si="32"/>
        <v/>
      </c>
      <c r="Z77" s="16" t="str">
        <f t="shared" si="33"/>
        <v/>
      </c>
      <c r="AA77" s="16" t="str">
        <f t="shared" si="34"/>
        <v/>
      </c>
      <c r="AB77" s="16" t="str">
        <f t="shared" si="35"/>
        <v/>
      </c>
      <c r="AC77" s="16" t="str">
        <f t="shared" si="36"/>
        <v/>
      </c>
      <c r="AD77" s="16" t="str">
        <f t="shared" si="37"/>
        <v/>
      </c>
      <c r="AE77" s="16" t="str">
        <f t="shared" si="38"/>
        <v/>
      </c>
      <c r="AF77" s="16" t="str">
        <f t="shared" si="39"/>
        <v/>
      </c>
      <c r="AG77" s="16" t="str">
        <f t="shared" si="40"/>
        <v/>
      </c>
      <c r="AH77" s="16" t="str">
        <f t="shared" si="41"/>
        <v/>
      </c>
      <c r="AI77" s="16" t="str">
        <f t="shared" si="42"/>
        <v/>
      </c>
      <c r="AJ77" s="16" t="str">
        <f t="shared" si="43"/>
        <v/>
      </c>
      <c r="AK77" s="16" t="str">
        <f t="shared" si="51"/>
        <v/>
      </c>
      <c r="AL77" s="16" t="str">
        <f t="shared" si="44"/>
        <v/>
      </c>
      <c r="AM77" s="16" t="str">
        <f t="shared" si="45"/>
        <v/>
      </c>
      <c r="AN77" s="187" t="str">
        <f t="shared" si="52"/>
        <v/>
      </c>
      <c r="AO77" s="16" t="str">
        <f t="shared" si="46"/>
        <v/>
      </c>
      <c r="AP77" s="16" t="str">
        <f t="shared" si="53"/>
        <v/>
      </c>
      <c r="AQ77" s="16" t="str">
        <f t="shared" si="29"/>
        <v/>
      </c>
      <c r="AR77" s="17"/>
      <c r="AV77" s="19"/>
      <c r="AW77" s="19"/>
      <c r="AX77" s="59" t="str">
        <f t="shared" si="47"/>
        <v/>
      </c>
      <c r="AY77" s="59" t="str">
        <f t="shared" si="48"/>
        <v/>
      </c>
      <c r="AZ77" s="59" t="str">
        <f t="shared" si="49"/>
        <v/>
      </c>
      <c r="BA77" s="59" t="str">
        <f t="shared" si="50"/>
        <v/>
      </c>
      <c r="BB77" s="59" t="str">
        <f>IF(ISBLANK($D77),"",CHOOSE($D77,Certification!$C$32,Certification!$C$48,Certification!$C$64,Certification!$C$80,Certification!$C$96))</f>
        <v/>
      </c>
      <c r="BC77" s="59" t="str">
        <f>IF(ISBLANK($D77),"",CHOOSE($D77,Certification!$C$33,Certification!$C$49,Certification!$C$65,Certification!$C$81,Certification!$C$97))</f>
        <v/>
      </c>
      <c r="BD77" s="59" t="str">
        <f>IF(ISBLANK($D77),"",CHOOSE($D77,Certification!$C$34,Certification!$C$50,Certification!$C$66,Certification!$C$82,Certification!$C$98))</f>
        <v/>
      </c>
      <c r="BE77" s="59" t="str">
        <f>IF(ISBLANK($D77),"",CHOOSE($D77,Certification!$C$35,Certification!$C$51,Certification!$C$67,Certification!$C$83,Certification!$C$99))</f>
        <v/>
      </c>
      <c r="BF77" s="59" t="str">
        <f>IF(ISBLANK($D77),"",CHOOSE($D77,Certification!$C$36,Certification!$C$52,Certification!$C$68,Certification!$C$84,Certification!$C$100))</f>
        <v/>
      </c>
      <c r="BG77" s="59" t="str">
        <f>IF(ISBLANK($D77),"",CHOOSE($D77,Certification!$C$37,Certification!$C$53,Certification!$C$69,Certification!$C$85,Certification!$C$101))</f>
        <v/>
      </c>
      <c r="BH77" s="178" t="str">
        <f>IF(ISBLANK($D77),"",CHOOSE($D77,Certification!$G$39,Certification!$G$55,Certification!$G$71,Certification!$G$87,Certification!$G$103))</f>
        <v/>
      </c>
      <c r="BI77" s="178" t="str">
        <f>IF(ISBLANK($D77),"",CHOOSE($D77,Certification!$G$40,Certification!$G$56,Certification!$G$72,Certification!$G$88,Certification!$G$104))</f>
        <v/>
      </c>
      <c r="BJ77" s="178" t="str">
        <f>IF(ISBLANK($D77),"",CHOOSE($D77,Certification!$G$41,Certification!$G$57,Certification!$G$73,Certification!$G$89,Certification!$G$105))</f>
        <v/>
      </c>
      <c r="BK77" s="59" t="str">
        <f>IF(ISBLANK($D77),"",CHOOSE($D77,IF(ISBLANK(Certification!$C$43),"",Certification!$C$43),IF(ISBLANK(Certification!$C$59),"",Certification!$C$59),IF(ISBLANK(Certification!$C$75),"",Certification!$C$75),IF(ISBLANK(Certification!$C$91),"",Certification!$C$91),IF(ISBLANK(Certification!$C$107),"",Certification!$C$107)))</f>
        <v/>
      </c>
      <c r="BL77" s="59" t="str">
        <f>IF(ISBLANK($D77),"",CHOOSE($D77,IF(ISBLANK(Certification!$C$45),"",Certification!$C$45),IF(ISBLANK(Certification!$C$61),"",Certification!$C$61),IF(ISBLANK(Certification!$C$77),"",Certification!$C$77),IF(ISBLANK(Certification!$C$93),"",Certification!$C$93),IF(ISBLANK(Certification!$C$109),"",Certification!$C$109)))</f>
        <v/>
      </c>
      <c r="BN77" s="20" t="s">
        <v>8</v>
      </c>
    </row>
    <row r="78" spans="1:66" s="18" customFormat="1" ht="25.5" x14ac:dyDescent="0.2">
      <c r="A78" s="54">
        <v>69</v>
      </c>
      <c r="B78" s="55" t="str">
        <f t="shared" si="30"/>
        <v/>
      </c>
      <c r="C78" s="27"/>
      <c r="D78" s="28"/>
      <c r="E78" s="28"/>
      <c r="F78" s="28"/>
      <c r="G78" s="28"/>
      <c r="H78" s="29"/>
      <c r="I78" s="28"/>
      <c r="J78" s="29"/>
      <c r="K78" s="29"/>
      <c r="L78" s="29"/>
      <c r="M78" s="49"/>
      <c r="N78" s="29"/>
      <c r="O78" s="49"/>
      <c r="P78" s="29"/>
      <c r="Q78" s="49"/>
      <c r="R78" s="28"/>
      <c r="S78" s="28"/>
      <c r="T78" s="28"/>
      <c r="U78" s="185"/>
      <c r="V78" s="28"/>
      <c r="W78" s="15"/>
      <c r="X78" s="16" t="str">
        <f t="shared" si="31"/>
        <v/>
      </c>
      <c r="Y78" s="16" t="str">
        <f t="shared" si="32"/>
        <v/>
      </c>
      <c r="Z78" s="16" t="str">
        <f t="shared" si="33"/>
        <v/>
      </c>
      <c r="AA78" s="16" t="str">
        <f t="shared" si="34"/>
        <v/>
      </c>
      <c r="AB78" s="16" t="str">
        <f t="shared" si="35"/>
        <v/>
      </c>
      <c r="AC78" s="16" t="str">
        <f t="shared" si="36"/>
        <v/>
      </c>
      <c r="AD78" s="16" t="str">
        <f t="shared" si="37"/>
        <v/>
      </c>
      <c r="AE78" s="16" t="str">
        <f t="shared" si="38"/>
        <v/>
      </c>
      <c r="AF78" s="16" t="str">
        <f t="shared" si="39"/>
        <v/>
      </c>
      <c r="AG78" s="16" t="str">
        <f t="shared" si="40"/>
        <v/>
      </c>
      <c r="AH78" s="16" t="str">
        <f t="shared" si="41"/>
        <v/>
      </c>
      <c r="AI78" s="16" t="str">
        <f t="shared" si="42"/>
        <v/>
      </c>
      <c r="AJ78" s="16" t="str">
        <f t="shared" si="43"/>
        <v/>
      </c>
      <c r="AK78" s="16" t="str">
        <f t="shared" si="51"/>
        <v/>
      </c>
      <c r="AL78" s="16" t="str">
        <f t="shared" si="44"/>
        <v/>
      </c>
      <c r="AM78" s="16" t="str">
        <f t="shared" si="45"/>
        <v/>
      </c>
      <c r="AN78" s="187" t="str">
        <f t="shared" si="52"/>
        <v/>
      </c>
      <c r="AO78" s="16" t="str">
        <f t="shared" si="46"/>
        <v/>
      </c>
      <c r="AP78" s="16" t="str">
        <f t="shared" si="53"/>
        <v/>
      </c>
      <c r="AQ78" s="16" t="str">
        <f t="shared" si="29"/>
        <v/>
      </c>
      <c r="AR78" s="17"/>
      <c r="AV78" s="19"/>
      <c r="AW78" s="19"/>
      <c r="AX78" s="59" t="str">
        <f t="shared" si="47"/>
        <v/>
      </c>
      <c r="AY78" s="59" t="str">
        <f t="shared" si="48"/>
        <v/>
      </c>
      <c r="AZ78" s="59" t="str">
        <f t="shared" si="49"/>
        <v/>
      </c>
      <c r="BA78" s="59" t="str">
        <f t="shared" si="50"/>
        <v/>
      </c>
      <c r="BB78" s="59" t="str">
        <f>IF(ISBLANK($D78),"",CHOOSE($D78,Certification!$C$32,Certification!$C$48,Certification!$C$64,Certification!$C$80,Certification!$C$96))</f>
        <v/>
      </c>
      <c r="BC78" s="59" t="str">
        <f>IF(ISBLANK($D78),"",CHOOSE($D78,Certification!$C$33,Certification!$C$49,Certification!$C$65,Certification!$C$81,Certification!$C$97))</f>
        <v/>
      </c>
      <c r="BD78" s="59" t="str">
        <f>IF(ISBLANK($D78),"",CHOOSE($D78,Certification!$C$34,Certification!$C$50,Certification!$C$66,Certification!$C$82,Certification!$C$98))</f>
        <v/>
      </c>
      <c r="BE78" s="59" t="str">
        <f>IF(ISBLANK($D78),"",CHOOSE($D78,Certification!$C$35,Certification!$C$51,Certification!$C$67,Certification!$C$83,Certification!$C$99))</f>
        <v/>
      </c>
      <c r="BF78" s="59" t="str">
        <f>IF(ISBLANK($D78),"",CHOOSE($D78,Certification!$C$36,Certification!$C$52,Certification!$C$68,Certification!$C$84,Certification!$C$100))</f>
        <v/>
      </c>
      <c r="BG78" s="59" t="str">
        <f>IF(ISBLANK($D78),"",CHOOSE($D78,Certification!$C$37,Certification!$C$53,Certification!$C$69,Certification!$C$85,Certification!$C$101))</f>
        <v/>
      </c>
      <c r="BH78" s="178" t="str">
        <f>IF(ISBLANK($D78),"",CHOOSE($D78,Certification!$G$39,Certification!$G$55,Certification!$G$71,Certification!$G$87,Certification!$G$103))</f>
        <v/>
      </c>
      <c r="BI78" s="178" t="str">
        <f>IF(ISBLANK($D78),"",CHOOSE($D78,Certification!$G$40,Certification!$G$56,Certification!$G$72,Certification!$G$88,Certification!$G$104))</f>
        <v/>
      </c>
      <c r="BJ78" s="178" t="str">
        <f>IF(ISBLANK($D78),"",CHOOSE($D78,Certification!$G$41,Certification!$G$57,Certification!$G$73,Certification!$G$89,Certification!$G$105))</f>
        <v/>
      </c>
      <c r="BK78" s="59" t="str">
        <f>IF(ISBLANK($D78),"",CHOOSE($D78,IF(ISBLANK(Certification!$C$43),"",Certification!$C$43),IF(ISBLANK(Certification!$C$59),"",Certification!$C$59),IF(ISBLANK(Certification!$C$75),"",Certification!$C$75),IF(ISBLANK(Certification!$C$91),"",Certification!$C$91),IF(ISBLANK(Certification!$C$107),"",Certification!$C$107)))</f>
        <v/>
      </c>
      <c r="BL78" s="59" t="str">
        <f>IF(ISBLANK($D78),"",CHOOSE($D78,IF(ISBLANK(Certification!$C$45),"",Certification!$C$45),IF(ISBLANK(Certification!$C$61),"",Certification!$C$61),IF(ISBLANK(Certification!$C$77),"",Certification!$C$77),IF(ISBLANK(Certification!$C$93),"",Certification!$C$93),IF(ISBLANK(Certification!$C$109),"",Certification!$C$109)))</f>
        <v/>
      </c>
      <c r="BN78" s="20" t="s">
        <v>8</v>
      </c>
    </row>
    <row r="79" spans="1:66" s="18" customFormat="1" ht="25.5" x14ac:dyDescent="0.2">
      <c r="A79" s="54">
        <v>70</v>
      </c>
      <c r="B79" s="55" t="str">
        <f t="shared" si="30"/>
        <v/>
      </c>
      <c r="C79" s="27"/>
      <c r="D79" s="28"/>
      <c r="E79" s="28"/>
      <c r="F79" s="28"/>
      <c r="G79" s="28"/>
      <c r="H79" s="29"/>
      <c r="I79" s="28"/>
      <c r="J79" s="29"/>
      <c r="K79" s="29"/>
      <c r="L79" s="29"/>
      <c r="M79" s="49"/>
      <c r="N79" s="29"/>
      <c r="O79" s="49"/>
      <c r="P79" s="29"/>
      <c r="Q79" s="49"/>
      <c r="R79" s="28"/>
      <c r="S79" s="28"/>
      <c r="T79" s="28"/>
      <c r="U79" s="185"/>
      <c r="V79" s="28"/>
      <c r="W79" s="15"/>
      <c r="X79" s="16" t="str">
        <f t="shared" si="31"/>
        <v/>
      </c>
      <c r="Y79" s="16" t="str">
        <f t="shared" si="32"/>
        <v/>
      </c>
      <c r="Z79" s="16" t="str">
        <f t="shared" si="33"/>
        <v/>
      </c>
      <c r="AA79" s="16" t="str">
        <f t="shared" si="34"/>
        <v/>
      </c>
      <c r="AB79" s="16" t="str">
        <f t="shared" si="35"/>
        <v/>
      </c>
      <c r="AC79" s="16" t="str">
        <f t="shared" si="36"/>
        <v/>
      </c>
      <c r="AD79" s="16" t="str">
        <f t="shared" si="37"/>
        <v/>
      </c>
      <c r="AE79" s="16" t="str">
        <f t="shared" si="38"/>
        <v/>
      </c>
      <c r="AF79" s="16" t="str">
        <f t="shared" si="39"/>
        <v/>
      </c>
      <c r="AG79" s="16" t="str">
        <f t="shared" si="40"/>
        <v/>
      </c>
      <c r="AH79" s="16" t="str">
        <f t="shared" si="41"/>
        <v/>
      </c>
      <c r="AI79" s="16" t="str">
        <f t="shared" si="42"/>
        <v/>
      </c>
      <c r="AJ79" s="16" t="str">
        <f t="shared" si="43"/>
        <v/>
      </c>
      <c r="AK79" s="16" t="str">
        <f t="shared" si="51"/>
        <v/>
      </c>
      <c r="AL79" s="16" t="str">
        <f t="shared" si="44"/>
        <v/>
      </c>
      <c r="AM79" s="16" t="str">
        <f t="shared" si="45"/>
        <v/>
      </c>
      <c r="AN79" s="187" t="str">
        <f t="shared" si="52"/>
        <v/>
      </c>
      <c r="AO79" s="16" t="str">
        <f t="shared" si="46"/>
        <v/>
      </c>
      <c r="AP79" s="16" t="str">
        <f t="shared" si="53"/>
        <v/>
      </c>
      <c r="AQ79" s="16" t="str">
        <f t="shared" si="29"/>
        <v/>
      </c>
      <c r="AR79" s="17"/>
      <c r="AV79" s="19"/>
      <c r="AW79" s="19"/>
      <c r="AX79" s="59" t="str">
        <f t="shared" si="47"/>
        <v/>
      </c>
      <c r="AY79" s="59" t="str">
        <f t="shared" si="48"/>
        <v/>
      </c>
      <c r="AZ79" s="59" t="str">
        <f t="shared" si="49"/>
        <v/>
      </c>
      <c r="BA79" s="59" t="str">
        <f t="shared" si="50"/>
        <v/>
      </c>
      <c r="BB79" s="59" t="str">
        <f>IF(ISBLANK($D79),"",CHOOSE($D79,Certification!$C$32,Certification!$C$48,Certification!$C$64,Certification!$C$80,Certification!$C$96))</f>
        <v/>
      </c>
      <c r="BC79" s="59" t="str">
        <f>IF(ISBLANK($D79),"",CHOOSE($D79,Certification!$C$33,Certification!$C$49,Certification!$C$65,Certification!$C$81,Certification!$C$97))</f>
        <v/>
      </c>
      <c r="BD79" s="59" t="str">
        <f>IF(ISBLANK($D79),"",CHOOSE($D79,Certification!$C$34,Certification!$C$50,Certification!$C$66,Certification!$C$82,Certification!$C$98))</f>
        <v/>
      </c>
      <c r="BE79" s="59" t="str">
        <f>IF(ISBLANK($D79),"",CHOOSE($D79,Certification!$C$35,Certification!$C$51,Certification!$C$67,Certification!$C$83,Certification!$C$99))</f>
        <v/>
      </c>
      <c r="BF79" s="59" t="str">
        <f>IF(ISBLANK($D79),"",CHOOSE($D79,Certification!$C$36,Certification!$C$52,Certification!$C$68,Certification!$C$84,Certification!$C$100))</f>
        <v/>
      </c>
      <c r="BG79" s="59" t="str">
        <f>IF(ISBLANK($D79),"",CHOOSE($D79,Certification!$C$37,Certification!$C$53,Certification!$C$69,Certification!$C$85,Certification!$C$101))</f>
        <v/>
      </c>
      <c r="BH79" s="178" t="str">
        <f>IF(ISBLANK($D79),"",CHOOSE($D79,Certification!$G$39,Certification!$G$55,Certification!$G$71,Certification!$G$87,Certification!$G$103))</f>
        <v/>
      </c>
      <c r="BI79" s="178" t="str">
        <f>IF(ISBLANK($D79),"",CHOOSE($D79,Certification!$G$40,Certification!$G$56,Certification!$G$72,Certification!$G$88,Certification!$G$104))</f>
        <v/>
      </c>
      <c r="BJ79" s="178" t="str">
        <f>IF(ISBLANK($D79),"",CHOOSE($D79,Certification!$G$41,Certification!$G$57,Certification!$G$73,Certification!$G$89,Certification!$G$105))</f>
        <v/>
      </c>
      <c r="BK79" s="59" t="str">
        <f>IF(ISBLANK($D79),"",CHOOSE($D79,IF(ISBLANK(Certification!$C$43),"",Certification!$C$43),IF(ISBLANK(Certification!$C$59),"",Certification!$C$59),IF(ISBLANK(Certification!$C$75),"",Certification!$C$75),IF(ISBLANK(Certification!$C$91),"",Certification!$C$91),IF(ISBLANK(Certification!$C$107),"",Certification!$C$107)))</f>
        <v/>
      </c>
      <c r="BL79" s="59" t="str">
        <f>IF(ISBLANK($D79),"",CHOOSE($D79,IF(ISBLANK(Certification!$C$45),"",Certification!$C$45),IF(ISBLANK(Certification!$C$61),"",Certification!$C$61),IF(ISBLANK(Certification!$C$77),"",Certification!$C$77),IF(ISBLANK(Certification!$C$93),"",Certification!$C$93),IF(ISBLANK(Certification!$C$109),"",Certification!$C$109)))</f>
        <v/>
      </c>
      <c r="BN79" s="20" t="s">
        <v>8</v>
      </c>
    </row>
    <row r="80" spans="1:66" s="18" customFormat="1" ht="25.5" x14ac:dyDescent="0.2">
      <c r="A80" s="54">
        <v>71</v>
      </c>
      <c r="B80" s="55" t="str">
        <f t="shared" si="30"/>
        <v/>
      </c>
      <c r="C80" s="27"/>
      <c r="D80" s="28"/>
      <c r="E80" s="28"/>
      <c r="F80" s="28"/>
      <c r="G80" s="28"/>
      <c r="H80" s="29"/>
      <c r="I80" s="28"/>
      <c r="J80" s="29"/>
      <c r="K80" s="29"/>
      <c r="L80" s="29"/>
      <c r="M80" s="49"/>
      <c r="N80" s="29"/>
      <c r="O80" s="49"/>
      <c r="P80" s="29"/>
      <c r="Q80" s="49"/>
      <c r="R80" s="28"/>
      <c r="S80" s="28"/>
      <c r="T80" s="28"/>
      <c r="U80" s="185"/>
      <c r="V80" s="28"/>
      <c r="W80" s="15"/>
      <c r="X80" s="16" t="str">
        <f t="shared" si="31"/>
        <v/>
      </c>
      <c r="Y80" s="16" t="str">
        <f t="shared" si="32"/>
        <v/>
      </c>
      <c r="Z80" s="16" t="str">
        <f t="shared" si="33"/>
        <v/>
      </c>
      <c r="AA80" s="16" t="str">
        <f t="shared" si="34"/>
        <v/>
      </c>
      <c r="AB80" s="16" t="str">
        <f t="shared" si="35"/>
        <v/>
      </c>
      <c r="AC80" s="16" t="str">
        <f t="shared" si="36"/>
        <v/>
      </c>
      <c r="AD80" s="16" t="str">
        <f t="shared" si="37"/>
        <v/>
      </c>
      <c r="AE80" s="16" t="str">
        <f t="shared" si="38"/>
        <v/>
      </c>
      <c r="AF80" s="16" t="str">
        <f t="shared" si="39"/>
        <v/>
      </c>
      <c r="AG80" s="16" t="str">
        <f t="shared" si="40"/>
        <v/>
      </c>
      <c r="AH80" s="16" t="str">
        <f t="shared" si="41"/>
        <v/>
      </c>
      <c r="AI80" s="16" t="str">
        <f t="shared" si="42"/>
        <v/>
      </c>
      <c r="AJ80" s="16" t="str">
        <f t="shared" si="43"/>
        <v/>
      </c>
      <c r="AK80" s="16" t="str">
        <f t="shared" si="51"/>
        <v/>
      </c>
      <c r="AL80" s="16" t="str">
        <f t="shared" si="44"/>
        <v/>
      </c>
      <c r="AM80" s="16" t="str">
        <f t="shared" si="45"/>
        <v/>
      </c>
      <c r="AN80" s="187" t="str">
        <f t="shared" si="52"/>
        <v/>
      </c>
      <c r="AO80" s="16" t="str">
        <f t="shared" si="46"/>
        <v/>
      </c>
      <c r="AP80" s="16" t="str">
        <f t="shared" si="53"/>
        <v/>
      </c>
      <c r="AQ80" s="16" t="str">
        <f t="shared" si="29"/>
        <v/>
      </c>
      <c r="AR80" s="17"/>
      <c r="AV80" s="19"/>
      <c r="AW80" s="19"/>
      <c r="AX80" s="59" t="str">
        <f t="shared" si="47"/>
        <v/>
      </c>
      <c r="AY80" s="59" t="str">
        <f t="shared" si="48"/>
        <v/>
      </c>
      <c r="AZ80" s="59" t="str">
        <f t="shared" si="49"/>
        <v/>
      </c>
      <c r="BA80" s="59" t="str">
        <f t="shared" si="50"/>
        <v/>
      </c>
      <c r="BB80" s="59" t="str">
        <f>IF(ISBLANK($D80),"",CHOOSE($D80,Certification!$C$32,Certification!$C$48,Certification!$C$64,Certification!$C$80,Certification!$C$96))</f>
        <v/>
      </c>
      <c r="BC80" s="59" t="str">
        <f>IF(ISBLANK($D80),"",CHOOSE($D80,Certification!$C$33,Certification!$C$49,Certification!$C$65,Certification!$C$81,Certification!$C$97))</f>
        <v/>
      </c>
      <c r="BD80" s="59" t="str">
        <f>IF(ISBLANK($D80),"",CHOOSE($D80,Certification!$C$34,Certification!$C$50,Certification!$C$66,Certification!$C$82,Certification!$C$98))</f>
        <v/>
      </c>
      <c r="BE80" s="59" t="str">
        <f>IF(ISBLANK($D80),"",CHOOSE($D80,Certification!$C$35,Certification!$C$51,Certification!$C$67,Certification!$C$83,Certification!$C$99))</f>
        <v/>
      </c>
      <c r="BF80" s="59" t="str">
        <f>IF(ISBLANK($D80),"",CHOOSE($D80,Certification!$C$36,Certification!$C$52,Certification!$C$68,Certification!$C$84,Certification!$C$100))</f>
        <v/>
      </c>
      <c r="BG80" s="59" t="str">
        <f>IF(ISBLANK($D80),"",CHOOSE($D80,Certification!$C$37,Certification!$C$53,Certification!$C$69,Certification!$C$85,Certification!$C$101))</f>
        <v/>
      </c>
      <c r="BH80" s="178" t="str">
        <f>IF(ISBLANK($D80),"",CHOOSE($D80,Certification!$G$39,Certification!$G$55,Certification!$G$71,Certification!$G$87,Certification!$G$103))</f>
        <v/>
      </c>
      <c r="BI80" s="178" t="str">
        <f>IF(ISBLANK($D80),"",CHOOSE($D80,Certification!$G$40,Certification!$G$56,Certification!$G$72,Certification!$G$88,Certification!$G$104))</f>
        <v/>
      </c>
      <c r="BJ80" s="178" t="str">
        <f>IF(ISBLANK($D80),"",CHOOSE($D80,Certification!$G$41,Certification!$G$57,Certification!$G$73,Certification!$G$89,Certification!$G$105))</f>
        <v/>
      </c>
      <c r="BK80" s="59" t="str">
        <f>IF(ISBLANK($D80),"",CHOOSE($D80,IF(ISBLANK(Certification!$C$43),"",Certification!$C$43),IF(ISBLANK(Certification!$C$59),"",Certification!$C$59),IF(ISBLANK(Certification!$C$75),"",Certification!$C$75),IF(ISBLANK(Certification!$C$91),"",Certification!$C$91),IF(ISBLANK(Certification!$C$107),"",Certification!$C$107)))</f>
        <v/>
      </c>
      <c r="BL80" s="59" t="str">
        <f>IF(ISBLANK($D80),"",CHOOSE($D80,IF(ISBLANK(Certification!$C$45),"",Certification!$C$45),IF(ISBLANK(Certification!$C$61),"",Certification!$C$61),IF(ISBLANK(Certification!$C$77),"",Certification!$C$77),IF(ISBLANK(Certification!$C$93),"",Certification!$C$93),IF(ISBLANK(Certification!$C$109),"",Certification!$C$109)))</f>
        <v/>
      </c>
      <c r="BN80" s="20" t="s">
        <v>8</v>
      </c>
    </row>
    <row r="81" spans="1:66" s="18" customFormat="1" ht="25.5" x14ac:dyDescent="0.2">
      <c r="A81" s="54">
        <v>72</v>
      </c>
      <c r="B81" s="55" t="str">
        <f t="shared" si="30"/>
        <v/>
      </c>
      <c r="C81" s="27"/>
      <c r="D81" s="28"/>
      <c r="E81" s="28"/>
      <c r="F81" s="28"/>
      <c r="G81" s="28"/>
      <c r="H81" s="29"/>
      <c r="I81" s="28"/>
      <c r="J81" s="29"/>
      <c r="K81" s="29"/>
      <c r="L81" s="29"/>
      <c r="M81" s="49"/>
      <c r="N81" s="29"/>
      <c r="O81" s="49"/>
      <c r="P81" s="29"/>
      <c r="Q81" s="49"/>
      <c r="R81" s="28"/>
      <c r="S81" s="28"/>
      <c r="T81" s="28"/>
      <c r="U81" s="185"/>
      <c r="V81" s="28"/>
      <c r="W81" s="15"/>
      <c r="X81" s="16" t="str">
        <f t="shared" si="31"/>
        <v/>
      </c>
      <c r="Y81" s="16" t="str">
        <f t="shared" si="32"/>
        <v/>
      </c>
      <c r="Z81" s="16" t="str">
        <f t="shared" si="33"/>
        <v/>
      </c>
      <c r="AA81" s="16" t="str">
        <f t="shared" si="34"/>
        <v/>
      </c>
      <c r="AB81" s="16" t="str">
        <f t="shared" si="35"/>
        <v/>
      </c>
      <c r="AC81" s="16" t="str">
        <f t="shared" si="36"/>
        <v/>
      </c>
      <c r="AD81" s="16" t="str">
        <f t="shared" si="37"/>
        <v/>
      </c>
      <c r="AE81" s="16" t="str">
        <f t="shared" si="38"/>
        <v/>
      </c>
      <c r="AF81" s="16" t="str">
        <f t="shared" si="39"/>
        <v/>
      </c>
      <c r="AG81" s="16" t="str">
        <f t="shared" si="40"/>
        <v/>
      </c>
      <c r="AH81" s="16" t="str">
        <f t="shared" si="41"/>
        <v/>
      </c>
      <c r="AI81" s="16" t="str">
        <f t="shared" si="42"/>
        <v/>
      </c>
      <c r="AJ81" s="16" t="str">
        <f t="shared" si="43"/>
        <v/>
      </c>
      <c r="AK81" s="16" t="str">
        <f t="shared" si="51"/>
        <v/>
      </c>
      <c r="AL81" s="16" t="str">
        <f t="shared" si="44"/>
        <v/>
      </c>
      <c r="AM81" s="16" t="str">
        <f t="shared" si="45"/>
        <v/>
      </c>
      <c r="AN81" s="187" t="str">
        <f t="shared" si="52"/>
        <v/>
      </c>
      <c r="AO81" s="16" t="str">
        <f t="shared" si="46"/>
        <v/>
      </c>
      <c r="AP81" s="16" t="str">
        <f t="shared" si="53"/>
        <v/>
      </c>
      <c r="AQ81" s="16" t="str">
        <f t="shared" si="29"/>
        <v/>
      </c>
      <c r="AR81" s="17"/>
      <c r="AV81" s="19"/>
      <c r="AW81" s="19"/>
      <c r="AX81" s="59" t="str">
        <f t="shared" si="47"/>
        <v/>
      </c>
      <c r="AY81" s="59" t="str">
        <f t="shared" si="48"/>
        <v/>
      </c>
      <c r="AZ81" s="59" t="str">
        <f t="shared" si="49"/>
        <v/>
      </c>
      <c r="BA81" s="59" t="str">
        <f t="shared" si="50"/>
        <v/>
      </c>
      <c r="BB81" s="59" t="str">
        <f>IF(ISBLANK($D81),"",CHOOSE($D81,Certification!$C$32,Certification!$C$48,Certification!$C$64,Certification!$C$80,Certification!$C$96))</f>
        <v/>
      </c>
      <c r="BC81" s="59" t="str">
        <f>IF(ISBLANK($D81),"",CHOOSE($D81,Certification!$C$33,Certification!$C$49,Certification!$C$65,Certification!$C$81,Certification!$C$97))</f>
        <v/>
      </c>
      <c r="BD81" s="59" t="str">
        <f>IF(ISBLANK($D81),"",CHOOSE($D81,Certification!$C$34,Certification!$C$50,Certification!$C$66,Certification!$C$82,Certification!$C$98))</f>
        <v/>
      </c>
      <c r="BE81" s="59" t="str">
        <f>IF(ISBLANK($D81),"",CHOOSE($D81,Certification!$C$35,Certification!$C$51,Certification!$C$67,Certification!$C$83,Certification!$C$99))</f>
        <v/>
      </c>
      <c r="BF81" s="59" t="str">
        <f>IF(ISBLANK($D81),"",CHOOSE($D81,Certification!$C$36,Certification!$C$52,Certification!$C$68,Certification!$C$84,Certification!$C$100))</f>
        <v/>
      </c>
      <c r="BG81" s="59" t="str">
        <f>IF(ISBLANK($D81),"",CHOOSE($D81,Certification!$C$37,Certification!$C$53,Certification!$C$69,Certification!$C$85,Certification!$C$101))</f>
        <v/>
      </c>
      <c r="BH81" s="178" t="str">
        <f>IF(ISBLANK($D81),"",CHOOSE($D81,Certification!$G$39,Certification!$G$55,Certification!$G$71,Certification!$G$87,Certification!$G$103))</f>
        <v/>
      </c>
      <c r="BI81" s="178" t="str">
        <f>IF(ISBLANK($D81),"",CHOOSE($D81,Certification!$G$40,Certification!$G$56,Certification!$G$72,Certification!$G$88,Certification!$G$104))</f>
        <v/>
      </c>
      <c r="BJ81" s="178" t="str">
        <f>IF(ISBLANK($D81),"",CHOOSE($D81,Certification!$G$41,Certification!$G$57,Certification!$G$73,Certification!$G$89,Certification!$G$105))</f>
        <v/>
      </c>
      <c r="BK81" s="59" t="str">
        <f>IF(ISBLANK($D81),"",CHOOSE($D81,IF(ISBLANK(Certification!$C$43),"",Certification!$C$43),IF(ISBLANK(Certification!$C$59),"",Certification!$C$59),IF(ISBLANK(Certification!$C$75),"",Certification!$C$75),IF(ISBLANK(Certification!$C$91),"",Certification!$C$91),IF(ISBLANK(Certification!$C$107),"",Certification!$C$107)))</f>
        <v/>
      </c>
      <c r="BL81" s="59" t="str">
        <f>IF(ISBLANK($D81),"",CHOOSE($D81,IF(ISBLANK(Certification!$C$45),"",Certification!$C$45),IF(ISBLANK(Certification!$C$61),"",Certification!$C$61),IF(ISBLANK(Certification!$C$77),"",Certification!$C$77),IF(ISBLANK(Certification!$C$93),"",Certification!$C$93),IF(ISBLANK(Certification!$C$109),"",Certification!$C$109)))</f>
        <v/>
      </c>
      <c r="BN81" s="20" t="s">
        <v>8</v>
      </c>
    </row>
    <row r="82" spans="1:66" s="18" customFormat="1" ht="25.5" x14ac:dyDescent="0.2">
      <c r="A82" s="54">
        <v>73</v>
      </c>
      <c r="B82" s="55" t="str">
        <f t="shared" si="30"/>
        <v/>
      </c>
      <c r="C82" s="27"/>
      <c r="D82" s="28"/>
      <c r="E82" s="28"/>
      <c r="F82" s="28"/>
      <c r="G82" s="28"/>
      <c r="H82" s="29"/>
      <c r="I82" s="28"/>
      <c r="J82" s="29"/>
      <c r="K82" s="29"/>
      <c r="L82" s="29"/>
      <c r="M82" s="49"/>
      <c r="N82" s="29"/>
      <c r="O82" s="49"/>
      <c r="P82" s="29"/>
      <c r="Q82" s="49"/>
      <c r="R82" s="28"/>
      <c r="S82" s="28"/>
      <c r="T82" s="28"/>
      <c r="U82" s="185"/>
      <c r="V82" s="28"/>
      <c r="W82" s="15"/>
      <c r="X82" s="16" t="str">
        <f t="shared" si="31"/>
        <v/>
      </c>
      <c r="Y82" s="16" t="str">
        <f t="shared" si="32"/>
        <v/>
      </c>
      <c r="Z82" s="16" t="str">
        <f t="shared" si="33"/>
        <v/>
      </c>
      <c r="AA82" s="16" t="str">
        <f t="shared" si="34"/>
        <v/>
      </c>
      <c r="AB82" s="16" t="str">
        <f t="shared" si="35"/>
        <v/>
      </c>
      <c r="AC82" s="16" t="str">
        <f t="shared" si="36"/>
        <v/>
      </c>
      <c r="AD82" s="16" t="str">
        <f t="shared" si="37"/>
        <v/>
      </c>
      <c r="AE82" s="16" t="str">
        <f t="shared" si="38"/>
        <v/>
      </c>
      <c r="AF82" s="16" t="str">
        <f t="shared" si="39"/>
        <v/>
      </c>
      <c r="AG82" s="16" t="str">
        <f t="shared" si="40"/>
        <v/>
      </c>
      <c r="AH82" s="16" t="str">
        <f t="shared" si="41"/>
        <v/>
      </c>
      <c r="AI82" s="16" t="str">
        <f t="shared" si="42"/>
        <v/>
      </c>
      <c r="AJ82" s="16" t="str">
        <f t="shared" si="43"/>
        <v/>
      </c>
      <c r="AK82" s="16" t="str">
        <f t="shared" si="51"/>
        <v/>
      </c>
      <c r="AL82" s="16" t="str">
        <f t="shared" si="44"/>
        <v/>
      </c>
      <c r="AM82" s="16" t="str">
        <f t="shared" si="45"/>
        <v/>
      </c>
      <c r="AN82" s="187" t="str">
        <f t="shared" si="52"/>
        <v/>
      </c>
      <c r="AO82" s="16" t="str">
        <f t="shared" si="46"/>
        <v/>
      </c>
      <c r="AP82" s="16" t="str">
        <f t="shared" si="53"/>
        <v/>
      </c>
      <c r="AQ82" s="16" t="str">
        <f t="shared" si="29"/>
        <v/>
      </c>
      <c r="AR82" s="17"/>
      <c r="AV82" s="19"/>
      <c r="AW82" s="19"/>
      <c r="AX82" s="59" t="str">
        <f t="shared" si="47"/>
        <v/>
      </c>
      <c r="AY82" s="59" t="str">
        <f t="shared" si="48"/>
        <v/>
      </c>
      <c r="AZ82" s="59" t="str">
        <f t="shared" si="49"/>
        <v/>
      </c>
      <c r="BA82" s="59" t="str">
        <f t="shared" si="50"/>
        <v/>
      </c>
      <c r="BB82" s="59" t="str">
        <f>IF(ISBLANK($D82),"",CHOOSE($D82,Certification!$C$32,Certification!$C$48,Certification!$C$64,Certification!$C$80,Certification!$C$96))</f>
        <v/>
      </c>
      <c r="BC82" s="59" t="str">
        <f>IF(ISBLANK($D82),"",CHOOSE($D82,Certification!$C$33,Certification!$C$49,Certification!$C$65,Certification!$C$81,Certification!$C$97))</f>
        <v/>
      </c>
      <c r="BD82" s="59" t="str">
        <f>IF(ISBLANK($D82),"",CHOOSE($D82,Certification!$C$34,Certification!$C$50,Certification!$C$66,Certification!$C$82,Certification!$C$98))</f>
        <v/>
      </c>
      <c r="BE82" s="59" t="str">
        <f>IF(ISBLANK($D82),"",CHOOSE($D82,Certification!$C$35,Certification!$C$51,Certification!$C$67,Certification!$C$83,Certification!$C$99))</f>
        <v/>
      </c>
      <c r="BF82" s="59" t="str">
        <f>IF(ISBLANK($D82),"",CHOOSE($D82,Certification!$C$36,Certification!$C$52,Certification!$C$68,Certification!$C$84,Certification!$C$100))</f>
        <v/>
      </c>
      <c r="BG82" s="59" t="str">
        <f>IF(ISBLANK($D82),"",CHOOSE($D82,Certification!$C$37,Certification!$C$53,Certification!$C$69,Certification!$C$85,Certification!$C$101))</f>
        <v/>
      </c>
      <c r="BH82" s="178" t="str">
        <f>IF(ISBLANK($D82),"",CHOOSE($D82,Certification!$G$39,Certification!$G$55,Certification!$G$71,Certification!$G$87,Certification!$G$103))</f>
        <v/>
      </c>
      <c r="BI82" s="178" t="str">
        <f>IF(ISBLANK($D82),"",CHOOSE($D82,Certification!$G$40,Certification!$G$56,Certification!$G$72,Certification!$G$88,Certification!$G$104))</f>
        <v/>
      </c>
      <c r="BJ82" s="178" t="str">
        <f>IF(ISBLANK($D82),"",CHOOSE($D82,Certification!$G$41,Certification!$G$57,Certification!$G$73,Certification!$G$89,Certification!$G$105))</f>
        <v/>
      </c>
      <c r="BK82" s="59" t="str">
        <f>IF(ISBLANK($D82),"",CHOOSE($D82,IF(ISBLANK(Certification!$C$43),"",Certification!$C$43),IF(ISBLANK(Certification!$C$59),"",Certification!$C$59),IF(ISBLANK(Certification!$C$75),"",Certification!$C$75),IF(ISBLANK(Certification!$C$91),"",Certification!$C$91),IF(ISBLANK(Certification!$C$107),"",Certification!$C$107)))</f>
        <v/>
      </c>
      <c r="BL82" s="59" t="str">
        <f>IF(ISBLANK($D82),"",CHOOSE($D82,IF(ISBLANK(Certification!$C$45),"",Certification!$C$45),IF(ISBLANK(Certification!$C$61),"",Certification!$C$61),IF(ISBLANK(Certification!$C$77),"",Certification!$C$77),IF(ISBLANK(Certification!$C$93),"",Certification!$C$93),IF(ISBLANK(Certification!$C$109),"",Certification!$C$109)))</f>
        <v/>
      </c>
      <c r="BN82" s="20" t="s">
        <v>8</v>
      </c>
    </row>
    <row r="83" spans="1:66" s="18" customFormat="1" ht="25.5" x14ac:dyDescent="0.2">
      <c r="A83" s="54">
        <v>74</v>
      </c>
      <c r="B83" s="55" t="str">
        <f t="shared" si="30"/>
        <v/>
      </c>
      <c r="C83" s="27"/>
      <c r="D83" s="28"/>
      <c r="E83" s="28"/>
      <c r="F83" s="28"/>
      <c r="G83" s="28"/>
      <c r="H83" s="29"/>
      <c r="I83" s="28"/>
      <c r="J83" s="29"/>
      <c r="K83" s="29"/>
      <c r="L83" s="29"/>
      <c r="M83" s="49"/>
      <c r="N83" s="29"/>
      <c r="O83" s="49"/>
      <c r="P83" s="29"/>
      <c r="Q83" s="49"/>
      <c r="R83" s="28"/>
      <c r="S83" s="28"/>
      <c r="T83" s="28"/>
      <c r="U83" s="185"/>
      <c r="V83" s="28"/>
      <c r="W83" s="15"/>
      <c r="X83" s="16" t="str">
        <f t="shared" si="31"/>
        <v/>
      </c>
      <c r="Y83" s="16" t="str">
        <f t="shared" si="32"/>
        <v/>
      </c>
      <c r="Z83" s="16" t="str">
        <f t="shared" si="33"/>
        <v/>
      </c>
      <c r="AA83" s="16" t="str">
        <f t="shared" si="34"/>
        <v/>
      </c>
      <c r="AB83" s="16" t="str">
        <f t="shared" si="35"/>
        <v/>
      </c>
      <c r="AC83" s="16" t="str">
        <f t="shared" si="36"/>
        <v/>
      </c>
      <c r="AD83" s="16" t="str">
        <f t="shared" si="37"/>
        <v/>
      </c>
      <c r="AE83" s="16" t="str">
        <f t="shared" si="38"/>
        <v/>
      </c>
      <c r="AF83" s="16" t="str">
        <f t="shared" si="39"/>
        <v/>
      </c>
      <c r="AG83" s="16" t="str">
        <f t="shared" si="40"/>
        <v/>
      </c>
      <c r="AH83" s="16" t="str">
        <f t="shared" si="41"/>
        <v/>
      </c>
      <c r="AI83" s="16" t="str">
        <f t="shared" si="42"/>
        <v/>
      </c>
      <c r="AJ83" s="16" t="str">
        <f t="shared" si="43"/>
        <v/>
      </c>
      <c r="AK83" s="16" t="str">
        <f t="shared" si="51"/>
        <v/>
      </c>
      <c r="AL83" s="16" t="str">
        <f t="shared" si="44"/>
        <v/>
      </c>
      <c r="AM83" s="16" t="str">
        <f t="shared" si="45"/>
        <v/>
      </c>
      <c r="AN83" s="187" t="str">
        <f t="shared" si="52"/>
        <v/>
      </c>
      <c r="AO83" s="16" t="str">
        <f t="shared" si="46"/>
        <v/>
      </c>
      <c r="AP83" s="16" t="str">
        <f t="shared" si="53"/>
        <v/>
      </c>
      <c r="AQ83" s="16" t="str">
        <f t="shared" si="29"/>
        <v/>
      </c>
      <c r="AR83" s="17"/>
      <c r="AV83" s="19"/>
      <c r="AW83" s="19"/>
      <c r="AX83" s="59" t="str">
        <f t="shared" si="47"/>
        <v/>
      </c>
      <c r="AY83" s="59" t="str">
        <f t="shared" si="48"/>
        <v/>
      </c>
      <c r="AZ83" s="59" t="str">
        <f t="shared" si="49"/>
        <v/>
      </c>
      <c r="BA83" s="59" t="str">
        <f t="shared" si="50"/>
        <v/>
      </c>
      <c r="BB83" s="59" t="str">
        <f>IF(ISBLANK($D83),"",CHOOSE($D83,Certification!$C$32,Certification!$C$48,Certification!$C$64,Certification!$C$80,Certification!$C$96))</f>
        <v/>
      </c>
      <c r="BC83" s="59" t="str">
        <f>IF(ISBLANK($D83),"",CHOOSE($D83,Certification!$C$33,Certification!$C$49,Certification!$C$65,Certification!$C$81,Certification!$C$97))</f>
        <v/>
      </c>
      <c r="BD83" s="59" t="str">
        <f>IF(ISBLANK($D83),"",CHOOSE($D83,Certification!$C$34,Certification!$C$50,Certification!$C$66,Certification!$C$82,Certification!$C$98))</f>
        <v/>
      </c>
      <c r="BE83" s="59" t="str">
        <f>IF(ISBLANK($D83),"",CHOOSE($D83,Certification!$C$35,Certification!$C$51,Certification!$C$67,Certification!$C$83,Certification!$C$99))</f>
        <v/>
      </c>
      <c r="BF83" s="59" t="str">
        <f>IF(ISBLANK($D83),"",CHOOSE($D83,Certification!$C$36,Certification!$C$52,Certification!$C$68,Certification!$C$84,Certification!$C$100))</f>
        <v/>
      </c>
      <c r="BG83" s="59" t="str">
        <f>IF(ISBLANK($D83),"",CHOOSE($D83,Certification!$C$37,Certification!$C$53,Certification!$C$69,Certification!$C$85,Certification!$C$101))</f>
        <v/>
      </c>
      <c r="BH83" s="178" t="str">
        <f>IF(ISBLANK($D83),"",CHOOSE($D83,Certification!$G$39,Certification!$G$55,Certification!$G$71,Certification!$G$87,Certification!$G$103))</f>
        <v/>
      </c>
      <c r="BI83" s="178" t="str">
        <f>IF(ISBLANK($D83),"",CHOOSE($D83,Certification!$G$40,Certification!$G$56,Certification!$G$72,Certification!$G$88,Certification!$G$104))</f>
        <v/>
      </c>
      <c r="BJ83" s="178" t="str">
        <f>IF(ISBLANK($D83),"",CHOOSE($D83,Certification!$G$41,Certification!$G$57,Certification!$G$73,Certification!$G$89,Certification!$G$105))</f>
        <v/>
      </c>
      <c r="BK83" s="59" t="str">
        <f>IF(ISBLANK($D83),"",CHOOSE($D83,IF(ISBLANK(Certification!$C$43),"",Certification!$C$43),IF(ISBLANK(Certification!$C$59),"",Certification!$C$59),IF(ISBLANK(Certification!$C$75),"",Certification!$C$75),IF(ISBLANK(Certification!$C$91),"",Certification!$C$91),IF(ISBLANK(Certification!$C$107),"",Certification!$C$107)))</f>
        <v/>
      </c>
      <c r="BL83" s="59" t="str">
        <f>IF(ISBLANK($D83),"",CHOOSE($D83,IF(ISBLANK(Certification!$C$45),"",Certification!$C$45),IF(ISBLANK(Certification!$C$61),"",Certification!$C$61),IF(ISBLANK(Certification!$C$77),"",Certification!$C$77),IF(ISBLANK(Certification!$C$93),"",Certification!$C$93),IF(ISBLANK(Certification!$C$109),"",Certification!$C$109)))</f>
        <v/>
      </c>
      <c r="BN83" s="20" t="s">
        <v>8</v>
      </c>
    </row>
    <row r="84" spans="1:66" s="18" customFormat="1" ht="25.5" x14ac:dyDescent="0.2">
      <c r="A84" s="54">
        <v>75</v>
      </c>
      <c r="B84" s="55" t="str">
        <f t="shared" si="30"/>
        <v/>
      </c>
      <c r="C84" s="27"/>
      <c r="D84" s="28"/>
      <c r="E84" s="28"/>
      <c r="F84" s="28"/>
      <c r="G84" s="28"/>
      <c r="H84" s="29"/>
      <c r="I84" s="28"/>
      <c r="J84" s="29"/>
      <c r="K84" s="29"/>
      <c r="L84" s="29"/>
      <c r="M84" s="49"/>
      <c r="N84" s="29"/>
      <c r="O84" s="49"/>
      <c r="P84" s="29"/>
      <c r="Q84" s="49"/>
      <c r="R84" s="28"/>
      <c r="S84" s="28"/>
      <c r="T84" s="28"/>
      <c r="U84" s="185"/>
      <c r="V84" s="28"/>
      <c r="W84" s="15"/>
      <c r="X84" s="16" t="str">
        <f t="shared" si="31"/>
        <v/>
      </c>
      <c r="Y84" s="16" t="str">
        <f t="shared" si="32"/>
        <v/>
      </c>
      <c r="Z84" s="16" t="str">
        <f t="shared" si="33"/>
        <v/>
      </c>
      <c r="AA84" s="16" t="str">
        <f t="shared" si="34"/>
        <v/>
      </c>
      <c r="AB84" s="16" t="str">
        <f t="shared" si="35"/>
        <v/>
      </c>
      <c r="AC84" s="16" t="str">
        <f t="shared" si="36"/>
        <v/>
      </c>
      <c r="AD84" s="16" t="str">
        <f t="shared" si="37"/>
        <v/>
      </c>
      <c r="AE84" s="16" t="str">
        <f t="shared" si="38"/>
        <v/>
      </c>
      <c r="AF84" s="16" t="str">
        <f t="shared" si="39"/>
        <v/>
      </c>
      <c r="AG84" s="16" t="str">
        <f t="shared" si="40"/>
        <v/>
      </c>
      <c r="AH84" s="16" t="str">
        <f t="shared" si="41"/>
        <v/>
      </c>
      <c r="AI84" s="16" t="str">
        <f t="shared" si="42"/>
        <v/>
      </c>
      <c r="AJ84" s="16" t="str">
        <f t="shared" si="43"/>
        <v/>
      </c>
      <c r="AK84" s="16" t="str">
        <f t="shared" si="51"/>
        <v/>
      </c>
      <c r="AL84" s="16" t="str">
        <f t="shared" si="44"/>
        <v/>
      </c>
      <c r="AM84" s="16" t="str">
        <f t="shared" si="45"/>
        <v/>
      </c>
      <c r="AN84" s="187" t="str">
        <f t="shared" si="52"/>
        <v/>
      </c>
      <c r="AO84" s="16" t="str">
        <f t="shared" si="46"/>
        <v/>
      </c>
      <c r="AP84" s="16" t="str">
        <f t="shared" si="53"/>
        <v/>
      </c>
      <c r="AQ84" s="16" t="str">
        <f t="shared" si="29"/>
        <v/>
      </c>
      <c r="AR84" s="17"/>
      <c r="AV84" s="19"/>
      <c r="AW84" s="19"/>
      <c r="AX84" s="59" t="str">
        <f t="shared" si="47"/>
        <v/>
      </c>
      <c r="AY84" s="59" t="str">
        <f t="shared" si="48"/>
        <v/>
      </c>
      <c r="AZ84" s="59" t="str">
        <f t="shared" si="49"/>
        <v/>
      </c>
      <c r="BA84" s="59" t="str">
        <f t="shared" si="50"/>
        <v/>
      </c>
      <c r="BB84" s="59" t="str">
        <f>IF(ISBLANK($D84),"",CHOOSE($D84,Certification!$C$32,Certification!$C$48,Certification!$C$64,Certification!$C$80,Certification!$C$96))</f>
        <v/>
      </c>
      <c r="BC84" s="59" t="str">
        <f>IF(ISBLANK($D84),"",CHOOSE($D84,Certification!$C$33,Certification!$C$49,Certification!$C$65,Certification!$C$81,Certification!$C$97))</f>
        <v/>
      </c>
      <c r="BD84" s="59" t="str">
        <f>IF(ISBLANK($D84),"",CHOOSE($D84,Certification!$C$34,Certification!$C$50,Certification!$C$66,Certification!$C$82,Certification!$C$98))</f>
        <v/>
      </c>
      <c r="BE84" s="59" t="str">
        <f>IF(ISBLANK($D84),"",CHOOSE($D84,Certification!$C$35,Certification!$C$51,Certification!$C$67,Certification!$C$83,Certification!$C$99))</f>
        <v/>
      </c>
      <c r="BF84" s="59" t="str">
        <f>IF(ISBLANK($D84),"",CHOOSE($D84,Certification!$C$36,Certification!$C$52,Certification!$C$68,Certification!$C$84,Certification!$C$100))</f>
        <v/>
      </c>
      <c r="BG84" s="59" t="str">
        <f>IF(ISBLANK($D84),"",CHOOSE($D84,Certification!$C$37,Certification!$C$53,Certification!$C$69,Certification!$C$85,Certification!$C$101))</f>
        <v/>
      </c>
      <c r="BH84" s="178" t="str">
        <f>IF(ISBLANK($D84),"",CHOOSE($D84,Certification!$G$39,Certification!$G$55,Certification!$G$71,Certification!$G$87,Certification!$G$103))</f>
        <v/>
      </c>
      <c r="BI84" s="178" t="str">
        <f>IF(ISBLANK($D84),"",CHOOSE($D84,Certification!$G$40,Certification!$G$56,Certification!$G$72,Certification!$G$88,Certification!$G$104))</f>
        <v/>
      </c>
      <c r="BJ84" s="178" t="str">
        <f>IF(ISBLANK($D84),"",CHOOSE($D84,Certification!$G$41,Certification!$G$57,Certification!$G$73,Certification!$G$89,Certification!$G$105))</f>
        <v/>
      </c>
      <c r="BK84" s="59" t="str">
        <f>IF(ISBLANK($D84),"",CHOOSE($D84,IF(ISBLANK(Certification!$C$43),"",Certification!$C$43),IF(ISBLANK(Certification!$C$59),"",Certification!$C$59),IF(ISBLANK(Certification!$C$75),"",Certification!$C$75),IF(ISBLANK(Certification!$C$91),"",Certification!$C$91),IF(ISBLANK(Certification!$C$107),"",Certification!$C$107)))</f>
        <v/>
      </c>
      <c r="BL84" s="59" t="str">
        <f>IF(ISBLANK($D84),"",CHOOSE($D84,IF(ISBLANK(Certification!$C$45),"",Certification!$C$45),IF(ISBLANK(Certification!$C$61),"",Certification!$C$61),IF(ISBLANK(Certification!$C$77),"",Certification!$C$77),IF(ISBLANK(Certification!$C$93),"",Certification!$C$93),IF(ISBLANK(Certification!$C$109),"",Certification!$C$109)))</f>
        <v/>
      </c>
      <c r="BN84" s="20" t="s">
        <v>8</v>
      </c>
    </row>
    <row r="85" spans="1:66" s="18" customFormat="1" ht="25.5" x14ac:dyDescent="0.2">
      <c r="A85" s="54">
        <v>76</v>
      </c>
      <c r="B85" s="55" t="str">
        <f t="shared" si="30"/>
        <v/>
      </c>
      <c r="C85" s="27"/>
      <c r="D85" s="28"/>
      <c r="E85" s="28"/>
      <c r="F85" s="28"/>
      <c r="G85" s="28"/>
      <c r="H85" s="29"/>
      <c r="I85" s="28"/>
      <c r="J85" s="29"/>
      <c r="K85" s="29"/>
      <c r="L85" s="29"/>
      <c r="M85" s="49"/>
      <c r="N85" s="29"/>
      <c r="O85" s="49"/>
      <c r="P85" s="29"/>
      <c r="Q85" s="49"/>
      <c r="R85" s="28"/>
      <c r="S85" s="28"/>
      <c r="T85" s="28"/>
      <c r="U85" s="185"/>
      <c r="V85" s="28"/>
      <c r="W85" s="15"/>
      <c r="X85" s="16" t="str">
        <f t="shared" si="31"/>
        <v/>
      </c>
      <c r="Y85" s="16" t="str">
        <f t="shared" si="32"/>
        <v/>
      </c>
      <c r="Z85" s="16" t="str">
        <f t="shared" si="33"/>
        <v/>
      </c>
      <c r="AA85" s="16" t="str">
        <f t="shared" si="34"/>
        <v/>
      </c>
      <c r="AB85" s="16" t="str">
        <f t="shared" si="35"/>
        <v/>
      </c>
      <c r="AC85" s="16" t="str">
        <f t="shared" si="36"/>
        <v/>
      </c>
      <c r="AD85" s="16" t="str">
        <f t="shared" si="37"/>
        <v/>
      </c>
      <c r="AE85" s="16" t="str">
        <f t="shared" si="38"/>
        <v/>
      </c>
      <c r="AF85" s="16" t="str">
        <f t="shared" si="39"/>
        <v/>
      </c>
      <c r="AG85" s="16" t="str">
        <f t="shared" si="40"/>
        <v/>
      </c>
      <c r="AH85" s="16" t="str">
        <f t="shared" si="41"/>
        <v/>
      </c>
      <c r="AI85" s="16" t="str">
        <f t="shared" si="42"/>
        <v/>
      </c>
      <c r="AJ85" s="16" t="str">
        <f t="shared" si="43"/>
        <v/>
      </c>
      <c r="AK85" s="16" t="str">
        <f t="shared" si="51"/>
        <v/>
      </c>
      <c r="AL85" s="16" t="str">
        <f t="shared" si="44"/>
        <v/>
      </c>
      <c r="AM85" s="16" t="str">
        <f t="shared" si="45"/>
        <v/>
      </c>
      <c r="AN85" s="187" t="str">
        <f t="shared" si="52"/>
        <v/>
      </c>
      <c r="AO85" s="16" t="str">
        <f t="shared" si="46"/>
        <v/>
      </c>
      <c r="AP85" s="16" t="str">
        <f t="shared" si="53"/>
        <v/>
      </c>
      <c r="AQ85" s="16" t="str">
        <f t="shared" si="29"/>
        <v/>
      </c>
      <c r="AR85" s="17"/>
      <c r="AV85" s="19"/>
      <c r="AW85" s="19"/>
      <c r="AX85" s="59" t="str">
        <f t="shared" si="47"/>
        <v/>
      </c>
      <c r="AY85" s="59" t="str">
        <f t="shared" si="48"/>
        <v/>
      </c>
      <c r="AZ85" s="59" t="str">
        <f t="shared" si="49"/>
        <v/>
      </c>
      <c r="BA85" s="59" t="str">
        <f t="shared" si="50"/>
        <v/>
      </c>
      <c r="BB85" s="59" t="str">
        <f>IF(ISBLANK($D85),"",CHOOSE($D85,Certification!$C$32,Certification!$C$48,Certification!$C$64,Certification!$C$80,Certification!$C$96))</f>
        <v/>
      </c>
      <c r="BC85" s="59" t="str">
        <f>IF(ISBLANK($D85),"",CHOOSE($D85,Certification!$C$33,Certification!$C$49,Certification!$C$65,Certification!$C$81,Certification!$C$97))</f>
        <v/>
      </c>
      <c r="BD85" s="59" t="str">
        <f>IF(ISBLANK($D85),"",CHOOSE($D85,Certification!$C$34,Certification!$C$50,Certification!$C$66,Certification!$C$82,Certification!$C$98))</f>
        <v/>
      </c>
      <c r="BE85" s="59" t="str">
        <f>IF(ISBLANK($D85),"",CHOOSE($D85,Certification!$C$35,Certification!$C$51,Certification!$C$67,Certification!$C$83,Certification!$C$99))</f>
        <v/>
      </c>
      <c r="BF85" s="59" t="str">
        <f>IF(ISBLANK($D85),"",CHOOSE($D85,Certification!$C$36,Certification!$C$52,Certification!$C$68,Certification!$C$84,Certification!$C$100))</f>
        <v/>
      </c>
      <c r="BG85" s="59" t="str">
        <f>IF(ISBLANK($D85),"",CHOOSE($D85,Certification!$C$37,Certification!$C$53,Certification!$C$69,Certification!$C$85,Certification!$C$101))</f>
        <v/>
      </c>
      <c r="BH85" s="178" t="str">
        <f>IF(ISBLANK($D85),"",CHOOSE($D85,Certification!$G$39,Certification!$G$55,Certification!$G$71,Certification!$G$87,Certification!$G$103))</f>
        <v/>
      </c>
      <c r="BI85" s="178" t="str">
        <f>IF(ISBLANK($D85),"",CHOOSE($D85,Certification!$G$40,Certification!$G$56,Certification!$G$72,Certification!$G$88,Certification!$G$104))</f>
        <v/>
      </c>
      <c r="BJ85" s="178" t="str">
        <f>IF(ISBLANK($D85),"",CHOOSE($D85,Certification!$G$41,Certification!$G$57,Certification!$G$73,Certification!$G$89,Certification!$G$105))</f>
        <v/>
      </c>
      <c r="BK85" s="59" t="str">
        <f>IF(ISBLANK($D85),"",CHOOSE($D85,IF(ISBLANK(Certification!$C$43),"",Certification!$C$43),IF(ISBLANK(Certification!$C$59),"",Certification!$C$59),IF(ISBLANK(Certification!$C$75),"",Certification!$C$75),IF(ISBLANK(Certification!$C$91),"",Certification!$C$91),IF(ISBLANK(Certification!$C$107),"",Certification!$C$107)))</f>
        <v/>
      </c>
      <c r="BL85" s="59" t="str">
        <f>IF(ISBLANK($D85),"",CHOOSE($D85,IF(ISBLANK(Certification!$C$45),"",Certification!$C$45),IF(ISBLANK(Certification!$C$61),"",Certification!$C$61),IF(ISBLANK(Certification!$C$77),"",Certification!$C$77),IF(ISBLANK(Certification!$C$93),"",Certification!$C$93),IF(ISBLANK(Certification!$C$109),"",Certification!$C$109)))</f>
        <v/>
      </c>
      <c r="BN85" s="20" t="s">
        <v>8</v>
      </c>
    </row>
    <row r="86" spans="1:66" s="18" customFormat="1" ht="25.5" x14ac:dyDescent="0.2">
      <c r="A86" s="54">
        <v>77</v>
      </c>
      <c r="B86" s="55" t="str">
        <f t="shared" si="30"/>
        <v/>
      </c>
      <c r="C86" s="27"/>
      <c r="D86" s="28"/>
      <c r="E86" s="28"/>
      <c r="F86" s="28"/>
      <c r="G86" s="28"/>
      <c r="H86" s="29"/>
      <c r="I86" s="28"/>
      <c r="J86" s="29"/>
      <c r="K86" s="29"/>
      <c r="L86" s="29"/>
      <c r="M86" s="49"/>
      <c r="N86" s="29"/>
      <c r="O86" s="49"/>
      <c r="P86" s="29"/>
      <c r="Q86" s="49"/>
      <c r="R86" s="28"/>
      <c r="S86" s="28"/>
      <c r="T86" s="28"/>
      <c r="U86" s="185"/>
      <c r="V86" s="28"/>
      <c r="W86" s="15"/>
      <c r="X86" s="16" t="str">
        <f t="shared" si="31"/>
        <v/>
      </c>
      <c r="Y86" s="16" t="str">
        <f t="shared" si="32"/>
        <v/>
      </c>
      <c r="Z86" s="16" t="str">
        <f t="shared" si="33"/>
        <v/>
      </c>
      <c r="AA86" s="16" t="str">
        <f t="shared" si="34"/>
        <v/>
      </c>
      <c r="AB86" s="16" t="str">
        <f t="shared" si="35"/>
        <v/>
      </c>
      <c r="AC86" s="16" t="str">
        <f t="shared" si="36"/>
        <v/>
      </c>
      <c r="AD86" s="16" t="str">
        <f t="shared" si="37"/>
        <v/>
      </c>
      <c r="AE86" s="16" t="str">
        <f t="shared" si="38"/>
        <v/>
      </c>
      <c r="AF86" s="16" t="str">
        <f t="shared" si="39"/>
        <v/>
      </c>
      <c r="AG86" s="16" t="str">
        <f t="shared" si="40"/>
        <v/>
      </c>
      <c r="AH86" s="16" t="str">
        <f t="shared" si="41"/>
        <v/>
      </c>
      <c r="AI86" s="16" t="str">
        <f t="shared" si="42"/>
        <v/>
      </c>
      <c r="AJ86" s="16" t="str">
        <f t="shared" si="43"/>
        <v/>
      </c>
      <c r="AK86" s="16" t="str">
        <f t="shared" si="51"/>
        <v/>
      </c>
      <c r="AL86" s="16" t="str">
        <f t="shared" si="44"/>
        <v/>
      </c>
      <c r="AM86" s="16" t="str">
        <f t="shared" si="45"/>
        <v/>
      </c>
      <c r="AN86" s="187" t="str">
        <f t="shared" si="52"/>
        <v/>
      </c>
      <c r="AO86" s="16" t="str">
        <f t="shared" si="46"/>
        <v/>
      </c>
      <c r="AP86" s="16" t="str">
        <f t="shared" si="53"/>
        <v/>
      </c>
      <c r="AQ86" s="16" t="str">
        <f t="shared" si="29"/>
        <v/>
      </c>
      <c r="AR86" s="17"/>
      <c r="AV86" s="19"/>
      <c r="AW86" s="19"/>
      <c r="AX86" s="59" t="str">
        <f t="shared" si="47"/>
        <v/>
      </c>
      <c r="AY86" s="59" t="str">
        <f t="shared" si="48"/>
        <v/>
      </c>
      <c r="AZ86" s="59" t="str">
        <f t="shared" si="49"/>
        <v/>
      </c>
      <c r="BA86" s="59" t="str">
        <f t="shared" si="50"/>
        <v/>
      </c>
      <c r="BB86" s="59" t="str">
        <f>IF(ISBLANK($D86),"",CHOOSE($D86,Certification!$C$32,Certification!$C$48,Certification!$C$64,Certification!$C$80,Certification!$C$96))</f>
        <v/>
      </c>
      <c r="BC86" s="59" t="str">
        <f>IF(ISBLANK($D86),"",CHOOSE($D86,Certification!$C$33,Certification!$C$49,Certification!$C$65,Certification!$C$81,Certification!$C$97))</f>
        <v/>
      </c>
      <c r="BD86" s="59" t="str">
        <f>IF(ISBLANK($D86),"",CHOOSE($D86,Certification!$C$34,Certification!$C$50,Certification!$C$66,Certification!$C$82,Certification!$C$98))</f>
        <v/>
      </c>
      <c r="BE86" s="59" t="str">
        <f>IF(ISBLANK($D86),"",CHOOSE($D86,Certification!$C$35,Certification!$C$51,Certification!$C$67,Certification!$C$83,Certification!$C$99))</f>
        <v/>
      </c>
      <c r="BF86" s="59" t="str">
        <f>IF(ISBLANK($D86),"",CHOOSE($D86,Certification!$C$36,Certification!$C$52,Certification!$C$68,Certification!$C$84,Certification!$C$100))</f>
        <v/>
      </c>
      <c r="BG86" s="59" t="str">
        <f>IF(ISBLANK($D86),"",CHOOSE($D86,Certification!$C$37,Certification!$C$53,Certification!$C$69,Certification!$C$85,Certification!$C$101))</f>
        <v/>
      </c>
      <c r="BH86" s="178" t="str">
        <f>IF(ISBLANK($D86),"",CHOOSE($D86,Certification!$G$39,Certification!$G$55,Certification!$G$71,Certification!$G$87,Certification!$G$103))</f>
        <v/>
      </c>
      <c r="BI86" s="178" t="str">
        <f>IF(ISBLANK($D86),"",CHOOSE($D86,Certification!$G$40,Certification!$G$56,Certification!$G$72,Certification!$G$88,Certification!$G$104))</f>
        <v/>
      </c>
      <c r="BJ86" s="178" t="str">
        <f>IF(ISBLANK($D86),"",CHOOSE($D86,Certification!$G$41,Certification!$G$57,Certification!$G$73,Certification!$G$89,Certification!$G$105))</f>
        <v/>
      </c>
      <c r="BK86" s="59" t="str">
        <f>IF(ISBLANK($D86),"",CHOOSE($D86,IF(ISBLANK(Certification!$C$43),"",Certification!$C$43),IF(ISBLANK(Certification!$C$59),"",Certification!$C$59),IF(ISBLANK(Certification!$C$75),"",Certification!$C$75),IF(ISBLANK(Certification!$C$91),"",Certification!$C$91),IF(ISBLANK(Certification!$C$107),"",Certification!$C$107)))</f>
        <v/>
      </c>
      <c r="BL86" s="59" t="str">
        <f>IF(ISBLANK($D86),"",CHOOSE($D86,IF(ISBLANK(Certification!$C$45),"",Certification!$C$45),IF(ISBLANK(Certification!$C$61),"",Certification!$C$61),IF(ISBLANK(Certification!$C$77),"",Certification!$C$77),IF(ISBLANK(Certification!$C$93),"",Certification!$C$93),IF(ISBLANK(Certification!$C$109),"",Certification!$C$109)))</f>
        <v/>
      </c>
      <c r="BN86" s="20" t="s">
        <v>8</v>
      </c>
    </row>
    <row r="87" spans="1:66" s="18" customFormat="1" ht="25.5" x14ac:dyDescent="0.2">
      <c r="A87" s="54">
        <v>78</v>
      </c>
      <c r="B87" s="55" t="str">
        <f t="shared" si="30"/>
        <v/>
      </c>
      <c r="C87" s="27"/>
      <c r="D87" s="28"/>
      <c r="E87" s="28"/>
      <c r="F87" s="28"/>
      <c r="G87" s="28"/>
      <c r="H87" s="29"/>
      <c r="I87" s="28"/>
      <c r="J87" s="29"/>
      <c r="K87" s="29"/>
      <c r="L87" s="29"/>
      <c r="M87" s="49"/>
      <c r="N87" s="29"/>
      <c r="O87" s="49"/>
      <c r="P87" s="29"/>
      <c r="Q87" s="49"/>
      <c r="R87" s="28"/>
      <c r="S87" s="28"/>
      <c r="T87" s="28"/>
      <c r="U87" s="185"/>
      <c r="V87" s="28"/>
      <c r="W87" s="15"/>
      <c r="X87" s="16" t="str">
        <f t="shared" si="31"/>
        <v/>
      </c>
      <c r="Y87" s="16" t="str">
        <f t="shared" si="32"/>
        <v/>
      </c>
      <c r="Z87" s="16" t="str">
        <f t="shared" si="33"/>
        <v/>
      </c>
      <c r="AA87" s="16" t="str">
        <f t="shared" si="34"/>
        <v/>
      </c>
      <c r="AB87" s="16" t="str">
        <f t="shared" si="35"/>
        <v/>
      </c>
      <c r="AC87" s="16" t="str">
        <f t="shared" si="36"/>
        <v/>
      </c>
      <c r="AD87" s="16" t="str">
        <f t="shared" si="37"/>
        <v/>
      </c>
      <c r="AE87" s="16" t="str">
        <f t="shared" si="38"/>
        <v/>
      </c>
      <c r="AF87" s="16" t="str">
        <f t="shared" si="39"/>
        <v/>
      </c>
      <c r="AG87" s="16" t="str">
        <f t="shared" si="40"/>
        <v/>
      </c>
      <c r="AH87" s="16" t="str">
        <f t="shared" si="41"/>
        <v/>
      </c>
      <c r="AI87" s="16" t="str">
        <f t="shared" si="42"/>
        <v/>
      </c>
      <c r="AJ87" s="16" t="str">
        <f t="shared" si="43"/>
        <v/>
      </c>
      <c r="AK87" s="16" t="str">
        <f t="shared" si="51"/>
        <v/>
      </c>
      <c r="AL87" s="16" t="str">
        <f t="shared" si="44"/>
        <v/>
      </c>
      <c r="AM87" s="16" t="str">
        <f t="shared" si="45"/>
        <v/>
      </c>
      <c r="AN87" s="187" t="str">
        <f t="shared" si="52"/>
        <v/>
      </c>
      <c r="AO87" s="16" t="str">
        <f t="shared" si="46"/>
        <v/>
      </c>
      <c r="AP87" s="16" t="str">
        <f t="shared" si="53"/>
        <v/>
      </c>
      <c r="AQ87" s="16" t="str">
        <f t="shared" si="29"/>
        <v/>
      </c>
      <c r="AR87" s="17"/>
      <c r="AV87" s="19"/>
      <c r="AW87" s="19"/>
      <c r="AX87" s="59" t="str">
        <f t="shared" si="47"/>
        <v/>
      </c>
      <c r="AY87" s="59" t="str">
        <f t="shared" si="48"/>
        <v/>
      </c>
      <c r="AZ87" s="59" t="str">
        <f t="shared" si="49"/>
        <v/>
      </c>
      <c r="BA87" s="59" t="str">
        <f t="shared" si="50"/>
        <v/>
      </c>
      <c r="BB87" s="59" t="str">
        <f>IF(ISBLANK($D87),"",CHOOSE($D87,Certification!$C$32,Certification!$C$48,Certification!$C$64,Certification!$C$80,Certification!$C$96))</f>
        <v/>
      </c>
      <c r="BC87" s="59" t="str">
        <f>IF(ISBLANK($D87),"",CHOOSE($D87,Certification!$C$33,Certification!$C$49,Certification!$C$65,Certification!$C$81,Certification!$C$97))</f>
        <v/>
      </c>
      <c r="BD87" s="59" t="str">
        <f>IF(ISBLANK($D87),"",CHOOSE($D87,Certification!$C$34,Certification!$C$50,Certification!$C$66,Certification!$C$82,Certification!$C$98))</f>
        <v/>
      </c>
      <c r="BE87" s="59" t="str">
        <f>IF(ISBLANK($D87),"",CHOOSE($D87,Certification!$C$35,Certification!$C$51,Certification!$C$67,Certification!$C$83,Certification!$C$99))</f>
        <v/>
      </c>
      <c r="BF87" s="59" t="str">
        <f>IF(ISBLANK($D87),"",CHOOSE($D87,Certification!$C$36,Certification!$C$52,Certification!$C$68,Certification!$C$84,Certification!$C$100))</f>
        <v/>
      </c>
      <c r="BG87" s="59" t="str">
        <f>IF(ISBLANK($D87),"",CHOOSE($D87,Certification!$C$37,Certification!$C$53,Certification!$C$69,Certification!$C$85,Certification!$C$101))</f>
        <v/>
      </c>
      <c r="BH87" s="178" t="str">
        <f>IF(ISBLANK($D87),"",CHOOSE($D87,Certification!$G$39,Certification!$G$55,Certification!$G$71,Certification!$G$87,Certification!$G$103))</f>
        <v/>
      </c>
      <c r="BI87" s="178" t="str">
        <f>IF(ISBLANK($D87),"",CHOOSE($D87,Certification!$G$40,Certification!$G$56,Certification!$G$72,Certification!$G$88,Certification!$G$104))</f>
        <v/>
      </c>
      <c r="BJ87" s="178" t="str">
        <f>IF(ISBLANK($D87),"",CHOOSE($D87,Certification!$G$41,Certification!$G$57,Certification!$G$73,Certification!$G$89,Certification!$G$105))</f>
        <v/>
      </c>
      <c r="BK87" s="59" t="str">
        <f>IF(ISBLANK($D87),"",CHOOSE($D87,IF(ISBLANK(Certification!$C$43),"",Certification!$C$43),IF(ISBLANK(Certification!$C$59),"",Certification!$C$59),IF(ISBLANK(Certification!$C$75),"",Certification!$C$75),IF(ISBLANK(Certification!$C$91),"",Certification!$C$91),IF(ISBLANK(Certification!$C$107),"",Certification!$C$107)))</f>
        <v/>
      </c>
      <c r="BL87" s="59" t="str">
        <f>IF(ISBLANK($D87),"",CHOOSE($D87,IF(ISBLANK(Certification!$C$45),"",Certification!$C$45),IF(ISBLANK(Certification!$C$61),"",Certification!$C$61),IF(ISBLANK(Certification!$C$77),"",Certification!$C$77),IF(ISBLANK(Certification!$C$93),"",Certification!$C$93),IF(ISBLANK(Certification!$C$109),"",Certification!$C$109)))</f>
        <v/>
      </c>
      <c r="BN87" s="20" t="s">
        <v>8</v>
      </c>
    </row>
    <row r="88" spans="1:66" s="18" customFormat="1" ht="25.5" x14ac:dyDescent="0.2">
      <c r="A88" s="54">
        <v>79</v>
      </c>
      <c r="B88" s="55" t="str">
        <f t="shared" si="30"/>
        <v/>
      </c>
      <c r="C88" s="27"/>
      <c r="D88" s="28"/>
      <c r="E88" s="28"/>
      <c r="F88" s="28"/>
      <c r="G88" s="28"/>
      <c r="H88" s="29"/>
      <c r="I88" s="28"/>
      <c r="J88" s="29"/>
      <c r="K88" s="29"/>
      <c r="L88" s="29"/>
      <c r="M88" s="49"/>
      <c r="N88" s="29"/>
      <c r="O88" s="49"/>
      <c r="P88" s="29"/>
      <c r="Q88" s="49"/>
      <c r="R88" s="28"/>
      <c r="S88" s="28"/>
      <c r="T88" s="28"/>
      <c r="U88" s="185"/>
      <c r="V88" s="28"/>
      <c r="W88" s="15"/>
      <c r="X88" s="16" t="str">
        <f t="shared" si="31"/>
        <v/>
      </c>
      <c r="Y88" s="16" t="str">
        <f t="shared" si="32"/>
        <v/>
      </c>
      <c r="Z88" s="16" t="str">
        <f t="shared" si="33"/>
        <v/>
      </c>
      <c r="AA88" s="16" t="str">
        <f t="shared" si="34"/>
        <v/>
      </c>
      <c r="AB88" s="16" t="str">
        <f t="shared" si="35"/>
        <v/>
      </c>
      <c r="AC88" s="16" t="str">
        <f t="shared" si="36"/>
        <v/>
      </c>
      <c r="AD88" s="16" t="str">
        <f t="shared" si="37"/>
        <v/>
      </c>
      <c r="AE88" s="16" t="str">
        <f t="shared" si="38"/>
        <v/>
      </c>
      <c r="AF88" s="16" t="str">
        <f t="shared" si="39"/>
        <v/>
      </c>
      <c r="AG88" s="16" t="str">
        <f t="shared" si="40"/>
        <v/>
      </c>
      <c r="AH88" s="16" t="str">
        <f t="shared" si="41"/>
        <v/>
      </c>
      <c r="AI88" s="16" t="str">
        <f t="shared" si="42"/>
        <v/>
      </c>
      <c r="AJ88" s="16" t="str">
        <f t="shared" si="43"/>
        <v/>
      </c>
      <c r="AK88" s="16" t="str">
        <f t="shared" si="51"/>
        <v/>
      </c>
      <c r="AL88" s="16" t="str">
        <f t="shared" si="44"/>
        <v/>
      </c>
      <c r="AM88" s="16" t="str">
        <f t="shared" si="45"/>
        <v/>
      </c>
      <c r="AN88" s="187" t="str">
        <f t="shared" si="52"/>
        <v/>
      </c>
      <c r="AO88" s="16" t="str">
        <f t="shared" si="46"/>
        <v/>
      </c>
      <c r="AP88" s="16" t="str">
        <f t="shared" si="53"/>
        <v/>
      </c>
      <c r="AQ88" s="16" t="str">
        <f t="shared" si="29"/>
        <v/>
      </c>
      <c r="AR88" s="17"/>
      <c r="AV88" s="19"/>
      <c r="AW88" s="19"/>
      <c r="AX88" s="59" t="str">
        <f t="shared" si="47"/>
        <v/>
      </c>
      <c r="AY88" s="59" t="str">
        <f t="shared" si="48"/>
        <v/>
      </c>
      <c r="AZ88" s="59" t="str">
        <f t="shared" si="49"/>
        <v/>
      </c>
      <c r="BA88" s="59" t="str">
        <f t="shared" si="50"/>
        <v/>
      </c>
      <c r="BB88" s="59" t="str">
        <f>IF(ISBLANK($D88),"",CHOOSE($D88,Certification!$C$32,Certification!$C$48,Certification!$C$64,Certification!$C$80,Certification!$C$96))</f>
        <v/>
      </c>
      <c r="BC88" s="59" t="str">
        <f>IF(ISBLANK($D88),"",CHOOSE($D88,Certification!$C$33,Certification!$C$49,Certification!$C$65,Certification!$C$81,Certification!$C$97))</f>
        <v/>
      </c>
      <c r="BD88" s="59" t="str">
        <f>IF(ISBLANK($D88),"",CHOOSE($D88,Certification!$C$34,Certification!$C$50,Certification!$C$66,Certification!$C$82,Certification!$C$98))</f>
        <v/>
      </c>
      <c r="BE88" s="59" t="str">
        <f>IF(ISBLANK($D88),"",CHOOSE($D88,Certification!$C$35,Certification!$C$51,Certification!$C$67,Certification!$C$83,Certification!$C$99))</f>
        <v/>
      </c>
      <c r="BF88" s="59" t="str">
        <f>IF(ISBLANK($D88),"",CHOOSE($D88,Certification!$C$36,Certification!$C$52,Certification!$C$68,Certification!$C$84,Certification!$C$100))</f>
        <v/>
      </c>
      <c r="BG88" s="59" t="str">
        <f>IF(ISBLANK($D88),"",CHOOSE($D88,Certification!$C$37,Certification!$C$53,Certification!$C$69,Certification!$C$85,Certification!$C$101))</f>
        <v/>
      </c>
      <c r="BH88" s="178" t="str">
        <f>IF(ISBLANK($D88),"",CHOOSE($D88,Certification!$G$39,Certification!$G$55,Certification!$G$71,Certification!$G$87,Certification!$G$103))</f>
        <v/>
      </c>
      <c r="BI88" s="178" t="str">
        <f>IF(ISBLANK($D88),"",CHOOSE($D88,Certification!$G$40,Certification!$G$56,Certification!$G$72,Certification!$G$88,Certification!$G$104))</f>
        <v/>
      </c>
      <c r="BJ88" s="178" t="str">
        <f>IF(ISBLANK($D88),"",CHOOSE($D88,Certification!$G$41,Certification!$G$57,Certification!$G$73,Certification!$G$89,Certification!$G$105))</f>
        <v/>
      </c>
      <c r="BK88" s="59" t="str">
        <f>IF(ISBLANK($D88),"",CHOOSE($D88,IF(ISBLANK(Certification!$C$43),"",Certification!$C$43),IF(ISBLANK(Certification!$C$59),"",Certification!$C$59),IF(ISBLANK(Certification!$C$75),"",Certification!$C$75),IF(ISBLANK(Certification!$C$91),"",Certification!$C$91),IF(ISBLANK(Certification!$C$107),"",Certification!$C$107)))</f>
        <v/>
      </c>
      <c r="BL88" s="59" t="str">
        <f>IF(ISBLANK($D88),"",CHOOSE($D88,IF(ISBLANK(Certification!$C$45),"",Certification!$C$45),IF(ISBLANK(Certification!$C$61),"",Certification!$C$61),IF(ISBLANK(Certification!$C$77),"",Certification!$C$77),IF(ISBLANK(Certification!$C$93),"",Certification!$C$93),IF(ISBLANK(Certification!$C$109),"",Certification!$C$109)))</f>
        <v/>
      </c>
      <c r="BN88" s="20" t="s">
        <v>8</v>
      </c>
    </row>
    <row r="89" spans="1:66" s="18" customFormat="1" ht="25.5" x14ac:dyDescent="0.2">
      <c r="A89" s="54">
        <v>80</v>
      </c>
      <c r="B89" s="55" t="str">
        <f t="shared" si="30"/>
        <v/>
      </c>
      <c r="C89" s="27"/>
      <c r="D89" s="28"/>
      <c r="E89" s="28"/>
      <c r="F89" s="28"/>
      <c r="G89" s="28"/>
      <c r="H89" s="29"/>
      <c r="I89" s="28"/>
      <c r="J89" s="29"/>
      <c r="K89" s="29"/>
      <c r="L89" s="29"/>
      <c r="M89" s="49"/>
      <c r="N89" s="29"/>
      <c r="O89" s="49"/>
      <c r="P89" s="29"/>
      <c r="Q89" s="49"/>
      <c r="R89" s="28"/>
      <c r="S89" s="28"/>
      <c r="T89" s="28"/>
      <c r="U89" s="185"/>
      <c r="V89" s="28"/>
      <c r="W89" s="15"/>
      <c r="X89" s="16" t="str">
        <f t="shared" si="31"/>
        <v/>
      </c>
      <c r="Y89" s="16" t="str">
        <f t="shared" si="32"/>
        <v/>
      </c>
      <c r="Z89" s="16" t="str">
        <f t="shared" si="33"/>
        <v/>
      </c>
      <c r="AA89" s="16" t="str">
        <f t="shared" si="34"/>
        <v/>
      </c>
      <c r="AB89" s="16" t="str">
        <f t="shared" si="35"/>
        <v/>
      </c>
      <c r="AC89" s="16" t="str">
        <f t="shared" si="36"/>
        <v/>
      </c>
      <c r="AD89" s="16" t="str">
        <f t="shared" si="37"/>
        <v/>
      </c>
      <c r="AE89" s="16" t="str">
        <f t="shared" si="38"/>
        <v/>
      </c>
      <c r="AF89" s="16" t="str">
        <f t="shared" si="39"/>
        <v/>
      </c>
      <c r="AG89" s="16" t="str">
        <f t="shared" si="40"/>
        <v/>
      </c>
      <c r="AH89" s="16" t="str">
        <f t="shared" si="41"/>
        <v/>
      </c>
      <c r="AI89" s="16" t="str">
        <f t="shared" si="42"/>
        <v/>
      </c>
      <c r="AJ89" s="16" t="str">
        <f t="shared" si="43"/>
        <v/>
      </c>
      <c r="AK89" s="16" t="str">
        <f t="shared" si="51"/>
        <v/>
      </c>
      <c r="AL89" s="16" t="str">
        <f t="shared" si="44"/>
        <v/>
      </c>
      <c r="AM89" s="16" t="str">
        <f t="shared" si="45"/>
        <v/>
      </c>
      <c r="AN89" s="187" t="str">
        <f t="shared" si="52"/>
        <v/>
      </c>
      <c r="AO89" s="16" t="str">
        <f t="shared" si="46"/>
        <v/>
      </c>
      <c r="AP89" s="16" t="str">
        <f t="shared" si="53"/>
        <v/>
      </c>
      <c r="AQ89" s="16" t="str">
        <f t="shared" si="29"/>
        <v/>
      </c>
      <c r="AR89" s="17"/>
      <c r="AV89" s="19"/>
      <c r="AW89" s="19"/>
      <c r="AX89" s="59" t="str">
        <f t="shared" si="47"/>
        <v/>
      </c>
      <c r="AY89" s="59" t="str">
        <f t="shared" si="48"/>
        <v/>
      </c>
      <c r="AZ89" s="59" t="str">
        <f t="shared" si="49"/>
        <v/>
      </c>
      <c r="BA89" s="59" t="str">
        <f t="shared" si="50"/>
        <v/>
      </c>
      <c r="BB89" s="59" t="str">
        <f>IF(ISBLANK($D89),"",CHOOSE($D89,Certification!$C$32,Certification!$C$48,Certification!$C$64,Certification!$C$80,Certification!$C$96))</f>
        <v/>
      </c>
      <c r="BC89" s="59" t="str">
        <f>IF(ISBLANK($D89),"",CHOOSE($D89,Certification!$C$33,Certification!$C$49,Certification!$C$65,Certification!$C$81,Certification!$C$97))</f>
        <v/>
      </c>
      <c r="BD89" s="59" t="str">
        <f>IF(ISBLANK($D89),"",CHOOSE($D89,Certification!$C$34,Certification!$C$50,Certification!$C$66,Certification!$C$82,Certification!$C$98))</f>
        <v/>
      </c>
      <c r="BE89" s="59" t="str">
        <f>IF(ISBLANK($D89),"",CHOOSE($D89,Certification!$C$35,Certification!$C$51,Certification!$C$67,Certification!$C$83,Certification!$C$99))</f>
        <v/>
      </c>
      <c r="BF89" s="59" t="str">
        <f>IF(ISBLANK($D89),"",CHOOSE($D89,Certification!$C$36,Certification!$C$52,Certification!$C$68,Certification!$C$84,Certification!$C$100))</f>
        <v/>
      </c>
      <c r="BG89" s="59" t="str">
        <f>IF(ISBLANK($D89),"",CHOOSE($D89,Certification!$C$37,Certification!$C$53,Certification!$C$69,Certification!$C$85,Certification!$C$101))</f>
        <v/>
      </c>
      <c r="BH89" s="178" t="str">
        <f>IF(ISBLANK($D89),"",CHOOSE($D89,Certification!$G$39,Certification!$G$55,Certification!$G$71,Certification!$G$87,Certification!$G$103))</f>
        <v/>
      </c>
      <c r="BI89" s="178" t="str">
        <f>IF(ISBLANK($D89),"",CHOOSE($D89,Certification!$G$40,Certification!$G$56,Certification!$G$72,Certification!$G$88,Certification!$G$104))</f>
        <v/>
      </c>
      <c r="BJ89" s="178" t="str">
        <f>IF(ISBLANK($D89),"",CHOOSE($D89,Certification!$G$41,Certification!$G$57,Certification!$G$73,Certification!$G$89,Certification!$G$105))</f>
        <v/>
      </c>
      <c r="BK89" s="59" t="str">
        <f>IF(ISBLANK($D89),"",CHOOSE($D89,IF(ISBLANK(Certification!$C$43),"",Certification!$C$43),IF(ISBLANK(Certification!$C$59),"",Certification!$C$59),IF(ISBLANK(Certification!$C$75),"",Certification!$C$75),IF(ISBLANK(Certification!$C$91),"",Certification!$C$91),IF(ISBLANK(Certification!$C$107),"",Certification!$C$107)))</f>
        <v/>
      </c>
      <c r="BL89" s="59" t="str">
        <f>IF(ISBLANK($D89),"",CHOOSE($D89,IF(ISBLANK(Certification!$C$45),"",Certification!$C$45),IF(ISBLANK(Certification!$C$61),"",Certification!$C$61),IF(ISBLANK(Certification!$C$77),"",Certification!$C$77),IF(ISBLANK(Certification!$C$93),"",Certification!$C$93),IF(ISBLANK(Certification!$C$109),"",Certification!$C$109)))</f>
        <v/>
      </c>
      <c r="BN89" s="20" t="s">
        <v>8</v>
      </c>
    </row>
    <row r="90" spans="1:66" s="18" customFormat="1" ht="25.5" x14ac:dyDescent="0.2">
      <c r="A90" s="54">
        <v>81</v>
      </c>
      <c r="B90" s="55" t="str">
        <f t="shared" si="30"/>
        <v/>
      </c>
      <c r="C90" s="27"/>
      <c r="D90" s="28"/>
      <c r="E90" s="28"/>
      <c r="F90" s="28"/>
      <c r="G90" s="28"/>
      <c r="H90" s="29"/>
      <c r="I90" s="28"/>
      <c r="J90" s="29"/>
      <c r="K90" s="29"/>
      <c r="L90" s="29"/>
      <c r="M90" s="49"/>
      <c r="N90" s="29"/>
      <c r="O90" s="49"/>
      <c r="P90" s="29"/>
      <c r="Q90" s="49"/>
      <c r="R90" s="28"/>
      <c r="S90" s="28"/>
      <c r="T90" s="28"/>
      <c r="U90" s="185"/>
      <c r="V90" s="28"/>
      <c r="W90" s="15"/>
      <c r="X90" s="16" t="str">
        <f t="shared" si="31"/>
        <v/>
      </c>
      <c r="Y90" s="16" t="str">
        <f t="shared" si="32"/>
        <v/>
      </c>
      <c r="Z90" s="16" t="str">
        <f t="shared" si="33"/>
        <v/>
      </c>
      <c r="AA90" s="16" t="str">
        <f t="shared" si="34"/>
        <v/>
      </c>
      <c r="AB90" s="16" t="str">
        <f t="shared" si="35"/>
        <v/>
      </c>
      <c r="AC90" s="16" t="str">
        <f t="shared" si="36"/>
        <v/>
      </c>
      <c r="AD90" s="16" t="str">
        <f t="shared" si="37"/>
        <v/>
      </c>
      <c r="AE90" s="16" t="str">
        <f t="shared" si="38"/>
        <v/>
      </c>
      <c r="AF90" s="16" t="str">
        <f t="shared" si="39"/>
        <v/>
      </c>
      <c r="AG90" s="16" t="str">
        <f t="shared" si="40"/>
        <v/>
      </c>
      <c r="AH90" s="16" t="str">
        <f t="shared" si="41"/>
        <v/>
      </c>
      <c r="AI90" s="16" t="str">
        <f t="shared" si="42"/>
        <v/>
      </c>
      <c r="AJ90" s="16" t="str">
        <f t="shared" si="43"/>
        <v/>
      </c>
      <c r="AK90" s="16" t="str">
        <f t="shared" si="51"/>
        <v/>
      </c>
      <c r="AL90" s="16" t="str">
        <f t="shared" si="44"/>
        <v/>
      </c>
      <c r="AM90" s="16" t="str">
        <f t="shared" si="45"/>
        <v/>
      </c>
      <c r="AN90" s="187" t="str">
        <f t="shared" si="52"/>
        <v/>
      </c>
      <c r="AO90" s="16" t="str">
        <f t="shared" si="46"/>
        <v/>
      </c>
      <c r="AP90" s="16" t="str">
        <f t="shared" si="53"/>
        <v/>
      </c>
      <c r="AQ90" s="16" t="str">
        <f t="shared" ref="AQ90:AQ108" si="54">IF(COUNTA($C90:$V90)=0,"","ok")</f>
        <v/>
      </c>
      <c r="AR90" s="17"/>
      <c r="AV90" s="19"/>
      <c r="AW90" s="19"/>
      <c r="AX90" s="59" t="str">
        <f t="shared" si="47"/>
        <v/>
      </c>
      <c r="AY90" s="59" t="str">
        <f t="shared" si="48"/>
        <v/>
      </c>
      <c r="AZ90" s="59" t="str">
        <f t="shared" si="49"/>
        <v/>
      </c>
      <c r="BA90" s="59" t="str">
        <f t="shared" si="50"/>
        <v/>
      </c>
      <c r="BB90" s="59" t="str">
        <f>IF(ISBLANK($D90),"",CHOOSE($D90,Certification!$C$32,Certification!$C$48,Certification!$C$64,Certification!$C$80,Certification!$C$96))</f>
        <v/>
      </c>
      <c r="BC90" s="59" t="str">
        <f>IF(ISBLANK($D90),"",CHOOSE($D90,Certification!$C$33,Certification!$C$49,Certification!$C$65,Certification!$C$81,Certification!$C$97))</f>
        <v/>
      </c>
      <c r="BD90" s="59" t="str">
        <f>IF(ISBLANK($D90),"",CHOOSE($D90,Certification!$C$34,Certification!$C$50,Certification!$C$66,Certification!$C$82,Certification!$C$98))</f>
        <v/>
      </c>
      <c r="BE90" s="59" t="str">
        <f>IF(ISBLANK($D90),"",CHOOSE($D90,Certification!$C$35,Certification!$C$51,Certification!$C$67,Certification!$C$83,Certification!$C$99))</f>
        <v/>
      </c>
      <c r="BF90" s="59" t="str">
        <f>IF(ISBLANK($D90),"",CHOOSE($D90,Certification!$C$36,Certification!$C$52,Certification!$C$68,Certification!$C$84,Certification!$C$100))</f>
        <v/>
      </c>
      <c r="BG90" s="59" t="str">
        <f>IF(ISBLANK($D90),"",CHOOSE($D90,Certification!$C$37,Certification!$C$53,Certification!$C$69,Certification!$C$85,Certification!$C$101))</f>
        <v/>
      </c>
      <c r="BH90" s="178" t="str">
        <f>IF(ISBLANK($D90),"",CHOOSE($D90,Certification!$G$39,Certification!$G$55,Certification!$G$71,Certification!$G$87,Certification!$G$103))</f>
        <v/>
      </c>
      <c r="BI90" s="178" t="str">
        <f>IF(ISBLANK($D90),"",CHOOSE($D90,Certification!$G$40,Certification!$G$56,Certification!$G$72,Certification!$G$88,Certification!$G$104))</f>
        <v/>
      </c>
      <c r="BJ90" s="178" t="str">
        <f>IF(ISBLANK($D90),"",CHOOSE($D90,Certification!$G$41,Certification!$G$57,Certification!$G$73,Certification!$G$89,Certification!$G$105))</f>
        <v/>
      </c>
      <c r="BK90" s="59" t="str">
        <f>IF(ISBLANK($D90),"",CHOOSE($D90,IF(ISBLANK(Certification!$C$43),"",Certification!$C$43),IF(ISBLANK(Certification!$C$59),"",Certification!$C$59),IF(ISBLANK(Certification!$C$75),"",Certification!$C$75),IF(ISBLANK(Certification!$C$91),"",Certification!$C$91),IF(ISBLANK(Certification!$C$107),"",Certification!$C$107)))</f>
        <v/>
      </c>
      <c r="BL90" s="59" t="str">
        <f>IF(ISBLANK($D90),"",CHOOSE($D90,IF(ISBLANK(Certification!$C$45),"",Certification!$C$45),IF(ISBLANK(Certification!$C$61),"",Certification!$C$61),IF(ISBLANK(Certification!$C$77),"",Certification!$C$77),IF(ISBLANK(Certification!$C$93),"",Certification!$C$93),IF(ISBLANK(Certification!$C$109),"",Certification!$C$109)))</f>
        <v/>
      </c>
      <c r="BN90" s="20" t="s">
        <v>8</v>
      </c>
    </row>
    <row r="91" spans="1:66" s="18" customFormat="1" ht="25.5" x14ac:dyDescent="0.2">
      <c r="A91" s="54">
        <v>82</v>
      </c>
      <c r="B91" s="55" t="str">
        <f t="shared" si="30"/>
        <v/>
      </c>
      <c r="C91" s="27"/>
      <c r="D91" s="28"/>
      <c r="E91" s="28"/>
      <c r="F91" s="28"/>
      <c r="G91" s="28"/>
      <c r="H91" s="29"/>
      <c r="I91" s="28"/>
      <c r="J91" s="29"/>
      <c r="K91" s="29"/>
      <c r="L91" s="29"/>
      <c r="M91" s="49"/>
      <c r="N91" s="29"/>
      <c r="O91" s="49"/>
      <c r="P91" s="29"/>
      <c r="Q91" s="49"/>
      <c r="R91" s="28"/>
      <c r="S91" s="28"/>
      <c r="T91" s="28"/>
      <c r="U91" s="185"/>
      <c r="V91" s="28"/>
      <c r="W91" s="15"/>
      <c r="X91" s="16" t="str">
        <f t="shared" si="31"/>
        <v/>
      </c>
      <c r="Y91" s="16" t="str">
        <f t="shared" si="32"/>
        <v/>
      </c>
      <c r="Z91" s="16" t="str">
        <f t="shared" si="33"/>
        <v/>
      </c>
      <c r="AA91" s="16" t="str">
        <f t="shared" si="34"/>
        <v/>
      </c>
      <c r="AB91" s="16" t="str">
        <f t="shared" si="35"/>
        <v/>
      </c>
      <c r="AC91" s="16" t="str">
        <f t="shared" si="36"/>
        <v/>
      </c>
      <c r="AD91" s="16" t="str">
        <f t="shared" si="37"/>
        <v/>
      </c>
      <c r="AE91" s="16" t="str">
        <f t="shared" si="38"/>
        <v/>
      </c>
      <c r="AF91" s="16" t="str">
        <f t="shared" si="39"/>
        <v/>
      </c>
      <c r="AG91" s="16" t="str">
        <f t="shared" si="40"/>
        <v/>
      </c>
      <c r="AH91" s="16" t="str">
        <f t="shared" si="41"/>
        <v/>
      </c>
      <c r="AI91" s="16" t="str">
        <f t="shared" si="42"/>
        <v/>
      </c>
      <c r="AJ91" s="16" t="str">
        <f t="shared" si="43"/>
        <v/>
      </c>
      <c r="AK91" s="16" t="str">
        <f t="shared" si="51"/>
        <v/>
      </c>
      <c r="AL91" s="16" t="str">
        <f t="shared" si="44"/>
        <v/>
      </c>
      <c r="AM91" s="16" t="str">
        <f t="shared" si="45"/>
        <v/>
      </c>
      <c r="AN91" s="187" t="str">
        <f t="shared" si="52"/>
        <v/>
      </c>
      <c r="AO91" s="16" t="str">
        <f t="shared" si="46"/>
        <v/>
      </c>
      <c r="AP91" s="16" t="str">
        <f t="shared" si="53"/>
        <v/>
      </c>
      <c r="AQ91" s="16" t="str">
        <f t="shared" si="54"/>
        <v/>
      </c>
      <c r="AR91" s="17"/>
      <c r="AV91" s="19"/>
      <c r="AW91" s="19"/>
      <c r="AX91" s="59" t="str">
        <f t="shared" si="47"/>
        <v/>
      </c>
      <c r="AY91" s="59" t="str">
        <f t="shared" si="48"/>
        <v/>
      </c>
      <c r="AZ91" s="59" t="str">
        <f t="shared" si="49"/>
        <v/>
      </c>
      <c r="BA91" s="59" t="str">
        <f t="shared" si="50"/>
        <v/>
      </c>
      <c r="BB91" s="59" t="str">
        <f>IF(ISBLANK($D91),"",CHOOSE($D91,Certification!$C$32,Certification!$C$48,Certification!$C$64,Certification!$C$80,Certification!$C$96))</f>
        <v/>
      </c>
      <c r="BC91" s="59" t="str">
        <f>IF(ISBLANK($D91),"",CHOOSE($D91,Certification!$C$33,Certification!$C$49,Certification!$C$65,Certification!$C$81,Certification!$C$97))</f>
        <v/>
      </c>
      <c r="BD91" s="59" t="str">
        <f>IF(ISBLANK($D91),"",CHOOSE($D91,Certification!$C$34,Certification!$C$50,Certification!$C$66,Certification!$C$82,Certification!$C$98))</f>
        <v/>
      </c>
      <c r="BE91" s="59" t="str">
        <f>IF(ISBLANK($D91),"",CHOOSE($D91,Certification!$C$35,Certification!$C$51,Certification!$C$67,Certification!$C$83,Certification!$C$99))</f>
        <v/>
      </c>
      <c r="BF91" s="59" t="str">
        <f>IF(ISBLANK($D91),"",CHOOSE($D91,Certification!$C$36,Certification!$C$52,Certification!$C$68,Certification!$C$84,Certification!$C$100))</f>
        <v/>
      </c>
      <c r="BG91" s="59" t="str">
        <f>IF(ISBLANK($D91),"",CHOOSE($D91,Certification!$C$37,Certification!$C$53,Certification!$C$69,Certification!$C$85,Certification!$C$101))</f>
        <v/>
      </c>
      <c r="BH91" s="178" t="str">
        <f>IF(ISBLANK($D91),"",CHOOSE($D91,Certification!$G$39,Certification!$G$55,Certification!$G$71,Certification!$G$87,Certification!$G$103))</f>
        <v/>
      </c>
      <c r="BI91" s="178" t="str">
        <f>IF(ISBLANK($D91),"",CHOOSE($D91,Certification!$G$40,Certification!$G$56,Certification!$G$72,Certification!$G$88,Certification!$G$104))</f>
        <v/>
      </c>
      <c r="BJ91" s="178" t="str">
        <f>IF(ISBLANK($D91),"",CHOOSE($D91,Certification!$G$41,Certification!$G$57,Certification!$G$73,Certification!$G$89,Certification!$G$105))</f>
        <v/>
      </c>
      <c r="BK91" s="59" t="str">
        <f>IF(ISBLANK($D91),"",CHOOSE($D91,IF(ISBLANK(Certification!$C$43),"",Certification!$C$43),IF(ISBLANK(Certification!$C$59),"",Certification!$C$59),IF(ISBLANK(Certification!$C$75),"",Certification!$C$75),IF(ISBLANK(Certification!$C$91),"",Certification!$C$91),IF(ISBLANK(Certification!$C$107),"",Certification!$C$107)))</f>
        <v/>
      </c>
      <c r="BL91" s="59" t="str">
        <f>IF(ISBLANK($D91),"",CHOOSE($D91,IF(ISBLANK(Certification!$C$45),"",Certification!$C$45),IF(ISBLANK(Certification!$C$61),"",Certification!$C$61),IF(ISBLANK(Certification!$C$77),"",Certification!$C$77),IF(ISBLANK(Certification!$C$93),"",Certification!$C$93),IF(ISBLANK(Certification!$C$109),"",Certification!$C$109)))</f>
        <v/>
      </c>
      <c r="BN91" s="20" t="s">
        <v>8</v>
      </c>
    </row>
    <row r="92" spans="1:66" s="18" customFormat="1" ht="25.5" x14ac:dyDescent="0.2">
      <c r="A92" s="54">
        <v>83</v>
      </c>
      <c r="B92" s="55" t="str">
        <f t="shared" si="30"/>
        <v/>
      </c>
      <c r="C92" s="27"/>
      <c r="D92" s="28"/>
      <c r="E92" s="28"/>
      <c r="F92" s="28"/>
      <c r="G92" s="28"/>
      <c r="H92" s="29"/>
      <c r="I92" s="28"/>
      <c r="J92" s="29"/>
      <c r="K92" s="29"/>
      <c r="L92" s="29"/>
      <c r="M92" s="49"/>
      <c r="N92" s="29"/>
      <c r="O92" s="49"/>
      <c r="P92" s="29"/>
      <c r="Q92" s="49"/>
      <c r="R92" s="28"/>
      <c r="S92" s="28"/>
      <c r="T92" s="28"/>
      <c r="U92" s="185"/>
      <c r="V92" s="28"/>
      <c r="W92" s="15"/>
      <c r="X92" s="16" t="str">
        <f t="shared" si="31"/>
        <v/>
      </c>
      <c r="Y92" s="16" t="str">
        <f t="shared" si="32"/>
        <v/>
      </c>
      <c r="Z92" s="16" t="str">
        <f t="shared" si="33"/>
        <v/>
      </c>
      <c r="AA92" s="16" t="str">
        <f t="shared" si="34"/>
        <v/>
      </c>
      <c r="AB92" s="16" t="str">
        <f t="shared" si="35"/>
        <v/>
      </c>
      <c r="AC92" s="16" t="str">
        <f t="shared" si="36"/>
        <v/>
      </c>
      <c r="AD92" s="16" t="str">
        <f t="shared" si="37"/>
        <v/>
      </c>
      <c r="AE92" s="16" t="str">
        <f t="shared" si="38"/>
        <v/>
      </c>
      <c r="AF92" s="16" t="str">
        <f t="shared" si="39"/>
        <v/>
      </c>
      <c r="AG92" s="16" t="str">
        <f t="shared" si="40"/>
        <v/>
      </c>
      <c r="AH92" s="16" t="str">
        <f t="shared" si="41"/>
        <v/>
      </c>
      <c r="AI92" s="16" t="str">
        <f t="shared" si="42"/>
        <v/>
      </c>
      <c r="AJ92" s="16" t="str">
        <f t="shared" si="43"/>
        <v/>
      </c>
      <c r="AK92" s="16" t="str">
        <f t="shared" si="51"/>
        <v/>
      </c>
      <c r="AL92" s="16" t="str">
        <f t="shared" si="44"/>
        <v/>
      </c>
      <c r="AM92" s="16" t="str">
        <f t="shared" si="45"/>
        <v/>
      </c>
      <c r="AN92" s="187" t="str">
        <f t="shared" si="52"/>
        <v/>
      </c>
      <c r="AO92" s="16" t="str">
        <f t="shared" si="46"/>
        <v/>
      </c>
      <c r="AP92" s="16" t="str">
        <f t="shared" si="53"/>
        <v/>
      </c>
      <c r="AQ92" s="16" t="str">
        <f t="shared" si="54"/>
        <v/>
      </c>
      <c r="AR92" s="17"/>
      <c r="AV92" s="19"/>
      <c r="AW92" s="19"/>
      <c r="AX92" s="59" t="str">
        <f t="shared" si="47"/>
        <v/>
      </c>
      <c r="AY92" s="59" t="str">
        <f t="shared" si="48"/>
        <v/>
      </c>
      <c r="AZ92" s="59" t="str">
        <f t="shared" si="49"/>
        <v/>
      </c>
      <c r="BA92" s="59" t="str">
        <f t="shared" si="50"/>
        <v/>
      </c>
      <c r="BB92" s="59" t="str">
        <f>IF(ISBLANK($D92),"",CHOOSE($D92,Certification!$C$32,Certification!$C$48,Certification!$C$64,Certification!$C$80,Certification!$C$96))</f>
        <v/>
      </c>
      <c r="BC92" s="59" t="str">
        <f>IF(ISBLANK($D92),"",CHOOSE($D92,Certification!$C$33,Certification!$C$49,Certification!$C$65,Certification!$C$81,Certification!$C$97))</f>
        <v/>
      </c>
      <c r="BD92" s="59" t="str">
        <f>IF(ISBLANK($D92),"",CHOOSE($D92,Certification!$C$34,Certification!$C$50,Certification!$C$66,Certification!$C$82,Certification!$C$98))</f>
        <v/>
      </c>
      <c r="BE92" s="59" t="str">
        <f>IF(ISBLANK($D92),"",CHOOSE($D92,Certification!$C$35,Certification!$C$51,Certification!$C$67,Certification!$C$83,Certification!$C$99))</f>
        <v/>
      </c>
      <c r="BF92" s="59" t="str">
        <f>IF(ISBLANK($D92),"",CHOOSE($D92,Certification!$C$36,Certification!$C$52,Certification!$C$68,Certification!$C$84,Certification!$C$100))</f>
        <v/>
      </c>
      <c r="BG92" s="59" t="str">
        <f>IF(ISBLANK($D92),"",CHOOSE($D92,Certification!$C$37,Certification!$C$53,Certification!$C$69,Certification!$C$85,Certification!$C$101))</f>
        <v/>
      </c>
      <c r="BH92" s="178" t="str">
        <f>IF(ISBLANK($D92),"",CHOOSE($D92,Certification!$G$39,Certification!$G$55,Certification!$G$71,Certification!$G$87,Certification!$G$103))</f>
        <v/>
      </c>
      <c r="BI92" s="178" t="str">
        <f>IF(ISBLANK($D92),"",CHOOSE($D92,Certification!$G$40,Certification!$G$56,Certification!$G$72,Certification!$G$88,Certification!$G$104))</f>
        <v/>
      </c>
      <c r="BJ92" s="178" t="str">
        <f>IF(ISBLANK($D92),"",CHOOSE($D92,Certification!$G$41,Certification!$G$57,Certification!$G$73,Certification!$G$89,Certification!$G$105))</f>
        <v/>
      </c>
      <c r="BK92" s="59" t="str">
        <f>IF(ISBLANK($D92),"",CHOOSE($D92,IF(ISBLANK(Certification!$C$43),"",Certification!$C$43),IF(ISBLANK(Certification!$C$59),"",Certification!$C$59),IF(ISBLANK(Certification!$C$75),"",Certification!$C$75),IF(ISBLANK(Certification!$C$91),"",Certification!$C$91),IF(ISBLANK(Certification!$C$107),"",Certification!$C$107)))</f>
        <v/>
      </c>
      <c r="BL92" s="59" t="str">
        <f>IF(ISBLANK($D92),"",CHOOSE($D92,IF(ISBLANK(Certification!$C$45),"",Certification!$C$45),IF(ISBLANK(Certification!$C$61),"",Certification!$C$61),IF(ISBLANK(Certification!$C$77),"",Certification!$C$77),IF(ISBLANK(Certification!$C$93),"",Certification!$C$93),IF(ISBLANK(Certification!$C$109),"",Certification!$C$109)))</f>
        <v/>
      </c>
      <c r="BN92" s="20" t="s">
        <v>8</v>
      </c>
    </row>
    <row r="93" spans="1:66" s="18" customFormat="1" ht="25.5" x14ac:dyDescent="0.2">
      <c r="A93" s="54">
        <v>84</v>
      </c>
      <c r="B93" s="55" t="str">
        <f t="shared" si="30"/>
        <v/>
      </c>
      <c r="C93" s="27"/>
      <c r="D93" s="28"/>
      <c r="E93" s="28"/>
      <c r="F93" s="28"/>
      <c r="G93" s="28"/>
      <c r="H93" s="29"/>
      <c r="I93" s="28"/>
      <c r="J93" s="29"/>
      <c r="K93" s="29"/>
      <c r="L93" s="29"/>
      <c r="M93" s="49"/>
      <c r="N93" s="29"/>
      <c r="O93" s="49"/>
      <c r="P93" s="29"/>
      <c r="Q93" s="49"/>
      <c r="R93" s="28"/>
      <c r="S93" s="28"/>
      <c r="T93" s="28"/>
      <c r="U93" s="185"/>
      <c r="V93" s="28"/>
      <c r="W93" s="15"/>
      <c r="X93" s="16" t="str">
        <f t="shared" si="31"/>
        <v/>
      </c>
      <c r="Y93" s="16" t="str">
        <f t="shared" si="32"/>
        <v/>
      </c>
      <c r="Z93" s="16" t="str">
        <f t="shared" si="33"/>
        <v/>
      </c>
      <c r="AA93" s="16" t="str">
        <f t="shared" si="34"/>
        <v/>
      </c>
      <c r="AB93" s="16" t="str">
        <f t="shared" si="35"/>
        <v/>
      </c>
      <c r="AC93" s="16" t="str">
        <f t="shared" si="36"/>
        <v/>
      </c>
      <c r="AD93" s="16" t="str">
        <f t="shared" si="37"/>
        <v/>
      </c>
      <c r="AE93" s="16" t="str">
        <f t="shared" si="38"/>
        <v/>
      </c>
      <c r="AF93" s="16" t="str">
        <f t="shared" si="39"/>
        <v/>
      </c>
      <c r="AG93" s="16" t="str">
        <f t="shared" si="40"/>
        <v/>
      </c>
      <c r="AH93" s="16" t="str">
        <f t="shared" si="41"/>
        <v/>
      </c>
      <c r="AI93" s="16" t="str">
        <f t="shared" si="42"/>
        <v/>
      </c>
      <c r="AJ93" s="16" t="str">
        <f t="shared" si="43"/>
        <v/>
      </c>
      <c r="AK93" s="16" t="str">
        <f t="shared" si="51"/>
        <v/>
      </c>
      <c r="AL93" s="16" t="str">
        <f t="shared" si="44"/>
        <v/>
      </c>
      <c r="AM93" s="16" t="str">
        <f t="shared" si="45"/>
        <v/>
      </c>
      <c r="AN93" s="187" t="str">
        <f t="shared" si="52"/>
        <v/>
      </c>
      <c r="AO93" s="16" t="str">
        <f t="shared" si="46"/>
        <v/>
      </c>
      <c r="AP93" s="16" t="str">
        <f t="shared" si="53"/>
        <v/>
      </c>
      <c r="AQ93" s="16" t="str">
        <f t="shared" si="54"/>
        <v/>
      </c>
      <c r="AR93" s="17"/>
      <c r="AV93" s="19"/>
      <c r="AW93" s="19"/>
      <c r="AX93" s="59" t="str">
        <f t="shared" si="47"/>
        <v/>
      </c>
      <c r="AY93" s="59" t="str">
        <f t="shared" si="48"/>
        <v/>
      </c>
      <c r="AZ93" s="59" t="str">
        <f t="shared" si="49"/>
        <v/>
      </c>
      <c r="BA93" s="59" t="str">
        <f t="shared" si="50"/>
        <v/>
      </c>
      <c r="BB93" s="59" t="str">
        <f>IF(ISBLANK($D93),"",CHOOSE($D93,Certification!$C$32,Certification!$C$48,Certification!$C$64,Certification!$C$80,Certification!$C$96))</f>
        <v/>
      </c>
      <c r="BC93" s="59" t="str">
        <f>IF(ISBLANK($D93),"",CHOOSE($D93,Certification!$C$33,Certification!$C$49,Certification!$C$65,Certification!$C$81,Certification!$C$97))</f>
        <v/>
      </c>
      <c r="BD93" s="59" t="str">
        <f>IF(ISBLANK($D93),"",CHOOSE($D93,Certification!$C$34,Certification!$C$50,Certification!$C$66,Certification!$C$82,Certification!$C$98))</f>
        <v/>
      </c>
      <c r="BE93" s="59" t="str">
        <f>IF(ISBLANK($D93),"",CHOOSE($D93,Certification!$C$35,Certification!$C$51,Certification!$C$67,Certification!$C$83,Certification!$C$99))</f>
        <v/>
      </c>
      <c r="BF93" s="59" t="str">
        <f>IF(ISBLANK($D93),"",CHOOSE($D93,Certification!$C$36,Certification!$C$52,Certification!$C$68,Certification!$C$84,Certification!$C$100))</f>
        <v/>
      </c>
      <c r="BG93" s="59" t="str">
        <f>IF(ISBLANK($D93),"",CHOOSE($D93,Certification!$C$37,Certification!$C$53,Certification!$C$69,Certification!$C$85,Certification!$C$101))</f>
        <v/>
      </c>
      <c r="BH93" s="178" t="str">
        <f>IF(ISBLANK($D93),"",CHOOSE($D93,Certification!$G$39,Certification!$G$55,Certification!$G$71,Certification!$G$87,Certification!$G$103))</f>
        <v/>
      </c>
      <c r="BI93" s="178" t="str">
        <f>IF(ISBLANK($D93),"",CHOOSE($D93,Certification!$G$40,Certification!$G$56,Certification!$G$72,Certification!$G$88,Certification!$G$104))</f>
        <v/>
      </c>
      <c r="BJ93" s="178" t="str">
        <f>IF(ISBLANK($D93),"",CHOOSE($D93,Certification!$G$41,Certification!$G$57,Certification!$G$73,Certification!$G$89,Certification!$G$105))</f>
        <v/>
      </c>
      <c r="BK93" s="59" t="str">
        <f>IF(ISBLANK($D93),"",CHOOSE($D93,IF(ISBLANK(Certification!$C$43),"",Certification!$C$43),IF(ISBLANK(Certification!$C$59),"",Certification!$C$59),IF(ISBLANK(Certification!$C$75),"",Certification!$C$75),IF(ISBLANK(Certification!$C$91),"",Certification!$C$91),IF(ISBLANK(Certification!$C$107),"",Certification!$C$107)))</f>
        <v/>
      </c>
      <c r="BL93" s="59" t="str">
        <f>IF(ISBLANK($D93),"",CHOOSE($D93,IF(ISBLANK(Certification!$C$45),"",Certification!$C$45),IF(ISBLANK(Certification!$C$61),"",Certification!$C$61),IF(ISBLANK(Certification!$C$77),"",Certification!$C$77),IF(ISBLANK(Certification!$C$93),"",Certification!$C$93),IF(ISBLANK(Certification!$C$109),"",Certification!$C$109)))</f>
        <v/>
      </c>
      <c r="BN93" s="20" t="s">
        <v>8</v>
      </c>
    </row>
    <row r="94" spans="1:66" s="18" customFormat="1" ht="25.5" x14ac:dyDescent="0.2">
      <c r="A94" s="54">
        <v>85</v>
      </c>
      <c r="B94" s="55" t="str">
        <f t="shared" si="30"/>
        <v/>
      </c>
      <c r="C94" s="27"/>
      <c r="D94" s="28"/>
      <c r="E94" s="28"/>
      <c r="F94" s="28"/>
      <c r="G94" s="28"/>
      <c r="H94" s="29"/>
      <c r="I94" s="28"/>
      <c r="J94" s="29"/>
      <c r="K94" s="29"/>
      <c r="L94" s="29"/>
      <c r="M94" s="49"/>
      <c r="N94" s="29"/>
      <c r="O94" s="49"/>
      <c r="P94" s="29"/>
      <c r="Q94" s="49"/>
      <c r="R94" s="28"/>
      <c r="S94" s="28"/>
      <c r="T94" s="28"/>
      <c r="U94" s="185"/>
      <c r="V94" s="28"/>
      <c r="W94" s="15"/>
      <c r="X94" s="16" t="str">
        <f t="shared" si="31"/>
        <v/>
      </c>
      <c r="Y94" s="16" t="str">
        <f t="shared" si="32"/>
        <v/>
      </c>
      <c r="Z94" s="16" t="str">
        <f t="shared" si="33"/>
        <v/>
      </c>
      <c r="AA94" s="16" t="str">
        <f t="shared" si="34"/>
        <v/>
      </c>
      <c r="AB94" s="16" t="str">
        <f t="shared" si="35"/>
        <v/>
      </c>
      <c r="AC94" s="16" t="str">
        <f t="shared" si="36"/>
        <v/>
      </c>
      <c r="AD94" s="16" t="str">
        <f t="shared" si="37"/>
        <v/>
      </c>
      <c r="AE94" s="16" t="str">
        <f t="shared" si="38"/>
        <v/>
      </c>
      <c r="AF94" s="16" t="str">
        <f t="shared" si="39"/>
        <v/>
      </c>
      <c r="AG94" s="16" t="str">
        <f t="shared" si="40"/>
        <v/>
      </c>
      <c r="AH94" s="16" t="str">
        <f t="shared" si="41"/>
        <v/>
      </c>
      <c r="AI94" s="16" t="str">
        <f t="shared" si="42"/>
        <v/>
      </c>
      <c r="AJ94" s="16" t="str">
        <f t="shared" si="43"/>
        <v/>
      </c>
      <c r="AK94" s="16" t="str">
        <f t="shared" si="51"/>
        <v/>
      </c>
      <c r="AL94" s="16" t="str">
        <f t="shared" si="44"/>
        <v/>
      </c>
      <c r="AM94" s="16" t="str">
        <f t="shared" si="45"/>
        <v/>
      </c>
      <c r="AN94" s="187" t="str">
        <f t="shared" si="52"/>
        <v/>
      </c>
      <c r="AO94" s="16" t="str">
        <f t="shared" si="46"/>
        <v/>
      </c>
      <c r="AP94" s="16" t="str">
        <f t="shared" si="53"/>
        <v/>
      </c>
      <c r="AQ94" s="16" t="str">
        <f t="shared" si="54"/>
        <v/>
      </c>
      <c r="AR94" s="17"/>
      <c r="AV94" s="19"/>
      <c r="AW94" s="19"/>
      <c r="AX94" s="59" t="str">
        <f t="shared" si="47"/>
        <v/>
      </c>
      <c r="AY94" s="59" t="str">
        <f t="shared" si="48"/>
        <v/>
      </c>
      <c r="AZ94" s="59" t="str">
        <f t="shared" si="49"/>
        <v/>
      </c>
      <c r="BA94" s="59" t="str">
        <f t="shared" si="50"/>
        <v/>
      </c>
      <c r="BB94" s="59" t="str">
        <f>IF(ISBLANK($D94),"",CHOOSE($D94,Certification!$C$32,Certification!$C$48,Certification!$C$64,Certification!$C$80,Certification!$C$96))</f>
        <v/>
      </c>
      <c r="BC94" s="59" t="str">
        <f>IF(ISBLANK($D94),"",CHOOSE($D94,Certification!$C$33,Certification!$C$49,Certification!$C$65,Certification!$C$81,Certification!$C$97))</f>
        <v/>
      </c>
      <c r="BD94" s="59" t="str">
        <f>IF(ISBLANK($D94),"",CHOOSE($D94,Certification!$C$34,Certification!$C$50,Certification!$C$66,Certification!$C$82,Certification!$C$98))</f>
        <v/>
      </c>
      <c r="BE94" s="59" t="str">
        <f>IF(ISBLANK($D94),"",CHOOSE($D94,Certification!$C$35,Certification!$C$51,Certification!$C$67,Certification!$C$83,Certification!$C$99))</f>
        <v/>
      </c>
      <c r="BF94" s="59" t="str">
        <f>IF(ISBLANK($D94),"",CHOOSE($D94,Certification!$C$36,Certification!$C$52,Certification!$C$68,Certification!$C$84,Certification!$C$100))</f>
        <v/>
      </c>
      <c r="BG94" s="59" t="str">
        <f>IF(ISBLANK($D94),"",CHOOSE($D94,Certification!$C$37,Certification!$C$53,Certification!$C$69,Certification!$C$85,Certification!$C$101))</f>
        <v/>
      </c>
      <c r="BH94" s="178" t="str">
        <f>IF(ISBLANK($D94),"",CHOOSE($D94,Certification!$G$39,Certification!$G$55,Certification!$G$71,Certification!$G$87,Certification!$G$103))</f>
        <v/>
      </c>
      <c r="BI94" s="178" t="str">
        <f>IF(ISBLANK($D94),"",CHOOSE($D94,Certification!$G$40,Certification!$G$56,Certification!$G$72,Certification!$G$88,Certification!$G$104))</f>
        <v/>
      </c>
      <c r="BJ94" s="178" t="str">
        <f>IF(ISBLANK($D94),"",CHOOSE($D94,Certification!$G$41,Certification!$G$57,Certification!$G$73,Certification!$G$89,Certification!$G$105))</f>
        <v/>
      </c>
      <c r="BK94" s="59" t="str">
        <f>IF(ISBLANK($D94),"",CHOOSE($D94,IF(ISBLANK(Certification!$C$43),"",Certification!$C$43),IF(ISBLANK(Certification!$C$59),"",Certification!$C$59),IF(ISBLANK(Certification!$C$75),"",Certification!$C$75),IF(ISBLANK(Certification!$C$91),"",Certification!$C$91),IF(ISBLANK(Certification!$C$107),"",Certification!$C$107)))</f>
        <v/>
      </c>
      <c r="BL94" s="59" t="str">
        <f>IF(ISBLANK($D94),"",CHOOSE($D94,IF(ISBLANK(Certification!$C$45),"",Certification!$C$45),IF(ISBLANK(Certification!$C$61),"",Certification!$C$61),IF(ISBLANK(Certification!$C$77),"",Certification!$C$77),IF(ISBLANK(Certification!$C$93),"",Certification!$C$93),IF(ISBLANK(Certification!$C$109),"",Certification!$C$109)))</f>
        <v/>
      </c>
      <c r="BN94" s="20" t="s">
        <v>8</v>
      </c>
    </row>
    <row r="95" spans="1:66" s="18" customFormat="1" ht="25.5" x14ac:dyDescent="0.2">
      <c r="A95" s="54">
        <v>86</v>
      </c>
      <c r="B95" s="55" t="str">
        <f t="shared" si="30"/>
        <v/>
      </c>
      <c r="C95" s="27"/>
      <c r="D95" s="28"/>
      <c r="E95" s="28"/>
      <c r="F95" s="28"/>
      <c r="G95" s="28"/>
      <c r="H95" s="29"/>
      <c r="I95" s="28"/>
      <c r="J95" s="29"/>
      <c r="K95" s="29"/>
      <c r="L95" s="29"/>
      <c r="M95" s="49"/>
      <c r="N95" s="29"/>
      <c r="O95" s="49"/>
      <c r="P95" s="29"/>
      <c r="Q95" s="49"/>
      <c r="R95" s="28"/>
      <c r="S95" s="28"/>
      <c r="T95" s="28"/>
      <c r="U95" s="185"/>
      <c r="V95" s="28"/>
      <c r="W95" s="15"/>
      <c r="X95" s="16" t="str">
        <f t="shared" si="31"/>
        <v/>
      </c>
      <c r="Y95" s="16" t="str">
        <f t="shared" si="32"/>
        <v/>
      </c>
      <c r="Z95" s="16" t="str">
        <f t="shared" si="33"/>
        <v/>
      </c>
      <c r="AA95" s="16" t="str">
        <f t="shared" si="34"/>
        <v/>
      </c>
      <c r="AB95" s="16" t="str">
        <f t="shared" si="35"/>
        <v/>
      </c>
      <c r="AC95" s="16" t="str">
        <f t="shared" si="36"/>
        <v/>
      </c>
      <c r="AD95" s="16" t="str">
        <f t="shared" si="37"/>
        <v/>
      </c>
      <c r="AE95" s="16" t="str">
        <f t="shared" si="38"/>
        <v/>
      </c>
      <c r="AF95" s="16" t="str">
        <f t="shared" si="39"/>
        <v/>
      </c>
      <c r="AG95" s="16" t="str">
        <f t="shared" si="40"/>
        <v/>
      </c>
      <c r="AH95" s="16" t="str">
        <f t="shared" si="41"/>
        <v/>
      </c>
      <c r="AI95" s="16" t="str">
        <f t="shared" si="42"/>
        <v/>
      </c>
      <c r="AJ95" s="16" t="str">
        <f t="shared" si="43"/>
        <v/>
      </c>
      <c r="AK95" s="16" t="str">
        <f t="shared" si="51"/>
        <v/>
      </c>
      <c r="AL95" s="16" t="str">
        <f t="shared" si="44"/>
        <v/>
      </c>
      <c r="AM95" s="16" t="str">
        <f t="shared" si="45"/>
        <v/>
      </c>
      <c r="AN95" s="187" t="str">
        <f t="shared" si="52"/>
        <v/>
      </c>
      <c r="AO95" s="16" t="str">
        <f t="shared" si="46"/>
        <v/>
      </c>
      <c r="AP95" s="16" t="str">
        <f t="shared" si="53"/>
        <v/>
      </c>
      <c r="AQ95" s="16" t="str">
        <f t="shared" si="54"/>
        <v/>
      </c>
      <c r="AR95" s="17"/>
      <c r="AV95" s="19"/>
      <c r="AW95" s="19"/>
      <c r="AX95" s="59" t="str">
        <f t="shared" si="47"/>
        <v/>
      </c>
      <c r="AY95" s="59" t="str">
        <f t="shared" si="48"/>
        <v/>
      </c>
      <c r="AZ95" s="59" t="str">
        <f t="shared" si="49"/>
        <v/>
      </c>
      <c r="BA95" s="59" t="str">
        <f t="shared" si="50"/>
        <v/>
      </c>
      <c r="BB95" s="59" t="str">
        <f>IF(ISBLANK($D95),"",CHOOSE($D95,Certification!$C$32,Certification!$C$48,Certification!$C$64,Certification!$C$80,Certification!$C$96))</f>
        <v/>
      </c>
      <c r="BC95" s="59" t="str">
        <f>IF(ISBLANK($D95),"",CHOOSE($D95,Certification!$C$33,Certification!$C$49,Certification!$C$65,Certification!$C$81,Certification!$C$97))</f>
        <v/>
      </c>
      <c r="BD95" s="59" t="str">
        <f>IF(ISBLANK($D95),"",CHOOSE($D95,Certification!$C$34,Certification!$C$50,Certification!$C$66,Certification!$C$82,Certification!$C$98))</f>
        <v/>
      </c>
      <c r="BE95" s="59" t="str">
        <f>IF(ISBLANK($D95),"",CHOOSE($D95,Certification!$C$35,Certification!$C$51,Certification!$C$67,Certification!$C$83,Certification!$C$99))</f>
        <v/>
      </c>
      <c r="BF95" s="59" t="str">
        <f>IF(ISBLANK($D95),"",CHOOSE($D95,Certification!$C$36,Certification!$C$52,Certification!$C$68,Certification!$C$84,Certification!$C$100))</f>
        <v/>
      </c>
      <c r="BG95" s="59" t="str">
        <f>IF(ISBLANK($D95),"",CHOOSE($D95,Certification!$C$37,Certification!$C$53,Certification!$C$69,Certification!$C$85,Certification!$C$101))</f>
        <v/>
      </c>
      <c r="BH95" s="178" t="str">
        <f>IF(ISBLANK($D95),"",CHOOSE($D95,Certification!$G$39,Certification!$G$55,Certification!$G$71,Certification!$G$87,Certification!$G$103))</f>
        <v/>
      </c>
      <c r="BI95" s="178" t="str">
        <f>IF(ISBLANK($D95),"",CHOOSE($D95,Certification!$G$40,Certification!$G$56,Certification!$G$72,Certification!$G$88,Certification!$G$104))</f>
        <v/>
      </c>
      <c r="BJ95" s="178" t="str">
        <f>IF(ISBLANK($D95),"",CHOOSE($D95,Certification!$G$41,Certification!$G$57,Certification!$G$73,Certification!$G$89,Certification!$G$105))</f>
        <v/>
      </c>
      <c r="BK95" s="59" t="str">
        <f>IF(ISBLANK($D95),"",CHOOSE($D95,IF(ISBLANK(Certification!$C$43),"",Certification!$C$43),IF(ISBLANK(Certification!$C$59),"",Certification!$C$59),IF(ISBLANK(Certification!$C$75),"",Certification!$C$75),IF(ISBLANK(Certification!$C$91),"",Certification!$C$91),IF(ISBLANK(Certification!$C$107),"",Certification!$C$107)))</f>
        <v/>
      </c>
      <c r="BL95" s="59" t="str">
        <f>IF(ISBLANK($D95),"",CHOOSE($D95,IF(ISBLANK(Certification!$C$45),"",Certification!$C$45),IF(ISBLANK(Certification!$C$61),"",Certification!$C$61),IF(ISBLANK(Certification!$C$77),"",Certification!$C$77),IF(ISBLANK(Certification!$C$93),"",Certification!$C$93),IF(ISBLANK(Certification!$C$109),"",Certification!$C$109)))</f>
        <v/>
      </c>
      <c r="BN95" s="20" t="s">
        <v>8</v>
      </c>
    </row>
    <row r="96" spans="1:66" s="18" customFormat="1" ht="25.5" x14ac:dyDescent="0.2">
      <c r="A96" s="54">
        <v>87</v>
      </c>
      <c r="B96" s="55" t="str">
        <f t="shared" si="30"/>
        <v/>
      </c>
      <c r="C96" s="27"/>
      <c r="D96" s="28"/>
      <c r="E96" s="28"/>
      <c r="F96" s="28"/>
      <c r="G96" s="28"/>
      <c r="H96" s="29"/>
      <c r="I96" s="28"/>
      <c r="J96" s="29"/>
      <c r="K96" s="29"/>
      <c r="L96" s="29"/>
      <c r="M96" s="49"/>
      <c r="N96" s="29"/>
      <c r="O96" s="49"/>
      <c r="P96" s="29"/>
      <c r="Q96" s="49"/>
      <c r="R96" s="28"/>
      <c r="S96" s="28"/>
      <c r="T96" s="28"/>
      <c r="U96" s="185"/>
      <c r="V96" s="28"/>
      <c r="W96" s="15"/>
      <c r="X96" s="16" t="str">
        <f t="shared" si="31"/>
        <v/>
      </c>
      <c r="Y96" s="16" t="str">
        <f t="shared" si="32"/>
        <v/>
      </c>
      <c r="Z96" s="16" t="str">
        <f t="shared" si="33"/>
        <v/>
      </c>
      <c r="AA96" s="16" t="str">
        <f t="shared" si="34"/>
        <v/>
      </c>
      <c r="AB96" s="16" t="str">
        <f t="shared" si="35"/>
        <v/>
      </c>
      <c r="AC96" s="16" t="str">
        <f t="shared" si="36"/>
        <v/>
      </c>
      <c r="AD96" s="16" t="str">
        <f t="shared" si="37"/>
        <v/>
      </c>
      <c r="AE96" s="16" t="str">
        <f t="shared" si="38"/>
        <v/>
      </c>
      <c r="AF96" s="16" t="str">
        <f t="shared" si="39"/>
        <v/>
      </c>
      <c r="AG96" s="16" t="str">
        <f t="shared" si="40"/>
        <v/>
      </c>
      <c r="AH96" s="16" t="str">
        <f t="shared" si="41"/>
        <v/>
      </c>
      <c r="AI96" s="16" t="str">
        <f t="shared" si="42"/>
        <v/>
      </c>
      <c r="AJ96" s="16" t="str">
        <f t="shared" si="43"/>
        <v/>
      </c>
      <c r="AK96" s="16" t="str">
        <f t="shared" si="51"/>
        <v/>
      </c>
      <c r="AL96" s="16" t="str">
        <f t="shared" si="44"/>
        <v/>
      </c>
      <c r="AM96" s="16" t="str">
        <f t="shared" si="45"/>
        <v/>
      </c>
      <c r="AN96" s="187" t="str">
        <f t="shared" si="52"/>
        <v/>
      </c>
      <c r="AO96" s="16" t="str">
        <f t="shared" si="46"/>
        <v/>
      </c>
      <c r="AP96" s="16" t="str">
        <f t="shared" si="53"/>
        <v/>
      </c>
      <c r="AQ96" s="16" t="str">
        <f t="shared" si="54"/>
        <v/>
      </c>
      <c r="AR96" s="17"/>
      <c r="AV96" s="19"/>
      <c r="AW96" s="19"/>
      <c r="AX96" s="59" t="str">
        <f t="shared" si="47"/>
        <v/>
      </c>
      <c r="AY96" s="59" t="str">
        <f t="shared" si="48"/>
        <v/>
      </c>
      <c r="AZ96" s="59" t="str">
        <f t="shared" si="49"/>
        <v/>
      </c>
      <c r="BA96" s="59" t="str">
        <f t="shared" si="50"/>
        <v/>
      </c>
      <c r="BB96" s="59" t="str">
        <f>IF(ISBLANK($D96),"",CHOOSE($D96,Certification!$C$32,Certification!$C$48,Certification!$C$64,Certification!$C$80,Certification!$C$96))</f>
        <v/>
      </c>
      <c r="BC96" s="59" t="str">
        <f>IF(ISBLANK($D96),"",CHOOSE($D96,Certification!$C$33,Certification!$C$49,Certification!$C$65,Certification!$C$81,Certification!$C$97))</f>
        <v/>
      </c>
      <c r="BD96" s="59" t="str">
        <f>IF(ISBLANK($D96),"",CHOOSE($D96,Certification!$C$34,Certification!$C$50,Certification!$C$66,Certification!$C$82,Certification!$C$98))</f>
        <v/>
      </c>
      <c r="BE96" s="59" t="str">
        <f>IF(ISBLANK($D96),"",CHOOSE($D96,Certification!$C$35,Certification!$C$51,Certification!$C$67,Certification!$C$83,Certification!$C$99))</f>
        <v/>
      </c>
      <c r="BF96" s="59" t="str">
        <f>IF(ISBLANK($D96),"",CHOOSE($D96,Certification!$C$36,Certification!$C$52,Certification!$C$68,Certification!$C$84,Certification!$C$100))</f>
        <v/>
      </c>
      <c r="BG96" s="59" t="str">
        <f>IF(ISBLANK($D96),"",CHOOSE($D96,Certification!$C$37,Certification!$C$53,Certification!$C$69,Certification!$C$85,Certification!$C$101))</f>
        <v/>
      </c>
      <c r="BH96" s="178" t="str">
        <f>IF(ISBLANK($D96),"",CHOOSE($D96,Certification!$G$39,Certification!$G$55,Certification!$G$71,Certification!$G$87,Certification!$G$103))</f>
        <v/>
      </c>
      <c r="BI96" s="178" t="str">
        <f>IF(ISBLANK($D96),"",CHOOSE($D96,Certification!$G$40,Certification!$G$56,Certification!$G$72,Certification!$G$88,Certification!$G$104))</f>
        <v/>
      </c>
      <c r="BJ96" s="178" t="str">
        <f>IF(ISBLANK($D96),"",CHOOSE($D96,Certification!$G$41,Certification!$G$57,Certification!$G$73,Certification!$G$89,Certification!$G$105))</f>
        <v/>
      </c>
      <c r="BK96" s="59" t="str">
        <f>IF(ISBLANK($D96),"",CHOOSE($D96,IF(ISBLANK(Certification!$C$43),"",Certification!$C$43),IF(ISBLANK(Certification!$C$59),"",Certification!$C$59),IF(ISBLANK(Certification!$C$75),"",Certification!$C$75),IF(ISBLANK(Certification!$C$91),"",Certification!$C$91),IF(ISBLANK(Certification!$C$107),"",Certification!$C$107)))</f>
        <v/>
      </c>
      <c r="BL96" s="59" t="str">
        <f>IF(ISBLANK($D96),"",CHOOSE($D96,IF(ISBLANK(Certification!$C$45),"",Certification!$C$45),IF(ISBLANK(Certification!$C$61),"",Certification!$C$61),IF(ISBLANK(Certification!$C$77),"",Certification!$C$77),IF(ISBLANK(Certification!$C$93),"",Certification!$C$93),IF(ISBLANK(Certification!$C$109),"",Certification!$C$109)))</f>
        <v/>
      </c>
      <c r="BN96" s="20" t="s">
        <v>8</v>
      </c>
    </row>
    <row r="97" spans="1:66" s="18" customFormat="1" ht="25.5" x14ac:dyDescent="0.2">
      <c r="A97" s="54">
        <v>88</v>
      </c>
      <c r="B97" s="55" t="str">
        <f t="shared" si="30"/>
        <v/>
      </c>
      <c r="C97" s="27"/>
      <c r="D97" s="28"/>
      <c r="E97" s="28"/>
      <c r="F97" s="28"/>
      <c r="G97" s="28"/>
      <c r="H97" s="29"/>
      <c r="I97" s="28"/>
      <c r="J97" s="29"/>
      <c r="K97" s="29"/>
      <c r="L97" s="29"/>
      <c r="M97" s="49"/>
      <c r="N97" s="29"/>
      <c r="O97" s="49"/>
      <c r="P97" s="29"/>
      <c r="Q97" s="49"/>
      <c r="R97" s="28"/>
      <c r="S97" s="28"/>
      <c r="T97" s="28"/>
      <c r="U97" s="185"/>
      <c r="V97" s="28"/>
      <c r="W97" s="15"/>
      <c r="X97" s="16" t="str">
        <f t="shared" si="31"/>
        <v/>
      </c>
      <c r="Y97" s="16" t="str">
        <f t="shared" si="32"/>
        <v/>
      </c>
      <c r="Z97" s="16" t="str">
        <f t="shared" si="33"/>
        <v/>
      </c>
      <c r="AA97" s="16" t="str">
        <f t="shared" si="34"/>
        <v/>
      </c>
      <c r="AB97" s="16" t="str">
        <f t="shared" si="35"/>
        <v/>
      </c>
      <c r="AC97" s="16" t="str">
        <f t="shared" si="36"/>
        <v/>
      </c>
      <c r="AD97" s="16" t="str">
        <f t="shared" si="37"/>
        <v/>
      </c>
      <c r="AE97" s="16" t="str">
        <f t="shared" si="38"/>
        <v/>
      </c>
      <c r="AF97" s="16" t="str">
        <f t="shared" si="39"/>
        <v/>
      </c>
      <c r="AG97" s="16" t="str">
        <f t="shared" si="40"/>
        <v/>
      </c>
      <c r="AH97" s="16" t="str">
        <f t="shared" si="41"/>
        <v/>
      </c>
      <c r="AI97" s="16" t="str">
        <f t="shared" si="42"/>
        <v/>
      </c>
      <c r="AJ97" s="16" t="str">
        <f t="shared" si="43"/>
        <v/>
      </c>
      <c r="AK97" s="16" t="str">
        <f t="shared" si="51"/>
        <v/>
      </c>
      <c r="AL97" s="16" t="str">
        <f t="shared" si="44"/>
        <v/>
      </c>
      <c r="AM97" s="16" t="str">
        <f t="shared" si="45"/>
        <v/>
      </c>
      <c r="AN97" s="187" t="str">
        <f t="shared" si="52"/>
        <v/>
      </c>
      <c r="AO97" s="16" t="str">
        <f t="shared" si="46"/>
        <v/>
      </c>
      <c r="AP97" s="16" t="str">
        <f t="shared" si="53"/>
        <v/>
      </c>
      <c r="AQ97" s="16" t="str">
        <f t="shared" si="54"/>
        <v/>
      </c>
      <c r="AR97" s="17"/>
      <c r="AV97" s="19"/>
      <c r="AW97" s="19"/>
      <c r="AX97" s="59" t="str">
        <f t="shared" si="47"/>
        <v/>
      </c>
      <c r="AY97" s="59" t="str">
        <f t="shared" si="48"/>
        <v/>
      </c>
      <c r="AZ97" s="59" t="str">
        <f t="shared" si="49"/>
        <v/>
      </c>
      <c r="BA97" s="59" t="str">
        <f t="shared" si="50"/>
        <v/>
      </c>
      <c r="BB97" s="59" t="str">
        <f>IF(ISBLANK($D97),"",CHOOSE($D97,Certification!$C$32,Certification!$C$48,Certification!$C$64,Certification!$C$80,Certification!$C$96))</f>
        <v/>
      </c>
      <c r="BC97" s="59" t="str">
        <f>IF(ISBLANK($D97),"",CHOOSE($D97,Certification!$C$33,Certification!$C$49,Certification!$C$65,Certification!$C$81,Certification!$C$97))</f>
        <v/>
      </c>
      <c r="BD97" s="59" t="str">
        <f>IF(ISBLANK($D97),"",CHOOSE($D97,Certification!$C$34,Certification!$C$50,Certification!$C$66,Certification!$C$82,Certification!$C$98))</f>
        <v/>
      </c>
      <c r="BE97" s="59" t="str">
        <f>IF(ISBLANK($D97),"",CHOOSE($D97,Certification!$C$35,Certification!$C$51,Certification!$C$67,Certification!$C$83,Certification!$C$99))</f>
        <v/>
      </c>
      <c r="BF97" s="59" t="str">
        <f>IF(ISBLANK($D97),"",CHOOSE($D97,Certification!$C$36,Certification!$C$52,Certification!$C$68,Certification!$C$84,Certification!$C$100))</f>
        <v/>
      </c>
      <c r="BG97" s="59" t="str">
        <f>IF(ISBLANK($D97),"",CHOOSE($D97,Certification!$C$37,Certification!$C$53,Certification!$C$69,Certification!$C$85,Certification!$C$101))</f>
        <v/>
      </c>
      <c r="BH97" s="178" t="str">
        <f>IF(ISBLANK($D97),"",CHOOSE($D97,Certification!$G$39,Certification!$G$55,Certification!$G$71,Certification!$G$87,Certification!$G$103))</f>
        <v/>
      </c>
      <c r="BI97" s="178" t="str">
        <f>IF(ISBLANK($D97),"",CHOOSE($D97,Certification!$G$40,Certification!$G$56,Certification!$G$72,Certification!$G$88,Certification!$G$104))</f>
        <v/>
      </c>
      <c r="BJ97" s="178" t="str">
        <f>IF(ISBLANK($D97),"",CHOOSE($D97,Certification!$G$41,Certification!$G$57,Certification!$G$73,Certification!$G$89,Certification!$G$105))</f>
        <v/>
      </c>
      <c r="BK97" s="59" t="str">
        <f>IF(ISBLANK($D97),"",CHOOSE($D97,IF(ISBLANK(Certification!$C$43),"",Certification!$C$43),IF(ISBLANK(Certification!$C$59),"",Certification!$C$59),IF(ISBLANK(Certification!$C$75),"",Certification!$C$75),IF(ISBLANK(Certification!$C$91),"",Certification!$C$91),IF(ISBLANK(Certification!$C$107),"",Certification!$C$107)))</f>
        <v/>
      </c>
      <c r="BL97" s="59" t="str">
        <f>IF(ISBLANK($D97),"",CHOOSE($D97,IF(ISBLANK(Certification!$C$45),"",Certification!$C$45),IF(ISBLANK(Certification!$C$61),"",Certification!$C$61),IF(ISBLANK(Certification!$C$77),"",Certification!$C$77),IF(ISBLANK(Certification!$C$93),"",Certification!$C$93),IF(ISBLANK(Certification!$C$109),"",Certification!$C$109)))</f>
        <v/>
      </c>
      <c r="BN97" s="20" t="s">
        <v>8</v>
      </c>
    </row>
    <row r="98" spans="1:66" s="18" customFormat="1" ht="25.5" x14ac:dyDescent="0.2">
      <c r="A98" s="54">
        <v>89</v>
      </c>
      <c r="B98" s="55" t="str">
        <f t="shared" si="30"/>
        <v/>
      </c>
      <c r="C98" s="27"/>
      <c r="D98" s="28"/>
      <c r="E98" s="28"/>
      <c r="F98" s="28"/>
      <c r="G98" s="28"/>
      <c r="H98" s="29"/>
      <c r="I98" s="28"/>
      <c r="J98" s="29"/>
      <c r="K98" s="29"/>
      <c r="L98" s="29"/>
      <c r="M98" s="49"/>
      <c r="N98" s="29"/>
      <c r="O98" s="49"/>
      <c r="P98" s="29"/>
      <c r="Q98" s="49"/>
      <c r="R98" s="28"/>
      <c r="S98" s="28"/>
      <c r="T98" s="28"/>
      <c r="U98" s="185"/>
      <c r="V98" s="28"/>
      <c r="W98" s="15"/>
      <c r="X98" s="16" t="str">
        <f t="shared" si="31"/>
        <v/>
      </c>
      <c r="Y98" s="16" t="str">
        <f t="shared" si="32"/>
        <v/>
      </c>
      <c r="Z98" s="16" t="str">
        <f t="shared" si="33"/>
        <v/>
      </c>
      <c r="AA98" s="16" t="str">
        <f t="shared" si="34"/>
        <v/>
      </c>
      <c r="AB98" s="16" t="str">
        <f t="shared" si="35"/>
        <v/>
      </c>
      <c r="AC98" s="16" t="str">
        <f t="shared" si="36"/>
        <v/>
      </c>
      <c r="AD98" s="16" t="str">
        <f t="shared" si="37"/>
        <v/>
      </c>
      <c r="AE98" s="16" t="str">
        <f t="shared" si="38"/>
        <v/>
      </c>
      <c r="AF98" s="16" t="str">
        <f t="shared" si="39"/>
        <v/>
      </c>
      <c r="AG98" s="16" t="str">
        <f t="shared" si="40"/>
        <v/>
      </c>
      <c r="AH98" s="16" t="str">
        <f t="shared" si="41"/>
        <v/>
      </c>
      <c r="AI98" s="16" t="str">
        <f t="shared" si="42"/>
        <v/>
      </c>
      <c r="AJ98" s="16" t="str">
        <f t="shared" si="43"/>
        <v/>
      </c>
      <c r="AK98" s="16" t="str">
        <f t="shared" si="51"/>
        <v/>
      </c>
      <c r="AL98" s="16" t="str">
        <f t="shared" si="44"/>
        <v/>
      </c>
      <c r="AM98" s="16" t="str">
        <f t="shared" si="45"/>
        <v/>
      </c>
      <c r="AN98" s="187" t="str">
        <f t="shared" si="52"/>
        <v/>
      </c>
      <c r="AO98" s="16" t="str">
        <f t="shared" si="46"/>
        <v/>
      </c>
      <c r="AP98" s="16" t="str">
        <f t="shared" si="53"/>
        <v/>
      </c>
      <c r="AQ98" s="16" t="str">
        <f t="shared" si="54"/>
        <v/>
      </c>
      <c r="AR98" s="17"/>
      <c r="AV98" s="19"/>
      <c r="AW98" s="19"/>
      <c r="AX98" s="59" t="str">
        <f t="shared" si="47"/>
        <v/>
      </c>
      <c r="AY98" s="59" t="str">
        <f t="shared" si="48"/>
        <v/>
      </c>
      <c r="AZ98" s="59" t="str">
        <f t="shared" si="49"/>
        <v/>
      </c>
      <c r="BA98" s="59" t="str">
        <f t="shared" si="50"/>
        <v/>
      </c>
      <c r="BB98" s="59" t="str">
        <f>IF(ISBLANK($D98),"",CHOOSE($D98,Certification!$C$32,Certification!$C$48,Certification!$C$64,Certification!$C$80,Certification!$C$96))</f>
        <v/>
      </c>
      <c r="BC98" s="59" t="str">
        <f>IF(ISBLANK($D98),"",CHOOSE($D98,Certification!$C$33,Certification!$C$49,Certification!$C$65,Certification!$C$81,Certification!$C$97))</f>
        <v/>
      </c>
      <c r="BD98" s="59" t="str">
        <f>IF(ISBLANK($D98),"",CHOOSE($D98,Certification!$C$34,Certification!$C$50,Certification!$C$66,Certification!$C$82,Certification!$C$98))</f>
        <v/>
      </c>
      <c r="BE98" s="59" t="str">
        <f>IF(ISBLANK($D98),"",CHOOSE($D98,Certification!$C$35,Certification!$C$51,Certification!$C$67,Certification!$C$83,Certification!$C$99))</f>
        <v/>
      </c>
      <c r="BF98" s="59" t="str">
        <f>IF(ISBLANK($D98),"",CHOOSE($D98,Certification!$C$36,Certification!$C$52,Certification!$C$68,Certification!$C$84,Certification!$C$100))</f>
        <v/>
      </c>
      <c r="BG98" s="59" t="str">
        <f>IF(ISBLANK($D98),"",CHOOSE($D98,Certification!$C$37,Certification!$C$53,Certification!$C$69,Certification!$C$85,Certification!$C$101))</f>
        <v/>
      </c>
      <c r="BH98" s="178" t="str">
        <f>IF(ISBLANK($D98),"",CHOOSE($D98,Certification!$G$39,Certification!$G$55,Certification!$G$71,Certification!$G$87,Certification!$G$103))</f>
        <v/>
      </c>
      <c r="BI98" s="178" t="str">
        <f>IF(ISBLANK($D98),"",CHOOSE($D98,Certification!$G$40,Certification!$G$56,Certification!$G$72,Certification!$G$88,Certification!$G$104))</f>
        <v/>
      </c>
      <c r="BJ98" s="178" t="str">
        <f>IF(ISBLANK($D98),"",CHOOSE($D98,Certification!$G$41,Certification!$G$57,Certification!$G$73,Certification!$G$89,Certification!$G$105))</f>
        <v/>
      </c>
      <c r="BK98" s="59" t="str">
        <f>IF(ISBLANK($D98),"",CHOOSE($D98,IF(ISBLANK(Certification!$C$43),"",Certification!$C$43),IF(ISBLANK(Certification!$C$59),"",Certification!$C$59),IF(ISBLANK(Certification!$C$75),"",Certification!$C$75),IF(ISBLANK(Certification!$C$91),"",Certification!$C$91),IF(ISBLANK(Certification!$C$107),"",Certification!$C$107)))</f>
        <v/>
      </c>
      <c r="BL98" s="59" t="str">
        <f>IF(ISBLANK($D98),"",CHOOSE($D98,IF(ISBLANK(Certification!$C$45),"",Certification!$C$45),IF(ISBLANK(Certification!$C$61),"",Certification!$C$61),IF(ISBLANK(Certification!$C$77),"",Certification!$C$77),IF(ISBLANK(Certification!$C$93),"",Certification!$C$93),IF(ISBLANK(Certification!$C$109),"",Certification!$C$109)))</f>
        <v/>
      </c>
      <c r="BN98" s="20" t="s">
        <v>8</v>
      </c>
    </row>
    <row r="99" spans="1:66" s="18" customFormat="1" ht="25.5" x14ac:dyDescent="0.2">
      <c r="A99" s="54">
        <v>90</v>
      </c>
      <c r="B99" s="55" t="str">
        <f t="shared" si="30"/>
        <v/>
      </c>
      <c r="C99" s="27"/>
      <c r="D99" s="28"/>
      <c r="E99" s="28"/>
      <c r="F99" s="28"/>
      <c r="G99" s="28"/>
      <c r="H99" s="29"/>
      <c r="I99" s="28"/>
      <c r="J99" s="29"/>
      <c r="K99" s="29"/>
      <c r="L99" s="29"/>
      <c r="M99" s="49"/>
      <c r="N99" s="29"/>
      <c r="O99" s="49"/>
      <c r="P99" s="29"/>
      <c r="Q99" s="49"/>
      <c r="R99" s="28"/>
      <c r="S99" s="28"/>
      <c r="T99" s="28"/>
      <c r="U99" s="185"/>
      <c r="V99" s="28"/>
      <c r="W99" s="15"/>
      <c r="X99" s="16" t="str">
        <f t="shared" si="31"/>
        <v/>
      </c>
      <c r="Y99" s="16" t="str">
        <f t="shared" si="32"/>
        <v/>
      </c>
      <c r="Z99" s="16" t="str">
        <f t="shared" si="33"/>
        <v/>
      </c>
      <c r="AA99" s="16" t="str">
        <f t="shared" si="34"/>
        <v/>
      </c>
      <c r="AB99" s="16" t="str">
        <f t="shared" si="35"/>
        <v/>
      </c>
      <c r="AC99" s="16" t="str">
        <f t="shared" si="36"/>
        <v/>
      </c>
      <c r="AD99" s="16" t="str">
        <f t="shared" si="37"/>
        <v/>
      </c>
      <c r="AE99" s="16" t="str">
        <f t="shared" si="38"/>
        <v/>
      </c>
      <c r="AF99" s="16" t="str">
        <f t="shared" si="39"/>
        <v/>
      </c>
      <c r="AG99" s="16" t="str">
        <f t="shared" si="40"/>
        <v/>
      </c>
      <c r="AH99" s="16" t="str">
        <f t="shared" si="41"/>
        <v/>
      </c>
      <c r="AI99" s="16" t="str">
        <f t="shared" si="42"/>
        <v/>
      </c>
      <c r="AJ99" s="16" t="str">
        <f t="shared" si="43"/>
        <v/>
      </c>
      <c r="AK99" s="16" t="str">
        <f t="shared" si="51"/>
        <v/>
      </c>
      <c r="AL99" s="16" t="str">
        <f t="shared" si="44"/>
        <v/>
      </c>
      <c r="AM99" s="16" t="str">
        <f t="shared" si="45"/>
        <v/>
      </c>
      <c r="AN99" s="187" t="str">
        <f t="shared" si="52"/>
        <v/>
      </c>
      <c r="AO99" s="16" t="str">
        <f t="shared" si="46"/>
        <v/>
      </c>
      <c r="AP99" s="16" t="str">
        <f t="shared" si="53"/>
        <v/>
      </c>
      <c r="AQ99" s="16" t="str">
        <f t="shared" si="54"/>
        <v/>
      </c>
      <c r="AR99" s="17"/>
      <c r="AV99" s="19"/>
      <c r="AW99" s="19"/>
      <c r="AX99" s="59" t="str">
        <f t="shared" si="47"/>
        <v/>
      </c>
      <c r="AY99" s="59" t="str">
        <f t="shared" si="48"/>
        <v/>
      </c>
      <c r="AZ99" s="59" t="str">
        <f t="shared" si="49"/>
        <v/>
      </c>
      <c r="BA99" s="59" t="str">
        <f t="shared" si="50"/>
        <v/>
      </c>
      <c r="BB99" s="59" t="str">
        <f>IF(ISBLANK($D99),"",CHOOSE($D99,Certification!$C$32,Certification!$C$48,Certification!$C$64,Certification!$C$80,Certification!$C$96))</f>
        <v/>
      </c>
      <c r="BC99" s="59" t="str">
        <f>IF(ISBLANK($D99),"",CHOOSE($D99,Certification!$C$33,Certification!$C$49,Certification!$C$65,Certification!$C$81,Certification!$C$97))</f>
        <v/>
      </c>
      <c r="BD99" s="59" t="str">
        <f>IF(ISBLANK($D99),"",CHOOSE($D99,Certification!$C$34,Certification!$C$50,Certification!$C$66,Certification!$C$82,Certification!$C$98))</f>
        <v/>
      </c>
      <c r="BE99" s="59" t="str">
        <f>IF(ISBLANK($D99),"",CHOOSE($D99,Certification!$C$35,Certification!$C$51,Certification!$C$67,Certification!$C$83,Certification!$C$99))</f>
        <v/>
      </c>
      <c r="BF99" s="59" t="str">
        <f>IF(ISBLANK($D99),"",CHOOSE($D99,Certification!$C$36,Certification!$C$52,Certification!$C$68,Certification!$C$84,Certification!$C$100))</f>
        <v/>
      </c>
      <c r="BG99" s="59" t="str">
        <f>IF(ISBLANK($D99),"",CHOOSE($D99,Certification!$C$37,Certification!$C$53,Certification!$C$69,Certification!$C$85,Certification!$C$101))</f>
        <v/>
      </c>
      <c r="BH99" s="178" t="str">
        <f>IF(ISBLANK($D99),"",CHOOSE($D99,Certification!$G$39,Certification!$G$55,Certification!$G$71,Certification!$G$87,Certification!$G$103))</f>
        <v/>
      </c>
      <c r="BI99" s="178" t="str">
        <f>IF(ISBLANK($D99),"",CHOOSE($D99,Certification!$G$40,Certification!$G$56,Certification!$G$72,Certification!$G$88,Certification!$G$104))</f>
        <v/>
      </c>
      <c r="BJ99" s="178" t="str">
        <f>IF(ISBLANK($D99),"",CHOOSE($D99,Certification!$G$41,Certification!$G$57,Certification!$G$73,Certification!$G$89,Certification!$G$105))</f>
        <v/>
      </c>
      <c r="BK99" s="59" t="str">
        <f>IF(ISBLANK($D99),"",CHOOSE($D99,IF(ISBLANK(Certification!$C$43),"",Certification!$C$43),IF(ISBLANK(Certification!$C$59),"",Certification!$C$59),IF(ISBLANK(Certification!$C$75),"",Certification!$C$75),IF(ISBLANK(Certification!$C$91),"",Certification!$C$91),IF(ISBLANK(Certification!$C$107),"",Certification!$C$107)))</f>
        <v/>
      </c>
      <c r="BL99" s="59" t="str">
        <f>IF(ISBLANK($D99),"",CHOOSE($D99,IF(ISBLANK(Certification!$C$45),"",Certification!$C$45),IF(ISBLANK(Certification!$C$61),"",Certification!$C$61),IF(ISBLANK(Certification!$C$77),"",Certification!$C$77),IF(ISBLANK(Certification!$C$93),"",Certification!$C$93),IF(ISBLANK(Certification!$C$109),"",Certification!$C$109)))</f>
        <v/>
      </c>
      <c r="BN99" s="20" t="s">
        <v>8</v>
      </c>
    </row>
    <row r="100" spans="1:66" s="18" customFormat="1" ht="25.5" x14ac:dyDescent="0.2">
      <c r="A100" s="54">
        <v>91</v>
      </c>
      <c r="B100" s="55" t="str">
        <f t="shared" si="30"/>
        <v/>
      </c>
      <c r="C100" s="27"/>
      <c r="D100" s="28"/>
      <c r="E100" s="28"/>
      <c r="F100" s="28"/>
      <c r="G100" s="28"/>
      <c r="H100" s="29"/>
      <c r="I100" s="28"/>
      <c r="J100" s="29"/>
      <c r="K100" s="29"/>
      <c r="L100" s="29"/>
      <c r="M100" s="49"/>
      <c r="N100" s="29"/>
      <c r="O100" s="49"/>
      <c r="P100" s="29"/>
      <c r="Q100" s="49"/>
      <c r="R100" s="28"/>
      <c r="S100" s="28"/>
      <c r="T100" s="28"/>
      <c r="U100" s="185"/>
      <c r="V100" s="28"/>
      <c r="W100" s="15"/>
      <c r="X100" s="16" t="str">
        <f t="shared" si="31"/>
        <v/>
      </c>
      <c r="Y100" s="16" t="str">
        <f t="shared" si="32"/>
        <v/>
      </c>
      <c r="Z100" s="16" t="str">
        <f t="shared" si="33"/>
        <v/>
      </c>
      <c r="AA100" s="16" t="str">
        <f t="shared" si="34"/>
        <v/>
      </c>
      <c r="AB100" s="16" t="str">
        <f t="shared" si="35"/>
        <v/>
      </c>
      <c r="AC100" s="16" t="str">
        <f t="shared" si="36"/>
        <v/>
      </c>
      <c r="AD100" s="16" t="str">
        <f t="shared" si="37"/>
        <v/>
      </c>
      <c r="AE100" s="16" t="str">
        <f t="shared" si="38"/>
        <v/>
      </c>
      <c r="AF100" s="16" t="str">
        <f t="shared" si="39"/>
        <v/>
      </c>
      <c r="AG100" s="16" t="str">
        <f t="shared" si="40"/>
        <v/>
      </c>
      <c r="AH100" s="16" t="str">
        <f t="shared" si="41"/>
        <v/>
      </c>
      <c r="AI100" s="16" t="str">
        <f t="shared" si="42"/>
        <v/>
      </c>
      <c r="AJ100" s="16" t="str">
        <f t="shared" si="43"/>
        <v/>
      </c>
      <c r="AK100" s="16" t="str">
        <f t="shared" si="51"/>
        <v/>
      </c>
      <c r="AL100" s="16" t="str">
        <f t="shared" si="44"/>
        <v/>
      </c>
      <c r="AM100" s="16" t="str">
        <f t="shared" si="45"/>
        <v/>
      </c>
      <c r="AN100" s="187" t="str">
        <f t="shared" si="52"/>
        <v/>
      </c>
      <c r="AO100" s="16" t="str">
        <f t="shared" si="46"/>
        <v/>
      </c>
      <c r="AP100" s="16" t="str">
        <f t="shared" si="53"/>
        <v/>
      </c>
      <c r="AQ100" s="16" t="str">
        <f t="shared" si="54"/>
        <v/>
      </c>
      <c r="AR100" s="17"/>
      <c r="AV100" s="19"/>
      <c r="AW100" s="19"/>
      <c r="AX100" s="59" t="str">
        <f t="shared" si="47"/>
        <v/>
      </c>
      <c r="AY100" s="59" t="str">
        <f t="shared" si="48"/>
        <v/>
      </c>
      <c r="AZ100" s="59" t="str">
        <f t="shared" si="49"/>
        <v/>
      </c>
      <c r="BA100" s="59" t="str">
        <f t="shared" si="50"/>
        <v/>
      </c>
      <c r="BB100" s="59" t="str">
        <f>IF(ISBLANK($D100),"",CHOOSE($D100,Certification!$C$32,Certification!$C$48,Certification!$C$64,Certification!$C$80,Certification!$C$96))</f>
        <v/>
      </c>
      <c r="BC100" s="59" t="str">
        <f>IF(ISBLANK($D100),"",CHOOSE($D100,Certification!$C$33,Certification!$C$49,Certification!$C$65,Certification!$C$81,Certification!$C$97))</f>
        <v/>
      </c>
      <c r="BD100" s="59" t="str">
        <f>IF(ISBLANK($D100),"",CHOOSE($D100,Certification!$C$34,Certification!$C$50,Certification!$C$66,Certification!$C$82,Certification!$C$98))</f>
        <v/>
      </c>
      <c r="BE100" s="59" t="str">
        <f>IF(ISBLANK($D100),"",CHOOSE($D100,Certification!$C$35,Certification!$C$51,Certification!$C$67,Certification!$C$83,Certification!$C$99))</f>
        <v/>
      </c>
      <c r="BF100" s="59" t="str">
        <f>IF(ISBLANK($D100),"",CHOOSE($D100,Certification!$C$36,Certification!$C$52,Certification!$C$68,Certification!$C$84,Certification!$C$100))</f>
        <v/>
      </c>
      <c r="BG100" s="59" t="str">
        <f>IF(ISBLANK($D100),"",CHOOSE($D100,Certification!$C$37,Certification!$C$53,Certification!$C$69,Certification!$C$85,Certification!$C$101))</f>
        <v/>
      </c>
      <c r="BH100" s="178" t="str">
        <f>IF(ISBLANK($D100),"",CHOOSE($D100,Certification!$G$39,Certification!$G$55,Certification!$G$71,Certification!$G$87,Certification!$G$103))</f>
        <v/>
      </c>
      <c r="BI100" s="178" t="str">
        <f>IF(ISBLANK($D100),"",CHOOSE($D100,Certification!$G$40,Certification!$G$56,Certification!$G$72,Certification!$G$88,Certification!$G$104))</f>
        <v/>
      </c>
      <c r="BJ100" s="178" t="str">
        <f>IF(ISBLANK($D100),"",CHOOSE($D100,Certification!$G$41,Certification!$G$57,Certification!$G$73,Certification!$G$89,Certification!$G$105))</f>
        <v/>
      </c>
      <c r="BK100" s="59" t="str">
        <f>IF(ISBLANK($D100),"",CHOOSE($D100,IF(ISBLANK(Certification!$C$43),"",Certification!$C$43),IF(ISBLANK(Certification!$C$59),"",Certification!$C$59),IF(ISBLANK(Certification!$C$75),"",Certification!$C$75),IF(ISBLANK(Certification!$C$91),"",Certification!$C$91),IF(ISBLANK(Certification!$C$107),"",Certification!$C$107)))</f>
        <v/>
      </c>
      <c r="BL100" s="59" t="str">
        <f>IF(ISBLANK($D100),"",CHOOSE($D100,IF(ISBLANK(Certification!$C$45),"",Certification!$C$45),IF(ISBLANK(Certification!$C$61),"",Certification!$C$61),IF(ISBLANK(Certification!$C$77),"",Certification!$C$77),IF(ISBLANK(Certification!$C$93),"",Certification!$C$93),IF(ISBLANK(Certification!$C$109),"",Certification!$C$109)))</f>
        <v/>
      </c>
      <c r="BN100" s="20" t="s">
        <v>8</v>
      </c>
    </row>
    <row r="101" spans="1:66" s="18" customFormat="1" ht="25.5" x14ac:dyDescent="0.2">
      <c r="A101" s="54">
        <v>92</v>
      </c>
      <c r="B101" s="55" t="str">
        <f t="shared" si="30"/>
        <v/>
      </c>
      <c r="C101" s="27"/>
      <c r="D101" s="28"/>
      <c r="E101" s="28"/>
      <c r="F101" s="28"/>
      <c r="G101" s="28"/>
      <c r="H101" s="29"/>
      <c r="I101" s="28"/>
      <c r="J101" s="29"/>
      <c r="K101" s="29"/>
      <c r="L101" s="29"/>
      <c r="M101" s="49"/>
      <c r="N101" s="29"/>
      <c r="O101" s="49"/>
      <c r="P101" s="29"/>
      <c r="Q101" s="49"/>
      <c r="R101" s="28"/>
      <c r="S101" s="28"/>
      <c r="T101" s="28"/>
      <c r="U101" s="185"/>
      <c r="V101" s="28"/>
      <c r="W101" s="15"/>
      <c r="X101" s="16" t="str">
        <f t="shared" si="31"/>
        <v/>
      </c>
      <c r="Y101" s="16" t="str">
        <f t="shared" si="32"/>
        <v/>
      </c>
      <c r="Z101" s="16" t="str">
        <f t="shared" si="33"/>
        <v/>
      </c>
      <c r="AA101" s="16" t="str">
        <f t="shared" si="34"/>
        <v/>
      </c>
      <c r="AB101" s="16" t="str">
        <f t="shared" si="35"/>
        <v/>
      </c>
      <c r="AC101" s="16" t="str">
        <f t="shared" si="36"/>
        <v/>
      </c>
      <c r="AD101" s="16" t="str">
        <f t="shared" si="37"/>
        <v/>
      </c>
      <c r="AE101" s="16" t="str">
        <f t="shared" si="38"/>
        <v/>
      </c>
      <c r="AF101" s="16" t="str">
        <f t="shared" si="39"/>
        <v/>
      </c>
      <c r="AG101" s="16" t="str">
        <f t="shared" si="40"/>
        <v/>
      </c>
      <c r="AH101" s="16" t="str">
        <f t="shared" si="41"/>
        <v/>
      </c>
      <c r="AI101" s="16" t="str">
        <f t="shared" si="42"/>
        <v/>
      </c>
      <c r="AJ101" s="16" t="str">
        <f t="shared" si="43"/>
        <v/>
      </c>
      <c r="AK101" s="16" t="str">
        <f t="shared" si="51"/>
        <v/>
      </c>
      <c r="AL101" s="16" t="str">
        <f t="shared" si="44"/>
        <v/>
      </c>
      <c r="AM101" s="16" t="str">
        <f t="shared" si="45"/>
        <v/>
      </c>
      <c r="AN101" s="187" t="str">
        <f t="shared" si="52"/>
        <v/>
      </c>
      <c r="AO101" s="16" t="str">
        <f t="shared" si="46"/>
        <v/>
      </c>
      <c r="AP101" s="16" t="str">
        <f t="shared" si="53"/>
        <v/>
      </c>
      <c r="AQ101" s="16" t="str">
        <f t="shared" si="54"/>
        <v/>
      </c>
      <c r="AR101" s="17"/>
      <c r="AV101" s="19"/>
      <c r="AW101" s="19"/>
      <c r="AX101" s="59" t="str">
        <f t="shared" si="47"/>
        <v/>
      </c>
      <c r="AY101" s="59" t="str">
        <f t="shared" si="48"/>
        <v/>
      </c>
      <c r="AZ101" s="59" t="str">
        <f t="shared" si="49"/>
        <v/>
      </c>
      <c r="BA101" s="59" t="str">
        <f t="shared" si="50"/>
        <v/>
      </c>
      <c r="BB101" s="59" t="str">
        <f>IF(ISBLANK($D101),"",CHOOSE($D101,Certification!$C$32,Certification!$C$48,Certification!$C$64,Certification!$C$80,Certification!$C$96))</f>
        <v/>
      </c>
      <c r="BC101" s="59" t="str">
        <f>IF(ISBLANK($D101),"",CHOOSE($D101,Certification!$C$33,Certification!$C$49,Certification!$C$65,Certification!$C$81,Certification!$C$97))</f>
        <v/>
      </c>
      <c r="BD101" s="59" t="str">
        <f>IF(ISBLANK($D101),"",CHOOSE($D101,Certification!$C$34,Certification!$C$50,Certification!$C$66,Certification!$C$82,Certification!$C$98))</f>
        <v/>
      </c>
      <c r="BE101" s="59" t="str">
        <f>IF(ISBLANK($D101),"",CHOOSE($D101,Certification!$C$35,Certification!$C$51,Certification!$C$67,Certification!$C$83,Certification!$C$99))</f>
        <v/>
      </c>
      <c r="BF101" s="59" t="str">
        <f>IF(ISBLANK($D101),"",CHOOSE($D101,Certification!$C$36,Certification!$C$52,Certification!$C$68,Certification!$C$84,Certification!$C$100))</f>
        <v/>
      </c>
      <c r="BG101" s="59" t="str">
        <f>IF(ISBLANK($D101),"",CHOOSE($D101,Certification!$C$37,Certification!$C$53,Certification!$C$69,Certification!$C$85,Certification!$C$101))</f>
        <v/>
      </c>
      <c r="BH101" s="178" t="str">
        <f>IF(ISBLANK($D101),"",CHOOSE($D101,Certification!$G$39,Certification!$G$55,Certification!$G$71,Certification!$G$87,Certification!$G$103))</f>
        <v/>
      </c>
      <c r="BI101" s="178" t="str">
        <f>IF(ISBLANK($D101),"",CHOOSE($D101,Certification!$G$40,Certification!$G$56,Certification!$G$72,Certification!$G$88,Certification!$G$104))</f>
        <v/>
      </c>
      <c r="BJ101" s="178" t="str">
        <f>IF(ISBLANK($D101),"",CHOOSE($D101,Certification!$G$41,Certification!$G$57,Certification!$G$73,Certification!$G$89,Certification!$G$105))</f>
        <v/>
      </c>
      <c r="BK101" s="59" t="str">
        <f>IF(ISBLANK($D101),"",CHOOSE($D101,IF(ISBLANK(Certification!$C$43),"",Certification!$C$43),IF(ISBLANK(Certification!$C$59),"",Certification!$C$59),IF(ISBLANK(Certification!$C$75),"",Certification!$C$75),IF(ISBLANK(Certification!$C$91),"",Certification!$C$91),IF(ISBLANK(Certification!$C$107),"",Certification!$C$107)))</f>
        <v/>
      </c>
      <c r="BL101" s="59" t="str">
        <f>IF(ISBLANK($D101),"",CHOOSE($D101,IF(ISBLANK(Certification!$C$45),"",Certification!$C$45),IF(ISBLANK(Certification!$C$61),"",Certification!$C$61),IF(ISBLANK(Certification!$C$77),"",Certification!$C$77),IF(ISBLANK(Certification!$C$93),"",Certification!$C$93),IF(ISBLANK(Certification!$C$109),"",Certification!$C$109)))</f>
        <v/>
      </c>
      <c r="BN101" s="20" t="s">
        <v>8</v>
      </c>
    </row>
    <row r="102" spans="1:66" s="18" customFormat="1" ht="25.5" x14ac:dyDescent="0.2">
      <c r="A102" s="54">
        <v>93</v>
      </c>
      <c r="B102" s="55" t="str">
        <f t="shared" si="30"/>
        <v/>
      </c>
      <c r="C102" s="27"/>
      <c r="D102" s="28"/>
      <c r="E102" s="28"/>
      <c r="F102" s="28"/>
      <c r="G102" s="28"/>
      <c r="H102" s="29"/>
      <c r="I102" s="28"/>
      <c r="J102" s="29"/>
      <c r="K102" s="29"/>
      <c r="L102" s="29"/>
      <c r="M102" s="49"/>
      <c r="N102" s="29"/>
      <c r="O102" s="49"/>
      <c r="P102" s="29"/>
      <c r="Q102" s="49"/>
      <c r="R102" s="28"/>
      <c r="S102" s="28"/>
      <c r="T102" s="28"/>
      <c r="U102" s="185"/>
      <c r="V102" s="28"/>
      <c r="W102" s="15"/>
      <c r="X102" s="16" t="str">
        <f t="shared" si="31"/>
        <v/>
      </c>
      <c r="Y102" s="16" t="str">
        <f t="shared" si="32"/>
        <v/>
      </c>
      <c r="Z102" s="16" t="str">
        <f t="shared" si="33"/>
        <v/>
      </c>
      <c r="AA102" s="16" t="str">
        <f t="shared" si="34"/>
        <v/>
      </c>
      <c r="AB102" s="16" t="str">
        <f t="shared" si="35"/>
        <v/>
      </c>
      <c r="AC102" s="16" t="str">
        <f t="shared" si="36"/>
        <v/>
      </c>
      <c r="AD102" s="16" t="str">
        <f t="shared" si="37"/>
        <v/>
      </c>
      <c r="AE102" s="16" t="str">
        <f t="shared" si="38"/>
        <v/>
      </c>
      <c r="AF102" s="16" t="str">
        <f t="shared" si="39"/>
        <v/>
      </c>
      <c r="AG102" s="16" t="str">
        <f t="shared" si="40"/>
        <v/>
      </c>
      <c r="AH102" s="16" t="str">
        <f t="shared" si="41"/>
        <v/>
      </c>
      <c r="AI102" s="16" t="str">
        <f t="shared" si="42"/>
        <v/>
      </c>
      <c r="AJ102" s="16" t="str">
        <f t="shared" si="43"/>
        <v/>
      </c>
      <c r="AK102" s="16" t="str">
        <f t="shared" si="51"/>
        <v/>
      </c>
      <c r="AL102" s="16" t="str">
        <f t="shared" si="44"/>
        <v/>
      </c>
      <c r="AM102" s="16" t="str">
        <f t="shared" si="45"/>
        <v/>
      </c>
      <c r="AN102" s="187" t="str">
        <f t="shared" si="52"/>
        <v/>
      </c>
      <c r="AO102" s="16" t="str">
        <f t="shared" si="46"/>
        <v/>
      </c>
      <c r="AP102" s="16" t="str">
        <f t="shared" si="53"/>
        <v/>
      </c>
      <c r="AQ102" s="16" t="str">
        <f t="shared" si="54"/>
        <v/>
      </c>
      <c r="AR102" s="17"/>
      <c r="AV102" s="19"/>
      <c r="AW102" s="19"/>
      <c r="AX102" s="59" t="str">
        <f t="shared" si="47"/>
        <v/>
      </c>
      <c r="AY102" s="59" t="str">
        <f t="shared" si="48"/>
        <v/>
      </c>
      <c r="AZ102" s="59" t="str">
        <f t="shared" si="49"/>
        <v/>
      </c>
      <c r="BA102" s="59" t="str">
        <f t="shared" si="50"/>
        <v/>
      </c>
      <c r="BB102" s="59" t="str">
        <f>IF(ISBLANK($D102),"",CHOOSE($D102,Certification!$C$32,Certification!$C$48,Certification!$C$64,Certification!$C$80,Certification!$C$96))</f>
        <v/>
      </c>
      <c r="BC102" s="59" t="str">
        <f>IF(ISBLANK($D102),"",CHOOSE($D102,Certification!$C$33,Certification!$C$49,Certification!$C$65,Certification!$C$81,Certification!$C$97))</f>
        <v/>
      </c>
      <c r="BD102" s="59" t="str">
        <f>IF(ISBLANK($D102),"",CHOOSE($D102,Certification!$C$34,Certification!$C$50,Certification!$C$66,Certification!$C$82,Certification!$C$98))</f>
        <v/>
      </c>
      <c r="BE102" s="59" t="str">
        <f>IF(ISBLANK($D102),"",CHOOSE($D102,Certification!$C$35,Certification!$C$51,Certification!$C$67,Certification!$C$83,Certification!$C$99))</f>
        <v/>
      </c>
      <c r="BF102" s="59" t="str">
        <f>IF(ISBLANK($D102),"",CHOOSE($D102,Certification!$C$36,Certification!$C$52,Certification!$C$68,Certification!$C$84,Certification!$C$100))</f>
        <v/>
      </c>
      <c r="BG102" s="59" t="str">
        <f>IF(ISBLANK($D102),"",CHOOSE($D102,Certification!$C$37,Certification!$C$53,Certification!$C$69,Certification!$C$85,Certification!$C$101))</f>
        <v/>
      </c>
      <c r="BH102" s="178" t="str">
        <f>IF(ISBLANK($D102),"",CHOOSE($D102,Certification!$G$39,Certification!$G$55,Certification!$G$71,Certification!$G$87,Certification!$G$103))</f>
        <v/>
      </c>
      <c r="BI102" s="178" t="str">
        <f>IF(ISBLANK($D102),"",CHOOSE($D102,Certification!$G$40,Certification!$G$56,Certification!$G$72,Certification!$G$88,Certification!$G$104))</f>
        <v/>
      </c>
      <c r="BJ102" s="178" t="str">
        <f>IF(ISBLANK($D102),"",CHOOSE($D102,Certification!$G$41,Certification!$G$57,Certification!$G$73,Certification!$G$89,Certification!$G$105))</f>
        <v/>
      </c>
      <c r="BK102" s="59" t="str">
        <f>IF(ISBLANK($D102),"",CHOOSE($D102,IF(ISBLANK(Certification!$C$43),"",Certification!$C$43),IF(ISBLANK(Certification!$C$59),"",Certification!$C$59),IF(ISBLANK(Certification!$C$75),"",Certification!$C$75),IF(ISBLANK(Certification!$C$91),"",Certification!$C$91),IF(ISBLANK(Certification!$C$107),"",Certification!$C$107)))</f>
        <v/>
      </c>
      <c r="BL102" s="59" t="str">
        <f>IF(ISBLANK($D102),"",CHOOSE($D102,IF(ISBLANK(Certification!$C$45),"",Certification!$C$45),IF(ISBLANK(Certification!$C$61),"",Certification!$C$61),IF(ISBLANK(Certification!$C$77),"",Certification!$C$77),IF(ISBLANK(Certification!$C$93),"",Certification!$C$93),IF(ISBLANK(Certification!$C$109),"",Certification!$C$109)))</f>
        <v/>
      </c>
      <c r="BN102" s="20" t="s">
        <v>8</v>
      </c>
    </row>
    <row r="103" spans="1:66" s="18" customFormat="1" ht="25.5" x14ac:dyDescent="0.2">
      <c r="A103" s="54">
        <v>94</v>
      </c>
      <c r="B103" s="55" t="str">
        <f t="shared" si="30"/>
        <v/>
      </c>
      <c r="C103" s="27"/>
      <c r="D103" s="28"/>
      <c r="E103" s="28"/>
      <c r="F103" s="28"/>
      <c r="G103" s="28"/>
      <c r="H103" s="29"/>
      <c r="I103" s="28"/>
      <c r="J103" s="29"/>
      <c r="K103" s="29"/>
      <c r="L103" s="29"/>
      <c r="M103" s="49"/>
      <c r="N103" s="29"/>
      <c r="O103" s="49"/>
      <c r="P103" s="29"/>
      <c r="Q103" s="49"/>
      <c r="R103" s="28"/>
      <c r="S103" s="28"/>
      <c r="T103" s="28"/>
      <c r="U103" s="185"/>
      <c r="V103" s="28"/>
      <c r="W103" s="15"/>
      <c r="X103" s="16" t="str">
        <f t="shared" si="31"/>
        <v/>
      </c>
      <c r="Y103" s="16" t="str">
        <f t="shared" si="32"/>
        <v/>
      </c>
      <c r="Z103" s="16" t="str">
        <f t="shared" si="33"/>
        <v/>
      </c>
      <c r="AA103" s="16" t="str">
        <f t="shared" si="34"/>
        <v/>
      </c>
      <c r="AB103" s="16" t="str">
        <f t="shared" si="35"/>
        <v/>
      </c>
      <c r="AC103" s="16" t="str">
        <f t="shared" si="36"/>
        <v/>
      </c>
      <c r="AD103" s="16" t="str">
        <f t="shared" si="37"/>
        <v/>
      </c>
      <c r="AE103" s="16" t="str">
        <f t="shared" si="38"/>
        <v/>
      </c>
      <c r="AF103" s="16" t="str">
        <f t="shared" si="39"/>
        <v/>
      </c>
      <c r="AG103" s="16" t="str">
        <f t="shared" si="40"/>
        <v/>
      </c>
      <c r="AH103" s="16" t="str">
        <f t="shared" si="41"/>
        <v/>
      </c>
      <c r="AI103" s="16" t="str">
        <f t="shared" si="42"/>
        <v/>
      </c>
      <c r="AJ103" s="16" t="str">
        <f t="shared" si="43"/>
        <v/>
      </c>
      <c r="AK103" s="16" t="str">
        <f t="shared" si="51"/>
        <v/>
      </c>
      <c r="AL103" s="16" t="str">
        <f t="shared" si="44"/>
        <v/>
      </c>
      <c r="AM103" s="16" t="str">
        <f t="shared" si="45"/>
        <v/>
      </c>
      <c r="AN103" s="187" t="str">
        <f t="shared" si="52"/>
        <v/>
      </c>
      <c r="AO103" s="16" t="str">
        <f t="shared" si="46"/>
        <v/>
      </c>
      <c r="AP103" s="16" t="str">
        <f t="shared" si="53"/>
        <v/>
      </c>
      <c r="AQ103" s="16" t="str">
        <f t="shared" si="54"/>
        <v/>
      </c>
      <c r="AR103" s="17"/>
      <c r="AV103" s="19"/>
      <c r="AW103" s="19"/>
      <c r="AX103" s="59" t="str">
        <f t="shared" si="47"/>
        <v/>
      </c>
      <c r="AY103" s="59" t="str">
        <f t="shared" si="48"/>
        <v/>
      </c>
      <c r="AZ103" s="59" t="str">
        <f t="shared" si="49"/>
        <v/>
      </c>
      <c r="BA103" s="59" t="str">
        <f t="shared" si="50"/>
        <v/>
      </c>
      <c r="BB103" s="59" t="str">
        <f>IF(ISBLANK($D103),"",CHOOSE($D103,Certification!$C$32,Certification!$C$48,Certification!$C$64,Certification!$C$80,Certification!$C$96))</f>
        <v/>
      </c>
      <c r="BC103" s="59" t="str">
        <f>IF(ISBLANK($D103),"",CHOOSE($D103,Certification!$C$33,Certification!$C$49,Certification!$C$65,Certification!$C$81,Certification!$C$97))</f>
        <v/>
      </c>
      <c r="BD103" s="59" t="str">
        <f>IF(ISBLANK($D103),"",CHOOSE($D103,Certification!$C$34,Certification!$C$50,Certification!$C$66,Certification!$C$82,Certification!$C$98))</f>
        <v/>
      </c>
      <c r="BE103" s="59" t="str">
        <f>IF(ISBLANK($D103),"",CHOOSE($D103,Certification!$C$35,Certification!$C$51,Certification!$C$67,Certification!$C$83,Certification!$C$99))</f>
        <v/>
      </c>
      <c r="BF103" s="59" t="str">
        <f>IF(ISBLANK($D103),"",CHOOSE($D103,Certification!$C$36,Certification!$C$52,Certification!$C$68,Certification!$C$84,Certification!$C$100))</f>
        <v/>
      </c>
      <c r="BG103" s="59" t="str">
        <f>IF(ISBLANK($D103),"",CHOOSE($D103,Certification!$C$37,Certification!$C$53,Certification!$C$69,Certification!$C$85,Certification!$C$101))</f>
        <v/>
      </c>
      <c r="BH103" s="178" t="str">
        <f>IF(ISBLANK($D103),"",CHOOSE($D103,Certification!$G$39,Certification!$G$55,Certification!$G$71,Certification!$G$87,Certification!$G$103))</f>
        <v/>
      </c>
      <c r="BI103" s="178" t="str">
        <f>IF(ISBLANK($D103),"",CHOOSE($D103,Certification!$G$40,Certification!$G$56,Certification!$G$72,Certification!$G$88,Certification!$G$104))</f>
        <v/>
      </c>
      <c r="BJ103" s="178" t="str">
        <f>IF(ISBLANK($D103),"",CHOOSE($D103,Certification!$G$41,Certification!$G$57,Certification!$G$73,Certification!$G$89,Certification!$G$105))</f>
        <v/>
      </c>
      <c r="BK103" s="59" t="str">
        <f>IF(ISBLANK($D103),"",CHOOSE($D103,IF(ISBLANK(Certification!$C$43),"",Certification!$C$43),IF(ISBLANK(Certification!$C$59),"",Certification!$C$59),IF(ISBLANK(Certification!$C$75),"",Certification!$C$75),IF(ISBLANK(Certification!$C$91),"",Certification!$C$91),IF(ISBLANK(Certification!$C$107),"",Certification!$C$107)))</f>
        <v/>
      </c>
      <c r="BL103" s="59" t="str">
        <f>IF(ISBLANK($D103),"",CHOOSE($D103,IF(ISBLANK(Certification!$C$45),"",Certification!$C$45),IF(ISBLANK(Certification!$C$61),"",Certification!$C$61),IF(ISBLANK(Certification!$C$77),"",Certification!$C$77),IF(ISBLANK(Certification!$C$93),"",Certification!$C$93),IF(ISBLANK(Certification!$C$109),"",Certification!$C$109)))</f>
        <v/>
      </c>
      <c r="BN103" s="20" t="s">
        <v>8</v>
      </c>
    </row>
    <row r="104" spans="1:66" s="18" customFormat="1" ht="25.5" x14ac:dyDescent="0.2">
      <c r="A104" s="54">
        <v>95</v>
      </c>
      <c r="B104" s="55" t="str">
        <f t="shared" si="30"/>
        <v/>
      </c>
      <c r="C104" s="27"/>
      <c r="D104" s="28"/>
      <c r="E104" s="28"/>
      <c r="F104" s="28"/>
      <c r="G104" s="28"/>
      <c r="H104" s="29"/>
      <c r="I104" s="28"/>
      <c r="J104" s="29"/>
      <c r="K104" s="29"/>
      <c r="L104" s="29"/>
      <c r="M104" s="49"/>
      <c r="N104" s="29"/>
      <c r="O104" s="49"/>
      <c r="P104" s="29"/>
      <c r="Q104" s="49"/>
      <c r="R104" s="28"/>
      <c r="S104" s="28"/>
      <c r="T104" s="28"/>
      <c r="U104" s="185"/>
      <c r="V104" s="28"/>
      <c r="W104" s="15"/>
      <c r="X104" s="16" t="str">
        <f t="shared" si="31"/>
        <v/>
      </c>
      <c r="Y104" s="16" t="str">
        <f t="shared" si="32"/>
        <v/>
      </c>
      <c r="Z104" s="16" t="str">
        <f t="shared" si="33"/>
        <v/>
      </c>
      <c r="AA104" s="16" t="str">
        <f t="shared" si="34"/>
        <v/>
      </c>
      <c r="AB104" s="16" t="str">
        <f t="shared" si="35"/>
        <v/>
      </c>
      <c r="AC104" s="16" t="str">
        <f t="shared" si="36"/>
        <v/>
      </c>
      <c r="AD104" s="16" t="str">
        <f t="shared" si="37"/>
        <v/>
      </c>
      <c r="AE104" s="16" t="str">
        <f t="shared" si="38"/>
        <v/>
      </c>
      <c r="AF104" s="16" t="str">
        <f t="shared" si="39"/>
        <v/>
      </c>
      <c r="AG104" s="16" t="str">
        <f t="shared" si="40"/>
        <v/>
      </c>
      <c r="AH104" s="16" t="str">
        <f t="shared" si="41"/>
        <v/>
      </c>
      <c r="AI104" s="16" t="str">
        <f t="shared" si="42"/>
        <v/>
      </c>
      <c r="AJ104" s="16" t="str">
        <f t="shared" si="43"/>
        <v/>
      </c>
      <c r="AK104" s="16" t="str">
        <f t="shared" si="51"/>
        <v/>
      </c>
      <c r="AL104" s="16" t="str">
        <f t="shared" si="44"/>
        <v/>
      </c>
      <c r="AM104" s="16" t="str">
        <f t="shared" si="45"/>
        <v/>
      </c>
      <c r="AN104" s="187" t="str">
        <f t="shared" si="52"/>
        <v/>
      </c>
      <c r="AO104" s="16" t="str">
        <f t="shared" si="46"/>
        <v/>
      </c>
      <c r="AP104" s="16" t="str">
        <f t="shared" si="53"/>
        <v/>
      </c>
      <c r="AQ104" s="16" t="str">
        <f t="shared" si="54"/>
        <v/>
      </c>
      <c r="AR104" s="17"/>
      <c r="AV104" s="19"/>
      <c r="AW104" s="19"/>
      <c r="AX104" s="59" t="str">
        <f t="shared" si="47"/>
        <v/>
      </c>
      <c r="AY104" s="59" t="str">
        <f t="shared" si="48"/>
        <v/>
      </c>
      <c r="AZ104" s="59" t="str">
        <f t="shared" si="49"/>
        <v/>
      </c>
      <c r="BA104" s="59" t="str">
        <f t="shared" si="50"/>
        <v/>
      </c>
      <c r="BB104" s="59" t="str">
        <f>IF(ISBLANK($D104),"",CHOOSE($D104,Certification!$C$32,Certification!$C$48,Certification!$C$64,Certification!$C$80,Certification!$C$96))</f>
        <v/>
      </c>
      <c r="BC104" s="59" t="str">
        <f>IF(ISBLANK($D104),"",CHOOSE($D104,Certification!$C$33,Certification!$C$49,Certification!$C$65,Certification!$C$81,Certification!$C$97))</f>
        <v/>
      </c>
      <c r="BD104" s="59" t="str">
        <f>IF(ISBLANK($D104),"",CHOOSE($D104,Certification!$C$34,Certification!$C$50,Certification!$C$66,Certification!$C$82,Certification!$C$98))</f>
        <v/>
      </c>
      <c r="BE104" s="59" t="str">
        <f>IF(ISBLANK($D104),"",CHOOSE($D104,Certification!$C$35,Certification!$C$51,Certification!$C$67,Certification!$C$83,Certification!$C$99))</f>
        <v/>
      </c>
      <c r="BF104" s="59" t="str">
        <f>IF(ISBLANK($D104),"",CHOOSE($D104,Certification!$C$36,Certification!$C$52,Certification!$C$68,Certification!$C$84,Certification!$C$100))</f>
        <v/>
      </c>
      <c r="BG104" s="59" t="str">
        <f>IF(ISBLANK($D104),"",CHOOSE($D104,Certification!$C$37,Certification!$C$53,Certification!$C$69,Certification!$C$85,Certification!$C$101))</f>
        <v/>
      </c>
      <c r="BH104" s="178" t="str">
        <f>IF(ISBLANK($D104),"",CHOOSE($D104,Certification!$G$39,Certification!$G$55,Certification!$G$71,Certification!$G$87,Certification!$G$103))</f>
        <v/>
      </c>
      <c r="BI104" s="178" t="str">
        <f>IF(ISBLANK($D104),"",CHOOSE($D104,Certification!$G$40,Certification!$G$56,Certification!$G$72,Certification!$G$88,Certification!$G$104))</f>
        <v/>
      </c>
      <c r="BJ104" s="178" t="str">
        <f>IF(ISBLANK($D104),"",CHOOSE($D104,Certification!$G$41,Certification!$G$57,Certification!$G$73,Certification!$G$89,Certification!$G$105))</f>
        <v/>
      </c>
      <c r="BK104" s="59" t="str">
        <f>IF(ISBLANK($D104),"",CHOOSE($D104,IF(ISBLANK(Certification!$C$43),"",Certification!$C$43),IF(ISBLANK(Certification!$C$59),"",Certification!$C$59),IF(ISBLANK(Certification!$C$75),"",Certification!$C$75),IF(ISBLANK(Certification!$C$91),"",Certification!$C$91),IF(ISBLANK(Certification!$C$107),"",Certification!$C$107)))</f>
        <v/>
      </c>
      <c r="BL104" s="59" t="str">
        <f>IF(ISBLANK($D104),"",CHOOSE($D104,IF(ISBLANK(Certification!$C$45),"",Certification!$C$45),IF(ISBLANK(Certification!$C$61),"",Certification!$C$61),IF(ISBLANK(Certification!$C$77),"",Certification!$C$77),IF(ISBLANK(Certification!$C$93),"",Certification!$C$93),IF(ISBLANK(Certification!$C$109),"",Certification!$C$109)))</f>
        <v/>
      </c>
      <c r="BN104" s="20" t="s">
        <v>8</v>
      </c>
    </row>
    <row r="105" spans="1:66" s="18" customFormat="1" ht="25.5" x14ac:dyDescent="0.2">
      <c r="A105" s="54">
        <v>96</v>
      </c>
      <c r="B105" s="55" t="str">
        <f t="shared" si="30"/>
        <v/>
      </c>
      <c r="C105" s="27"/>
      <c r="D105" s="28"/>
      <c r="E105" s="28"/>
      <c r="F105" s="28"/>
      <c r="G105" s="28"/>
      <c r="H105" s="29"/>
      <c r="I105" s="28"/>
      <c r="J105" s="29"/>
      <c r="K105" s="29"/>
      <c r="L105" s="29"/>
      <c r="M105" s="49"/>
      <c r="N105" s="29"/>
      <c r="O105" s="49"/>
      <c r="P105" s="29"/>
      <c r="Q105" s="49"/>
      <c r="R105" s="28"/>
      <c r="S105" s="28"/>
      <c r="T105" s="28"/>
      <c r="U105" s="185"/>
      <c r="V105" s="28"/>
      <c r="W105" s="15"/>
      <c r="X105" s="16" t="str">
        <f t="shared" si="31"/>
        <v/>
      </c>
      <c r="Y105" s="16" t="str">
        <f t="shared" si="32"/>
        <v/>
      </c>
      <c r="Z105" s="16" t="str">
        <f t="shared" si="33"/>
        <v/>
      </c>
      <c r="AA105" s="16" t="str">
        <f t="shared" si="34"/>
        <v/>
      </c>
      <c r="AB105" s="16" t="str">
        <f t="shared" si="35"/>
        <v/>
      </c>
      <c r="AC105" s="16" t="str">
        <f t="shared" si="36"/>
        <v/>
      </c>
      <c r="AD105" s="16" t="str">
        <f t="shared" si="37"/>
        <v/>
      </c>
      <c r="AE105" s="16" t="str">
        <f t="shared" si="38"/>
        <v/>
      </c>
      <c r="AF105" s="16" t="str">
        <f t="shared" si="39"/>
        <v/>
      </c>
      <c r="AG105" s="16" t="str">
        <f t="shared" si="40"/>
        <v/>
      </c>
      <c r="AH105" s="16" t="str">
        <f t="shared" si="41"/>
        <v/>
      </c>
      <c r="AI105" s="16" t="str">
        <f t="shared" si="42"/>
        <v/>
      </c>
      <c r="AJ105" s="16" t="str">
        <f t="shared" si="43"/>
        <v/>
      </c>
      <c r="AK105" s="16" t="str">
        <f t="shared" si="51"/>
        <v/>
      </c>
      <c r="AL105" s="16" t="str">
        <f t="shared" si="44"/>
        <v/>
      </c>
      <c r="AM105" s="16" t="str">
        <f t="shared" si="45"/>
        <v/>
      </c>
      <c r="AN105" s="187" t="str">
        <f t="shared" si="52"/>
        <v/>
      </c>
      <c r="AO105" s="16" t="str">
        <f t="shared" si="46"/>
        <v/>
      </c>
      <c r="AP105" s="16" t="str">
        <f t="shared" si="53"/>
        <v/>
      </c>
      <c r="AQ105" s="16" t="str">
        <f t="shared" si="54"/>
        <v/>
      </c>
      <c r="AR105" s="17"/>
      <c r="AV105" s="19"/>
      <c r="AW105" s="19"/>
      <c r="AX105" s="59" t="str">
        <f t="shared" si="47"/>
        <v/>
      </c>
      <c r="AY105" s="59" t="str">
        <f t="shared" si="48"/>
        <v/>
      </c>
      <c r="AZ105" s="59" t="str">
        <f t="shared" si="49"/>
        <v/>
      </c>
      <c r="BA105" s="59" t="str">
        <f t="shared" si="50"/>
        <v/>
      </c>
      <c r="BB105" s="59" t="str">
        <f>IF(ISBLANK($D105),"",CHOOSE($D105,Certification!$C$32,Certification!$C$48,Certification!$C$64,Certification!$C$80,Certification!$C$96))</f>
        <v/>
      </c>
      <c r="BC105" s="59" t="str">
        <f>IF(ISBLANK($D105),"",CHOOSE($D105,Certification!$C$33,Certification!$C$49,Certification!$C$65,Certification!$C$81,Certification!$C$97))</f>
        <v/>
      </c>
      <c r="BD105" s="59" t="str">
        <f>IF(ISBLANK($D105),"",CHOOSE($D105,Certification!$C$34,Certification!$C$50,Certification!$C$66,Certification!$C$82,Certification!$C$98))</f>
        <v/>
      </c>
      <c r="BE105" s="59" t="str">
        <f>IF(ISBLANK($D105),"",CHOOSE($D105,Certification!$C$35,Certification!$C$51,Certification!$C$67,Certification!$C$83,Certification!$C$99))</f>
        <v/>
      </c>
      <c r="BF105" s="59" t="str">
        <f>IF(ISBLANK($D105),"",CHOOSE($D105,Certification!$C$36,Certification!$C$52,Certification!$C$68,Certification!$C$84,Certification!$C$100))</f>
        <v/>
      </c>
      <c r="BG105" s="59" t="str">
        <f>IF(ISBLANK($D105),"",CHOOSE($D105,Certification!$C$37,Certification!$C$53,Certification!$C$69,Certification!$C$85,Certification!$C$101))</f>
        <v/>
      </c>
      <c r="BH105" s="178" t="str">
        <f>IF(ISBLANK($D105),"",CHOOSE($D105,Certification!$G$39,Certification!$G$55,Certification!$G$71,Certification!$G$87,Certification!$G$103))</f>
        <v/>
      </c>
      <c r="BI105" s="178" t="str">
        <f>IF(ISBLANK($D105),"",CHOOSE($D105,Certification!$G$40,Certification!$G$56,Certification!$G$72,Certification!$G$88,Certification!$G$104))</f>
        <v/>
      </c>
      <c r="BJ105" s="178" t="str">
        <f>IF(ISBLANK($D105),"",CHOOSE($D105,Certification!$G$41,Certification!$G$57,Certification!$G$73,Certification!$G$89,Certification!$G$105))</f>
        <v/>
      </c>
      <c r="BK105" s="59" t="str">
        <f>IF(ISBLANK($D105),"",CHOOSE($D105,IF(ISBLANK(Certification!$C$43),"",Certification!$C$43),IF(ISBLANK(Certification!$C$59),"",Certification!$C$59),IF(ISBLANK(Certification!$C$75),"",Certification!$C$75),IF(ISBLANK(Certification!$C$91),"",Certification!$C$91),IF(ISBLANK(Certification!$C$107),"",Certification!$C$107)))</f>
        <v/>
      </c>
      <c r="BL105" s="59" t="str">
        <f>IF(ISBLANK($D105),"",CHOOSE($D105,IF(ISBLANK(Certification!$C$45),"",Certification!$C$45),IF(ISBLANK(Certification!$C$61),"",Certification!$C$61),IF(ISBLANK(Certification!$C$77),"",Certification!$C$77),IF(ISBLANK(Certification!$C$93),"",Certification!$C$93),IF(ISBLANK(Certification!$C$109),"",Certification!$C$109)))</f>
        <v/>
      </c>
      <c r="BN105" s="20" t="s">
        <v>8</v>
      </c>
    </row>
    <row r="106" spans="1:66" s="18" customFormat="1" ht="25.5" x14ac:dyDescent="0.2">
      <c r="A106" s="54">
        <v>97</v>
      </c>
      <c r="B106" s="55" t="str">
        <f t="shared" si="30"/>
        <v/>
      </c>
      <c r="C106" s="27"/>
      <c r="D106" s="28"/>
      <c r="E106" s="28"/>
      <c r="F106" s="28"/>
      <c r="G106" s="28"/>
      <c r="H106" s="29"/>
      <c r="I106" s="28"/>
      <c r="J106" s="29"/>
      <c r="K106" s="29"/>
      <c r="L106" s="29"/>
      <c r="M106" s="49"/>
      <c r="N106" s="29"/>
      <c r="O106" s="49"/>
      <c r="P106" s="29"/>
      <c r="Q106" s="49"/>
      <c r="R106" s="28"/>
      <c r="S106" s="28"/>
      <c r="T106" s="28"/>
      <c r="U106" s="185"/>
      <c r="V106" s="28"/>
      <c r="W106" s="15"/>
      <c r="X106" s="16" t="str">
        <f t="shared" si="31"/>
        <v/>
      </c>
      <c r="Y106" s="16" t="str">
        <f t="shared" si="32"/>
        <v/>
      </c>
      <c r="Z106" s="16" t="str">
        <f t="shared" si="33"/>
        <v/>
      </c>
      <c r="AA106" s="16" t="str">
        <f t="shared" si="34"/>
        <v/>
      </c>
      <c r="AB106" s="16" t="str">
        <f t="shared" si="35"/>
        <v/>
      </c>
      <c r="AC106" s="16" t="str">
        <f t="shared" si="36"/>
        <v/>
      </c>
      <c r="AD106" s="16" t="str">
        <f t="shared" si="37"/>
        <v/>
      </c>
      <c r="AE106" s="16" t="str">
        <f t="shared" si="38"/>
        <v/>
      </c>
      <c r="AF106" s="16" t="str">
        <f t="shared" si="39"/>
        <v/>
      </c>
      <c r="AG106" s="16" t="str">
        <f t="shared" si="40"/>
        <v/>
      </c>
      <c r="AH106" s="16" t="str">
        <f t="shared" si="41"/>
        <v/>
      </c>
      <c r="AI106" s="16" t="str">
        <f t="shared" si="42"/>
        <v/>
      </c>
      <c r="AJ106" s="16" t="str">
        <f t="shared" si="43"/>
        <v/>
      </c>
      <c r="AK106" s="16" t="str">
        <f t="shared" si="51"/>
        <v/>
      </c>
      <c r="AL106" s="16" t="str">
        <f t="shared" si="44"/>
        <v/>
      </c>
      <c r="AM106" s="16" t="str">
        <f t="shared" si="45"/>
        <v/>
      </c>
      <c r="AN106" s="187" t="str">
        <f t="shared" si="52"/>
        <v/>
      </c>
      <c r="AO106" s="16" t="str">
        <f t="shared" si="46"/>
        <v/>
      </c>
      <c r="AP106" s="16" t="str">
        <f t="shared" si="53"/>
        <v/>
      </c>
      <c r="AQ106" s="16" t="str">
        <f t="shared" si="54"/>
        <v/>
      </c>
      <c r="AR106" s="17"/>
      <c r="AV106" s="19"/>
      <c r="AW106" s="19"/>
      <c r="AX106" s="59" t="str">
        <f t="shared" si="47"/>
        <v/>
      </c>
      <c r="AY106" s="59" t="str">
        <f t="shared" si="48"/>
        <v/>
      </c>
      <c r="AZ106" s="59" t="str">
        <f t="shared" si="49"/>
        <v/>
      </c>
      <c r="BA106" s="59" t="str">
        <f t="shared" si="50"/>
        <v/>
      </c>
      <c r="BB106" s="59" t="str">
        <f>IF(ISBLANK($D106),"",CHOOSE($D106,Certification!$C$32,Certification!$C$48,Certification!$C$64,Certification!$C$80,Certification!$C$96))</f>
        <v/>
      </c>
      <c r="BC106" s="59" t="str">
        <f>IF(ISBLANK($D106),"",CHOOSE($D106,Certification!$C$33,Certification!$C$49,Certification!$C$65,Certification!$C$81,Certification!$C$97))</f>
        <v/>
      </c>
      <c r="BD106" s="59" t="str">
        <f>IF(ISBLANK($D106),"",CHOOSE($D106,Certification!$C$34,Certification!$C$50,Certification!$C$66,Certification!$C$82,Certification!$C$98))</f>
        <v/>
      </c>
      <c r="BE106" s="59" t="str">
        <f>IF(ISBLANK($D106),"",CHOOSE($D106,Certification!$C$35,Certification!$C$51,Certification!$C$67,Certification!$C$83,Certification!$C$99))</f>
        <v/>
      </c>
      <c r="BF106" s="59" t="str">
        <f>IF(ISBLANK($D106),"",CHOOSE($D106,Certification!$C$36,Certification!$C$52,Certification!$C$68,Certification!$C$84,Certification!$C$100))</f>
        <v/>
      </c>
      <c r="BG106" s="59" t="str">
        <f>IF(ISBLANK($D106),"",CHOOSE($D106,Certification!$C$37,Certification!$C$53,Certification!$C$69,Certification!$C$85,Certification!$C$101))</f>
        <v/>
      </c>
      <c r="BH106" s="178" t="str">
        <f>IF(ISBLANK($D106),"",CHOOSE($D106,Certification!$G$39,Certification!$G$55,Certification!$G$71,Certification!$G$87,Certification!$G$103))</f>
        <v/>
      </c>
      <c r="BI106" s="178" t="str">
        <f>IF(ISBLANK($D106),"",CHOOSE($D106,Certification!$G$40,Certification!$G$56,Certification!$G$72,Certification!$G$88,Certification!$G$104))</f>
        <v/>
      </c>
      <c r="BJ106" s="178" t="str">
        <f>IF(ISBLANK($D106),"",CHOOSE($D106,Certification!$G$41,Certification!$G$57,Certification!$G$73,Certification!$G$89,Certification!$G$105))</f>
        <v/>
      </c>
      <c r="BK106" s="59" t="str">
        <f>IF(ISBLANK($D106),"",CHOOSE($D106,IF(ISBLANK(Certification!$C$43),"",Certification!$C$43),IF(ISBLANK(Certification!$C$59),"",Certification!$C$59),IF(ISBLANK(Certification!$C$75),"",Certification!$C$75),IF(ISBLANK(Certification!$C$91),"",Certification!$C$91),IF(ISBLANK(Certification!$C$107),"",Certification!$C$107)))</f>
        <v/>
      </c>
      <c r="BL106" s="59" t="str">
        <f>IF(ISBLANK($D106),"",CHOOSE($D106,IF(ISBLANK(Certification!$C$45),"",Certification!$C$45),IF(ISBLANK(Certification!$C$61),"",Certification!$C$61),IF(ISBLANK(Certification!$C$77),"",Certification!$C$77),IF(ISBLANK(Certification!$C$93),"",Certification!$C$93),IF(ISBLANK(Certification!$C$109),"",Certification!$C$109)))</f>
        <v/>
      </c>
      <c r="BN106" s="20" t="s">
        <v>8</v>
      </c>
    </row>
    <row r="107" spans="1:66" s="18" customFormat="1" ht="25.5" x14ac:dyDescent="0.2">
      <c r="A107" s="54">
        <v>98</v>
      </c>
      <c r="B107" s="55" t="str">
        <f t="shared" si="30"/>
        <v/>
      </c>
      <c r="C107" s="27"/>
      <c r="D107" s="28"/>
      <c r="E107" s="28"/>
      <c r="F107" s="28"/>
      <c r="G107" s="28"/>
      <c r="H107" s="29"/>
      <c r="I107" s="28"/>
      <c r="J107" s="29"/>
      <c r="K107" s="29"/>
      <c r="L107" s="29"/>
      <c r="M107" s="49"/>
      <c r="N107" s="29"/>
      <c r="O107" s="49"/>
      <c r="P107" s="29"/>
      <c r="Q107" s="49"/>
      <c r="R107" s="28"/>
      <c r="S107" s="28"/>
      <c r="T107" s="28"/>
      <c r="U107" s="185"/>
      <c r="V107" s="28"/>
      <c r="W107" s="15"/>
      <c r="X107" s="16" t="str">
        <f t="shared" si="31"/>
        <v/>
      </c>
      <c r="Y107" s="16" t="str">
        <f t="shared" si="32"/>
        <v/>
      </c>
      <c r="Z107" s="16" t="str">
        <f t="shared" si="33"/>
        <v/>
      </c>
      <c r="AA107" s="16" t="str">
        <f t="shared" si="34"/>
        <v/>
      </c>
      <c r="AB107" s="16" t="str">
        <f t="shared" si="35"/>
        <v/>
      </c>
      <c r="AC107" s="16" t="str">
        <f t="shared" si="36"/>
        <v/>
      </c>
      <c r="AD107" s="16" t="str">
        <f t="shared" si="37"/>
        <v/>
      </c>
      <c r="AE107" s="16" t="str">
        <f t="shared" si="38"/>
        <v/>
      </c>
      <c r="AF107" s="16" t="str">
        <f t="shared" si="39"/>
        <v/>
      </c>
      <c r="AG107" s="16" t="str">
        <f t="shared" si="40"/>
        <v/>
      </c>
      <c r="AH107" s="16" t="str">
        <f t="shared" si="41"/>
        <v/>
      </c>
      <c r="AI107" s="16" t="str">
        <f t="shared" si="42"/>
        <v/>
      </c>
      <c r="AJ107" s="16" t="str">
        <f t="shared" si="43"/>
        <v/>
      </c>
      <c r="AK107" s="16" t="str">
        <f t="shared" si="51"/>
        <v/>
      </c>
      <c r="AL107" s="16" t="str">
        <f t="shared" si="44"/>
        <v/>
      </c>
      <c r="AM107" s="16" t="str">
        <f t="shared" si="45"/>
        <v/>
      </c>
      <c r="AN107" s="187" t="str">
        <f t="shared" si="52"/>
        <v/>
      </c>
      <c r="AO107" s="16" t="str">
        <f t="shared" si="46"/>
        <v/>
      </c>
      <c r="AP107" s="16" t="str">
        <f t="shared" si="53"/>
        <v/>
      </c>
      <c r="AQ107" s="16" t="str">
        <f t="shared" si="54"/>
        <v/>
      </c>
      <c r="AR107" s="17"/>
      <c r="AV107" s="19"/>
      <c r="AW107" s="19"/>
      <c r="AX107" s="59" t="str">
        <f t="shared" si="47"/>
        <v/>
      </c>
      <c r="AY107" s="59" t="str">
        <f t="shared" si="48"/>
        <v/>
      </c>
      <c r="AZ107" s="59" t="str">
        <f t="shared" si="49"/>
        <v/>
      </c>
      <c r="BA107" s="59" t="str">
        <f t="shared" si="50"/>
        <v/>
      </c>
      <c r="BB107" s="59" t="str">
        <f>IF(ISBLANK($D107),"",CHOOSE($D107,Certification!$C$32,Certification!$C$48,Certification!$C$64,Certification!$C$80,Certification!$C$96))</f>
        <v/>
      </c>
      <c r="BC107" s="59" t="str">
        <f>IF(ISBLANK($D107),"",CHOOSE($D107,Certification!$C$33,Certification!$C$49,Certification!$C$65,Certification!$C$81,Certification!$C$97))</f>
        <v/>
      </c>
      <c r="BD107" s="59" t="str">
        <f>IF(ISBLANK($D107),"",CHOOSE($D107,Certification!$C$34,Certification!$C$50,Certification!$C$66,Certification!$C$82,Certification!$C$98))</f>
        <v/>
      </c>
      <c r="BE107" s="59" t="str">
        <f>IF(ISBLANK($D107),"",CHOOSE($D107,Certification!$C$35,Certification!$C$51,Certification!$C$67,Certification!$C$83,Certification!$C$99))</f>
        <v/>
      </c>
      <c r="BF107" s="59" t="str">
        <f>IF(ISBLANK($D107),"",CHOOSE($D107,Certification!$C$36,Certification!$C$52,Certification!$C$68,Certification!$C$84,Certification!$C$100))</f>
        <v/>
      </c>
      <c r="BG107" s="59" t="str">
        <f>IF(ISBLANK($D107),"",CHOOSE($D107,Certification!$C$37,Certification!$C$53,Certification!$C$69,Certification!$C$85,Certification!$C$101))</f>
        <v/>
      </c>
      <c r="BH107" s="178" t="str">
        <f>IF(ISBLANK($D107),"",CHOOSE($D107,Certification!$G$39,Certification!$G$55,Certification!$G$71,Certification!$G$87,Certification!$G$103))</f>
        <v/>
      </c>
      <c r="BI107" s="178" t="str">
        <f>IF(ISBLANK($D107),"",CHOOSE($D107,Certification!$G$40,Certification!$G$56,Certification!$G$72,Certification!$G$88,Certification!$G$104))</f>
        <v/>
      </c>
      <c r="BJ107" s="178" t="str">
        <f>IF(ISBLANK($D107),"",CHOOSE($D107,Certification!$G$41,Certification!$G$57,Certification!$G$73,Certification!$G$89,Certification!$G$105))</f>
        <v/>
      </c>
      <c r="BK107" s="59" t="str">
        <f>IF(ISBLANK($D107),"",CHOOSE($D107,IF(ISBLANK(Certification!$C$43),"",Certification!$C$43),IF(ISBLANK(Certification!$C$59),"",Certification!$C$59),IF(ISBLANK(Certification!$C$75),"",Certification!$C$75),IF(ISBLANK(Certification!$C$91),"",Certification!$C$91),IF(ISBLANK(Certification!$C$107),"",Certification!$C$107)))</f>
        <v/>
      </c>
      <c r="BL107" s="59" t="str">
        <f>IF(ISBLANK($D107),"",CHOOSE($D107,IF(ISBLANK(Certification!$C$45),"",Certification!$C$45),IF(ISBLANK(Certification!$C$61),"",Certification!$C$61),IF(ISBLANK(Certification!$C$77),"",Certification!$C$77),IF(ISBLANK(Certification!$C$93),"",Certification!$C$93),IF(ISBLANK(Certification!$C$109),"",Certification!$C$109)))</f>
        <v/>
      </c>
      <c r="BN107" s="20" t="s">
        <v>8</v>
      </c>
    </row>
    <row r="108" spans="1:66" s="18" customFormat="1" ht="25.5" x14ac:dyDescent="0.2">
      <c r="A108" s="54">
        <v>99</v>
      </c>
      <c r="B108" s="55" t="str">
        <f t="shared" si="30"/>
        <v/>
      </c>
      <c r="C108" s="27"/>
      <c r="D108" s="28"/>
      <c r="E108" s="28"/>
      <c r="F108" s="28"/>
      <c r="G108" s="28"/>
      <c r="H108" s="29"/>
      <c r="I108" s="28"/>
      <c r="J108" s="29"/>
      <c r="K108" s="29"/>
      <c r="L108" s="29"/>
      <c r="M108" s="49"/>
      <c r="N108" s="29"/>
      <c r="O108" s="49"/>
      <c r="P108" s="29"/>
      <c r="Q108" s="49"/>
      <c r="R108" s="28"/>
      <c r="S108" s="28"/>
      <c r="T108" s="28"/>
      <c r="U108" s="185"/>
      <c r="V108" s="28"/>
      <c r="W108" s="15"/>
      <c r="X108" s="16" t="str">
        <f t="shared" si="31"/>
        <v/>
      </c>
      <c r="Y108" s="16" t="str">
        <f t="shared" si="32"/>
        <v/>
      </c>
      <c r="Z108" s="16" t="str">
        <f t="shared" si="33"/>
        <v/>
      </c>
      <c r="AA108" s="16" t="str">
        <f t="shared" si="34"/>
        <v/>
      </c>
      <c r="AB108" s="16" t="str">
        <f t="shared" si="35"/>
        <v/>
      </c>
      <c r="AC108" s="16" t="str">
        <f t="shared" si="36"/>
        <v/>
      </c>
      <c r="AD108" s="16" t="str">
        <f t="shared" si="37"/>
        <v/>
      </c>
      <c r="AE108" s="16" t="str">
        <f t="shared" si="38"/>
        <v/>
      </c>
      <c r="AF108" s="16" t="str">
        <f t="shared" si="39"/>
        <v/>
      </c>
      <c r="AG108" s="16" t="str">
        <f t="shared" si="40"/>
        <v/>
      </c>
      <c r="AH108" s="16" t="str">
        <f t="shared" si="41"/>
        <v/>
      </c>
      <c r="AI108" s="16" t="str">
        <f t="shared" si="42"/>
        <v/>
      </c>
      <c r="AJ108" s="16" t="str">
        <f t="shared" si="43"/>
        <v/>
      </c>
      <c r="AK108" s="16" t="str">
        <f t="shared" si="51"/>
        <v/>
      </c>
      <c r="AL108" s="16" t="str">
        <f t="shared" si="44"/>
        <v/>
      </c>
      <c r="AM108" s="16" t="str">
        <f t="shared" si="45"/>
        <v/>
      </c>
      <c r="AN108" s="187" t="str">
        <f t="shared" si="52"/>
        <v/>
      </c>
      <c r="AO108" s="16" t="str">
        <f t="shared" si="46"/>
        <v/>
      </c>
      <c r="AP108" s="16" t="str">
        <f t="shared" si="53"/>
        <v/>
      </c>
      <c r="AQ108" s="16" t="str">
        <f t="shared" si="54"/>
        <v/>
      </c>
      <c r="AR108" s="17"/>
      <c r="AV108" s="19"/>
      <c r="AW108" s="19"/>
      <c r="AX108" s="59" t="str">
        <f t="shared" si="47"/>
        <v/>
      </c>
      <c r="AY108" s="59" t="str">
        <f t="shared" si="48"/>
        <v/>
      </c>
      <c r="AZ108" s="59" t="str">
        <f t="shared" si="49"/>
        <v/>
      </c>
      <c r="BA108" s="59" t="str">
        <f t="shared" si="50"/>
        <v/>
      </c>
      <c r="BB108" s="59" t="str">
        <f>IF(ISBLANK($D108),"",CHOOSE($D108,Certification!$C$32,Certification!$C$48,Certification!$C$64,Certification!$C$80,Certification!$C$96))</f>
        <v/>
      </c>
      <c r="BC108" s="59" t="str">
        <f>IF(ISBLANK($D108),"",CHOOSE($D108,Certification!$C$33,Certification!$C$49,Certification!$C$65,Certification!$C$81,Certification!$C$97))</f>
        <v/>
      </c>
      <c r="BD108" s="59" t="str">
        <f>IF(ISBLANK($D108),"",CHOOSE($D108,Certification!$C$34,Certification!$C$50,Certification!$C$66,Certification!$C$82,Certification!$C$98))</f>
        <v/>
      </c>
      <c r="BE108" s="59" t="str">
        <f>IF(ISBLANK($D108),"",CHOOSE($D108,Certification!$C$35,Certification!$C$51,Certification!$C$67,Certification!$C$83,Certification!$C$99))</f>
        <v/>
      </c>
      <c r="BF108" s="59" t="str">
        <f>IF(ISBLANK($D108),"",CHOOSE($D108,Certification!$C$36,Certification!$C$52,Certification!$C$68,Certification!$C$84,Certification!$C$100))</f>
        <v/>
      </c>
      <c r="BG108" s="59" t="str">
        <f>IF(ISBLANK($D108),"",CHOOSE($D108,Certification!$C$37,Certification!$C$53,Certification!$C$69,Certification!$C$85,Certification!$C$101))</f>
        <v/>
      </c>
      <c r="BH108" s="178" t="str">
        <f>IF(ISBLANK($D108),"",CHOOSE($D108,Certification!$G$39,Certification!$G$55,Certification!$G$71,Certification!$G$87,Certification!$G$103))</f>
        <v/>
      </c>
      <c r="BI108" s="178" t="str">
        <f>IF(ISBLANK($D108),"",CHOOSE($D108,Certification!$G$40,Certification!$G$56,Certification!$G$72,Certification!$G$88,Certification!$G$104))</f>
        <v/>
      </c>
      <c r="BJ108" s="178" t="str">
        <f>IF(ISBLANK($D108),"",CHOOSE($D108,Certification!$G$41,Certification!$G$57,Certification!$G$73,Certification!$G$89,Certification!$G$105))</f>
        <v/>
      </c>
      <c r="BK108" s="59" t="str">
        <f>IF(ISBLANK($D108),"",CHOOSE($D108,IF(ISBLANK(Certification!$C$43),"",Certification!$C$43),IF(ISBLANK(Certification!$C$59),"",Certification!$C$59),IF(ISBLANK(Certification!$C$75),"",Certification!$C$75),IF(ISBLANK(Certification!$C$91),"",Certification!$C$91),IF(ISBLANK(Certification!$C$107),"",Certification!$C$107)))</f>
        <v/>
      </c>
      <c r="BL108" s="59" t="str">
        <f>IF(ISBLANK($D108),"",CHOOSE($D108,IF(ISBLANK(Certification!$C$45),"",Certification!$C$45),IF(ISBLANK(Certification!$C$61),"",Certification!$C$61),IF(ISBLANK(Certification!$C$77),"",Certification!$C$77),IF(ISBLANK(Certification!$C$93),"",Certification!$C$93),IF(ISBLANK(Certification!$C$109),"",Certification!$C$109)))</f>
        <v/>
      </c>
      <c r="BN108" s="20" t="s">
        <v>8</v>
      </c>
    </row>
    <row r="109" spans="1:66" s="18" customFormat="1" ht="26.25" thickBot="1" x14ac:dyDescent="0.25">
      <c r="A109" s="54">
        <v>100</v>
      </c>
      <c r="B109" s="55" t="str">
        <f t="shared" ref="B109" si="55">IF(COUNTIF(X109:AQ109,"")=No_of_Columns,"",IF(COUNTIF(X109:AQ109,"ok")=No_of_Columns,"ok","Error"))</f>
        <v/>
      </c>
      <c r="C109" s="30"/>
      <c r="D109" s="31"/>
      <c r="E109" s="31"/>
      <c r="F109" s="31"/>
      <c r="G109" s="31"/>
      <c r="H109" s="32"/>
      <c r="I109" s="31"/>
      <c r="J109" s="32"/>
      <c r="K109" s="32"/>
      <c r="L109" s="32"/>
      <c r="M109" s="50"/>
      <c r="N109" s="32"/>
      <c r="O109" s="50"/>
      <c r="P109" s="32"/>
      <c r="Q109" s="50"/>
      <c r="R109" s="31"/>
      <c r="S109" s="31"/>
      <c r="T109" s="31"/>
      <c r="U109" s="186"/>
      <c r="V109" s="31"/>
      <c r="W109" s="15"/>
      <c r="X109" s="16" t="str">
        <f t="shared" ref="X109" si="56">IF(COUNTA($C109:$V109)=0,"",IF(ISBLANK($C109),"Empty cell","ok"))</f>
        <v/>
      </c>
      <c r="Y109" s="16" t="str">
        <f t="shared" ref="Y109" si="57">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8">IF(COUNTA($C109:$V109)=0,"",IF(ISBLANK($E109),"Empty cell","ok"))</f>
        <v/>
      </c>
      <c r="AA109" s="16" t="str">
        <f t="shared" ref="AA109" si="59">IF(COUNTA($C109:$V109)=0,"",IF(ISBLANK($F109),"Empty cell","ok"))</f>
        <v/>
      </c>
      <c r="AB109" s="16" t="str">
        <f t="shared" ref="AB109" si="60">IF(COUNTA($C109:$V109)=0,"",IF(ISBLANK($G109),"Empty cell","ok"))</f>
        <v/>
      </c>
      <c r="AC109" s="16" t="str">
        <f t="shared" ref="AC109" si="61">IF(COUNTA($C109:$V109)=0,"",IF(ISBLANK($H109),"Empty cell",IF(OR($H109="n",$H109="d",$H109="c",$H109="e",$H109="f"),"ok","Should be n, d, c, e, or f")))</f>
        <v/>
      </c>
      <c r="AD109" s="16" t="str">
        <f t="shared" ref="AD109" si="62">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63">IF(COUNTA($C109:$V109)=0,"","ok")</f>
        <v/>
      </c>
      <c r="AF109" s="16" t="str">
        <f t="shared" ref="AF109" si="64">IF(COUNTA($C109:$V109)=0,"",IF(H109="d","ok",IF(ISBLANK($K109),"Empty cell",IF(ISNUMBER(K109)=FALSE,"Entry should be a positive integer",IF($K109&lt;1,"Entry should be a positive integer",IF($K109=INT($K109),"ok","Entry should be a positive integer"))))))</f>
        <v/>
      </c>
      <c r="AG109" s="16" t="str">
        <f t="shared" ref="AG109" si="65">IF(COUNTA($C109:$V109)=0,"",IF(H109="d","ok",IF(ISBLANK(L109),"Empty cell",IF(L109="yes","ok",IF(L109="y","ok",IF(L109="no","ok",IF(L109="n","ok","Entry should be either 'yes', 'y', 'no' or 'n'")))))))</f>
        <v/>
      </c>
      <c r="AH109" s="16" t="str">
        <f t="shared" ref="AH109" si="66">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67">IF(COUNTA($C109:$V109)=0,"",IF(H109="d","ok",IF(ISBLANK(N109),"Empty cell",IF(N109="yes","ok",IF(N109="y","ok",IF(N109="no","ok",IF(N109="n","ok","Entry should be either 'yes', 'y', 'no' or 'n'")))))))</f>
        <v/>
      </c>
      <c r="AJ109" s="16" t="str">
        <f t="shared" ref="AJ109" si="68">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 si="69">IF(COUNTA($C109:$V109)=0,"",IF(H109="d","ok",IF(ISBLANK(P109),"Empty cell",IF(P109="yes","ok",IF(P109="y","ok",IF(P109="no","ok",IF(P109="n","ok","Entry should be either 'yes', 'y', 'no' or 'n'")))))))</f>
        <v/>
      </c>
      <c r="AL109" s="16" t="str">
        <f t="shared" ref="AL109" si="70">IF(COUNTA($C109:$V109)=0,"","ok")</f>
        <v/>
      </c>
      <c r="AM109" s="16" t="str">
        <f t="shared" ref="AM109" si="71">IF(COUNTA($C109:$V109)=0,"",IF(H109="d","ok",IF(ISBLANK($R109),"Empty cell",IF(ISNUMBER($R109),IF($R109&gt;0,"ok","Entry should be greater than 0"),"Entry should be a number"))))</f>
        <v/>
      </c>
      <c r="AN109" s="187" t="str">
        <f t="shared" ref="AN109" si="72">IF(COUNTA($C109:$V109)=0,"",IF(ISBLANK($I109),IF(H109="d","ok","No Product Class Entered"),IF(OR(AND(I109&gt;=31,I109&lt;=37),AND(I109&gt;=53,I109&lt;=55)),IF(ISBLANK($S109),IF(H109="d","ok","Empty cell"),IF(ISNUMBER($S109),IF($S109&gt;0,"ok","Entry should be greater than 0"),"Entry should be a number")),IF(OR(AND(I109&gt;=38,I109&lt;=52),AND(I109&gt;=56,I109&lt;=58)),IF(ISBLANK($S109),"ok",IF(ISNUMBER($S109),IF($S109&gt;0,"ok","Entry should be greater than 0"),"Entry should be a number")), IF(AND(I109&gt;=1,I109&lt;=30),IF(ISBLANK($S109),"ok","Model is not a heat pump"),"ok")))))</f>
        <v/>
      </c>
      <c r="AO109" s="16" t="str">
        <f t="shared" ref="AO109" si="73">IF(COUNTA($C109:$V109)=0,"","ok")</f>
        <v/>
      </c>
      <c r="AP109" s="16" t="str">
        <f t="shared" ref="AP109" si="74">IF(COUNTA($C109:$V109)=0,"",IF(H109="d","ok",IF(ISBLANK($U109),"Empty cell",IF(ISNUMBER($U109),IF($U109&gt;0,"ok","Entry should be greater than 0"),"Entry should be a number"))))</f>
        <v/>
      </c>
      <c r="AQ109" s="16" t="str">
        <f t="shared" ref="AQ109" si="75">IF(COUNTA($C109:$V109)=0,"","ok")</f>
        <v/>
      </c>
      <c r="AR109" s="17"/>
      <c r="AV109" s="19"/>
      <c r="AW109" s="19"/>
      <c r="AX109" s="59" t="str">
        <f t="shared" ref="AX109" si="76">IF($AD109="ok",VLOOKUP($I109,PrClDesc,2),"")</f>
        <v/>
      </c>
      <c r="AY109" s="59" t="str">
        <f t="shared" ref="AY109" si="77">IF($AD109="ok",VLOOKUP($I109,PrClDesc,3),"")</f>
        <v/>
      </c>
      <c r="AZ109" s="59" t="str">
        <f t="shared" ref="AZ109" si="78">IF($AD109="ok",VLOOKUP($I109,PrClDesc,4),"")</f>
        <v/>
      </c>
      <c r="BA109" s="59" t="str">
        <f t="shared" ref="BA109" si="79">IF($AD109="ok",VLOOKUP($I109,PrClDesc,5),"")</f>
        <v/>
      </c>
      <c r="BB109" s="59" t="str">
        <f>IF(ISBLANK($D109),"",CHOOSE($D109,Certification!$C$32,Certification!$C$48,Certification!$C$64,Certification!$C$80,Certification!$C$96))</f>
        <v/>
      </c>
      <c r="BC109" s="59" t="str">
        <f>IF(ISBLANK($D109),"",CHOOSE($D109,Certification!$C$33,Certification!$C$49,Certification!$C$65,Certification!$C$81,Certification!$C$97))</f>
        <v/>
      </c>
      <c r="BD109" s="59" t="str">
        <f>IF(ISBLANK($D109),"",CHOOSE($D109,Certification!$C$34,Certification!$C$50,Certification!$C$66,Certification!$C$82,Certification!$C$98))</f>
        <v/>
      </c>
      <c r="BE109" s="59" t="str">
        <f>IF(ISBLANK($D109),"",CHOOSE($D109,Certification!$C$35,Certification!$C$51,Certification!$C$67,Certification!$C$83,Certification!$C$99))</f>
        <v/>
      </c>
      <c r="BF109" s="59" t="str">
        <f>IF(ISBLANK($D109),"",CHOOSE($D109,Certification!$C$36,Certification!$C$52,Certification!$C$68,Certification!$C$84,Certification!$C$100))</f>
        <v/>
      </c>
      <c r="BG109" s="59" t="str">
        <f>IF(ISBLANK($D109),"",CHOOSE($D109,Certification!$C$37,Certification!$C$53,Certification!$C$69,Certification!$C$85,Certification!$C$101))</f>
        <v/>
      </c>
      <c r="BH109" s="178" t="str">
        <f>IF(ISBLANK($D109),"",CHOOSE($D109,Certification!$G$39,Certification!$G$55,Certification!$G$71,Certification!$G$87,Certification!$G$103))</f>
        <v/>
      </c>
      <c r="BI109" s="178" t="str">
        <f>IF(ISBLANK($D109),"",CHOOSE($D109,Certification!$G$40,Certification!$G$56,Certification!$G$72,Certification!$G$88,Certification!$G$104))</f>
        <v/>
      </c>
      <c r="BJ109" s="178" t="str">
        <f>IF(ISBLANK($D109),"",CHOOSE($D109,Certification!$G$41,Certification!$G$57,Certification!$G$73,Certification!$G$89,Certification!$G$105))</f>
        <v/>
      </c>
      <c r="BK109" s="59" t="str">
        <f>IF(ISBLANK($D109),"",CHOOSE($D109,IF(ISBLANK(Certification!$C$43),"",Certification!$C$43),IF(ISBLANK(Certification!$C$59),"",Certification!$C$59),IF(ISBLANK(Certification!$C$75),"",Certification!$C$75),IF(ISBLANK(Certification!$C$91),"",Certification!$C$91),IF(ISBLANK(Certification!$C$107),"",Certification!$C$107)))</f>
        <v/>
      </c>
      <c r="BL109" s="59" t="str">
        <f>IF(ISBLANK($D109),"",CHOOSE($D109,IF(ISBLANK(Certification!$C$45),"",Certification!$C$45),IF(ISBLANK(Certification!$C$61),"",Certification!$C$61),IF(ISBLANK(Certification!$C$77),"",Certification!$C$77),IF(ISBLANK(Certification!$C$93),"",Certification!$C$93),IF(ISBLANK(Certification!$C$109),"",Certification!$C$109)))</f>
        <v/>
      </c>
      <c r="BN109" s="20" t="s">
        <v>8</v>
      </c>
    </row>
    <row r="110" spans="1:66"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9"/>
      <c r="BF110" s="19"/>
      <c r="BG110" s="19"/>
      <c r="BH110" s="178" t="str">
        <f>IF(ISBLANK($D110),"",CHOOSE($D110,Certification!$G$39,Certification!$G$55,Certification!$G$71,Certification!$G$87,Certification!$G$103))</f>
        <v/>
      </c>
      <c r="BI110" s="178" t="str">
        <f>IF(ISBLANK($D110),"",CHOOSE($D110,Certification!$G$40,Certification!$G$56,Certification!$G$72,Certification!$G$88,Certification!$G$104))</f>
        <v/>
      </c>
      <c r="BJ110" s="178" t="str">
        <f>IF(ISBLANK($D110),"",CHOOSE($D110,Certification!$G$41,Certification!$G$57,Certification!$G$73,Certification!$G$89,Certification!$G$105))</f>
        <v/>
      </c>
      <c r="BK110" s="19"/>
      <c r="BL110" s="19"/>
    </row>
    <row r="111" spans="1:66" x14ac:dyDescent="0.2">
      <c r="J111" s="12"/>
      <c r="K111" s="12"/>
      <c r="L111" s="12"/>
      <c r="M111" s="12"/>
      <c r="N111" s="12"/>
      <c r="O111" s="12"/>
      <c r="P111" s="12"/>
      <c r="Q111" s="12"/>
      <c r="R111" s="12"/>
      <c r="AU111" s="18"/>
      <c r="AV111" s="19"/>
      <c r="AW111" s="19"/>
      <c r="AX111" s="19"/>
      <c r="AY111" s="19"/>
      <c r="AZ111" s="19"/>
      <c r="BA111" s="19"/>
      <c r="BB111" s="19"/>
      <c r="BC111" s="19"/>
      <c r="BD111" s="19"/>
      <c r="BE111" s="19"/>
      <c r="BF111" s="19"/>
      <c r="BG111" s="19"/>
      <c r="BH111" s="179"/>
      <c r="BI111" s="179"/>
      <c r="BJ111" s="179"/>
      <c r="BK111" s="19"/>
      <c r="BL111" s="19"/>
    </row>
    <row r="112" spans="1:66" x14ac:dyDescent="0.2">
      <c r="J112" s="12"/>
      <c r="K112" s="12"/>
      <c r="L112" s="12"/>
      <c r="M112" s="12"/>
      <c r="N112" s="12"/>
      <c r="O112" s="12"/>
      <c r="P112" s="12"/>
      <c r="Q112" s="12"/>
      <c r="R112" s="12"/>
      <c r="AU112" s="18"/>
      <c r="AV112" s="19"/>
      <c r="AW112" s="19"/>
      <c r="AX112" s="19"/>
      <c r="AY112" s="19"/>
      <c r="AZ112" s="19"/>
      <c r="BA112" s="19"/>
      <c r="BB112" s="19"/>
      <c r="BC112" s="19"/>
      <c r="BD112" s="19"/>
      <c r="BE112" s="19"/>
      <c r="BF112" s="19"/>
      <c r="BG112" s="19"/>
      <c r="BH112" s="179"/>
      <c r="BI112" s="179"/>
      <c r="BJ112" s="179"/>
      <c r="BK112" s="19"/>
      <c r="BL112" s="19"/>
    </row>
    <row r="113" spans="10:64" x14ac:dyDescent="0.2">
      <c r="J113" s="12"/>
      <c r="K113" s="12"/>
      <c r="L113" s="12"/>
      <c r="M113" s="12"/>
      <c r="N113" s="12"/>
      <c r="O113" s="12"/>
      <c r="P113" s="12"/>
      <c r="Q113" s="12"/>
      <c r="R113" s="12"/>
      <c r="AU113" s="18"/>
      <c r="AV113" s="19"/>
      <c r="AW113" s="19"/>
      <c r="AX113" s="19"/>
      <c r="AY113" s="19"/>
      <c r="AZ113" s="19"/>
      <c r="BA113" s="19"/>
      <c r="BB113" s="19"/>
      <c r="BC113" s="19"/>
      <c r="BD113" s="19"/>
      <c r="BE113" s="19"/>
      <c r="BF113" s="19"/>
      <c r="BG113" s="19"/>
      <c r="BH113" s="179"/>
      <c r="BI113" s="179"/>
      <c r="BJ113" s="179"/>
      <c r="BK113" s="19"/>
      <c r="BL113" s="19"/>
    </row>
    <row r="114" spans="10:64" x14ac:dyDescent="0.2">
      <c r="J114" s="12"/>
      <c r="K114" s="12"/>
      <c r="L114" s="12"/>
      <c r="M114" s="12"/>
      <c r="N114" s="12"/>
      <c r="O114" s="12"/>
      <c r="P114" s="12"/>
      <c r="Q114" s="12"/>
      <c r="R114" s="12"/>
      <c r="AU114" s="18"/>
      <c r="AV114" s="19"/>
      <c r="AW114" s="19"/>
      <c r="AX114" s="19"/>
      <c r="AY114" s="19"/>
      <c r="AZ114" s="19"/>
      <c r="BA114" s="19"/>
      <c r="BB114" s="19"/>
      <c r="BC114" s="19"/>
      <c r="BD114" s="19"/>
      <c r="BE114" s="19"/>
      <c r="BF114" s="19"/>
      <c r="BG114" s="19"/>
      <c r="BH114" s="179"/>
      <c r="BI114" s="179"/>
      <c r="BJ114" s="179"/>
      <c r="BK114" s="19"/>
      <c r="BL114" s="19"/>
    </row>
    <row r="115" spans="10:64" x14ac:dyDescent="0.2">
      <c r="J115" s="12"/>
      <c r="K115" s="12"/>
      <c r="L115" s="12"/>
      <c r="M115" s="12"/>
      <c r="N115" s="12"/>
      <c r="O115" s="12"/>
      <c r="P115" s="12"/>
      <c r="Q115" s="12"/>
      <c r="R115" s="12"/>
      <c r="AU115" s="18"/>
      <c r="AV115" s="19"/>
      <c r="AW115" s="19"/>
      <c r="AX115" s="19"/>
      <c r="AY115" s="19"/>
      <c r="AZ115" s="19"/>
      <c r="BA115" s="19"/>
      <c r="BB115" s="19"/>
      <c r="BC115" s="19"/>
      <c r="BD115" s="19"/>
      <c r="BE115" s="19"/>
      <c r="BF115" s="19"/>
      <c r="BG115" s="19"/>
      <c r="BH115" s="179"/>
      <c r="BI115" s="179"/>
      <c r="BJ115" s="179"/>
      <c r="BK115" s="19"/>
      <c r="BL115" s="19"/>
    </row>
    <row r="116" spans="10:64" x14ac:dyDescent="0.2">
      <c r="J116" s="12"/>
      <c r="K116" s="12"/>
      <c r="L116" s="12"/>
      <c r="M116" s="12"/>
      <c r="N116" s="12"/>
      <c r="O116" s="12"/>
      <c r="P116" s="12"/>
      <c r="Q116" s="12"/>
      <c r="R116" s="12"/>
      <c r="AU116" s="18"/>
      <c r="AV116" s="19"/>
      <c r="AW116" s="19"/>
      <c r="AX116" s="19"/>
      <c r="AY116" s="19"/>
      <c r="AZ116" s="19"/>
      <c r="BA116" s="19"/>
      <c r="BB116" s="19"/>
      <c r="BC116" s="19"/>
      <c r="BD116" s="19"/>
      <c r="BE116" s="19"/>
      <c r="BF116" s="19"/>
      <c r="BG116" s="19"/>
      <c r="BH116" s="179"/>
      <c r="BI116" s="179"/>
      <c r="BJ116" s="179"/>
      <c r="BK116" s="19"/>
      <c r="BL116" s="19"/>
    </row>
    <row r="117" spans="10:64" x14ac:dyDescent="0.2">
      <c r="J117" s="12"/>
      <c r="K117" s="12"/>
      <c r="L117" s="12"/>
      <c r="M117" s="12"/>
      <c r="N117" s="12"/>
      <c r="O117" s="12"/>
      <c r="P117" s="12"/>
      <c r="Q117" s="12"/>
      <c r="R117" s="12"/>
      <c r="AU117" s="18"/>
      <c r="AV117" s="19"/>
      <c r="AW117" s="19"/>
      <c r="AX117" s="19"/>
      <c r="AY117" s="19"/>
      <c r="AZ117" s="19"/>
      <c r="BA117" s="19"/>
      <c r="BB117" s="19"/>
      <c r="BC117" s="19"/>
      <c r="BD117" s="19"/>
      <c r="BE117" s="19"/>
      <c r="BF117" s="19"/>
      <c r="BG117" s="19"/>
      <c r="BH117" s="179"/>
      <c r="BI117" s="179"/>
      <c r="BJ117" s="179"/>
      <c r="BK117" s="19"/>
      <c r="BL117" s="19"/>
    </row>
    <row r="118" spans="10:64" x14ac:dyDescent="0.2">
      <c r="J118" s="12"/>
      <c r="K118" s="12"/>
      <c r="L118" s="12"/>
      <c r="M118" s="12"/>
      <c r="N118" s="12"/>
      <c r="O118" s="12"/>
      <c r="P118" s="12"/>
      <c r="Q118" s="12"/>
      <c r="R118" s="12"/>
      <c r="AU118" s="18"/>
      <c r="AV118" s="19"/>
      <c r="AW118" s="19"/>
      <c r="AX118" s="19"/>
      <c r="AY118" s="19"/>
      <c r="AZ118" s="19"/>
      <c r="BA118" s="19"/>
      <c r="BB118" s="19"/>
      <c r="BC118" s="19"/>
      <c r="BD118" s="19"/>
      <c r="BE118" s="19"/>
      <c r="BF118" s="19"/>
      <c r="BG118" s="19"/>
      <c r="BH118" s="179"/>
      <c r="BI118" s="179"/>
      <c r="BJ118" s="179"/>
      <c r="BK118" s="19"/>
      <c r="BL118" s="19"/>
    </row>
    <row r="119" spans="10:64" x14ac:dyDescent="0.2">
      <c r="J119" s="12"/>
      <c r="K119" s="12"/>
      <c r="L119" s="12"/>
      <c r="M119" s="12"/>
      <c r="N119" s="12"/>
      <c r="O119" s="12"/>
      <c r="P119" s="12"/>
      <c r="Q119" s="12"/>
      <c r="R119" s="12"/>
      <c r="AU119" s="18"/>
      <c r="AV119" s="19"/>
      <c r="AW119" s="19"/>
      <c r="AX119" s="19"/>
      <c r="AY119" s="19"/>
      <c r="AZ119" s="19"/>
      <c r="BA119" s="19"/>
      <c r="BB119" s="19"/>
      <c r="BC119" s="19"/>
      <c r="BD119" s="19"/>
      <c r="BE119" s="19"/>
      <c r="BF119" s="19"/>
      <c r="BG119" s="19"/>
      <c r="BH119" s="179"/>
      <c r="BI119" s="179"/>
      <c r="BJ119" s="179"/>
      <c r="BK119" s="19"/>
      <c r="BL119" s="19"/>
    </row>
    <row r="120" spans="10:64" x14ac:dyDescent="0.2">
      <c r="J120" s="12"/>
      <c r="K120" s="12"/>
      <c r="L120" s="12"/>
      <c r="M120" s="12"/>
      <c r="N120" s="12"/>
      <c r="O120" s="12"/>
      <c r="P120" s="12"/>
      <c r="Q120" s="12"/>
      <c r="R120" s="12"/>
      <c r="AU120" s="18"/>
      <c r="AV120" s="19"/>
      <c r="AW120" s="19"/>
      <c r="AX120" s="19"/>
      <c r="AY120" s="19"/>
      <c r="AZ120" s="19"/>
      <c r="BA120" s="19"/>
      <c r="BB120" s="19"/>
      <c r="BC120" s="19"/>
      <c r="BD120" s="19"/>
      <c r="BE120" s="19"/>
      <c r="BF120" s="19"/>
      <c r="BG120" s="19"/>
      <c r="BH120" s="179"/>
      <c r="BI120" s="179"/>
      <c r="BJ120" s="179"/>
      <c r="BK120" s="19"/>
      <c r="BL120" s="19"/>
    </row>
    <row r="121" spans="10:64" x14ac:dyDescent="0.2">
      <c r="J121" s="12"/>
      <c r="K121" s="12"/>
      <c r="L121" s="12"/>
      <c r="M121" s="12"/>
      <c r="N121" s="12"/>
      <c r="O121" s="12"/>
      <c r="P121" s="12"/>
      <c r="Q121" s="12"/>
      <c r="R121" s="12"/>
      <c r="AU121" s="18"/>
      <c r="AV121" s="19"/>
      <c r="AW121" s="19"/>
      <c r="AX121" s="19"/>
      <c r="AY121" s="19"/>
      <c r="AZ121" s="19"/>
      <c r="BA121" s="19"/>
      <c r="BB121" s="19"/>
      <c r="BC121" s="19"/>
      <c r="BD121" s="19"/>
      <c r="BE121" s="19"/>
      <c r="BF121" s="19"/>
      <c r="BG121" s="19"/>
      <c r="BH121" s="179"/>
      <c r="BI121" s="179"/>
      <c r="BJ121" s="179"/>
      <c r="BK121" s="19"/>
      <c r="BL121" s="19"/>
    </row>
    <row r="122" spans="10:64" x14ac:dyDescent="0.2">
      <c r="J122" s="12"/>
      <c r="K122" s="12"/>
      <c r="L122" s="12"/>
      <c r="M122" s="12"/>
      <c r="N122" s="12"/>
      <c r="O122" s="12"/>
      <c r="P122" s="12"/>
      <c r="Q122" s="12"/>
      <c r="R122" s="12"/>
      <c r="AU122" s="18"/>
      <c r="AV122" s="19"/>
      <c r="AW122" s="19"/>
      <c r="AX122" s="19"/>
      <c r="AY122" s="19"/>
      <c r="AZ122" s="19"/>
      <c r="BA122" s="19"/>
      <c r="BB122" s="19"/>
      <c r="BC122" s="19"/>
      <c r="BD122" s="19"/>
      <c r="BE122" s="19"/>
      <c r="BF122" s="19"/>
      <c r="BG122" s="19"/>
      <c r="BH122" s="179"/>
      <c r="BI122" s="179"/>
      <c r="BJ122" s="179"/>
      <c r="BK122" s="19"/>
      <c r="BL122" s="19"/>
    </row>
    <row r="123" spans="10:64" x14ac:dyDescent="0.2">
      <c r="J123" s="12"/>
      <c r="K123" s="12"/>
      <c r="L123" s="12"/>
      <c r="M123" s="12"/>
      <c r="N123" s="12"/>
      <c r="O123" s="12"/>
      <c r="P123" s="12"/>
      <c r="Q123" s="12"/>
      <c r="R123" s="12"/>
      <c r="AU123" s="18"/>
      <c r="AV123" s="19"/>
      <c r="AW123" s="19"/>
      <c r="AX123" s="19"/>
      <c r="AY123" s="19"/>
      <c r="AZ123" s="19"/>
      <c r="BA123" s="19"/>
      <c r="BB123" s="19"/>
      <c r="BC123" s="19"/>
      <c r="BD123" s="19"/>
      <c r="BE123" s="19"/>
      <c r="BF123" s="19"/>
      <c r="BG123" s="19"/>
      <c r="BH123" s="179"/>
      <c r="BI123" s="179"/>
      <c r="BJ123" s="179"/>
      <c r="BK123" s="19"/>
      <c r="BL123" s="19"/>
    </row>
    <row r="124" spans="10:64" x14ac:dyDescent="0.2">
      <c r="J124" s="12"/>
      <c r="K124" s="12"/>
      <c r="L124" s="12"/>
      <c r="M124" s="12"/>
      <c r="N124" s="12"/>
      <c r="O124" s="12"/>
      <c r="P124" s="12"/>
      <c r="Q124" s="12"/>
      <c r="R124" s="12"/>
      <c r="AU124" s="18"/>
      <c r="AV124" s="19"/>
      <c r="AW124" s="19"/>
      <c r="AX124" s="19"/>
      <c r="AY124" s="19"/>
      <c r="AZ124" s="19"/>
      <c r="BA124" s="19"/>
      <c r="BB124" s="19"/>
      <c r="BC124" s="19"/>
      <c r="BD124" s="19"/>
      <c r="BE124" s="19"/>
      <c r="BF124" s="19"/>
      <c r="BG124" s="19"/>
      <c r="BH124" s="179"/>
      <c r="BI124" s="179"/>
      <c r="BJ124" s="179"/>
      <c r="BK124" s="19"/>
      <c r="BL124" s="19"/>
    </row>
    <row r="125" spans="10:64" x14ac:dyDescent="0.2">
      <c r="J125" s="12"/>
      <c r="K125" s="12"/>
      <c r="L125" s="12"/>
      <c r="M125" s="12"/>
      <c r="N125" s="12"/>
      <c r="O125" s="12"/>
      <c r="P125" s="12"/>
      <c r="Q125" s="12"/>
      <c r="R125" s="12"/>
    </row>
    <row r="126" spans="10:64" x14ac:dyDescent="0.2">
      <c r="J126" s="12"/>
      <c r="K126" s="12"/>
      <c r="L126" s="12"/>
      <c r="M126" s="12"/>
      <c r="N126" s="12"/>
      <c r="O126" s="12"/>
      <c r="P126" s="12"/>
      <c r="Q126" s="12"/>
      <c r="R126" s="12"/>
    </row>
    <row r="127" spans="10:64" x14ac:dyDescent="0.2">
      <c r="J127" s="12"/>
      <c r="K127" s="12"/>
      <c r="L127" s="12"/>
      <c r="M127" s="12"/>
      <c r="N127" s="12"/>
      <c r="O127" s="12"/>
      <c r="P127" s="12"/>
      <c r="Q127" s="12"/>
      <c r="R127" s="12"/>
    </row>
    <row r="128" spans="10:64"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3">
    <mergeCell ref="AG6:AH6"/>
    <mergeCell ref="AM6:AP6"/>
    <mergeCell ref="AU9:AV9"/>
    <mergeCell ref="X6:Z6"/>
    <mergeCell ref="AA6:AC6"/>
    <mergeCell ref="AI6:AK6"/>
    <mergeCell ref="D1:G1"/>
    <mergeCell ref="A5:I5"/>
    <mergeCell ref="A6:I6"/>
    <mergeCell ref="B3:C3"/>
    <mergeCell ref="AD6:AF6"/>
    <mergeCell ref="F3:G3"/>
    <mergeCell ref="H3:I3"/>
  </mergeCells>
  <phoneticPr fontId="0" type="noConversion"/>
  <conditionalFormatting sqref="B10:B109">
    <cfRule type="cellIs" dxfId="9" priority="63" stopIfTrue="1" operator="equal">
      <formula>"ok"</formula>
    </cfRule>
    <cfRule type="cellIs" dxfId="8" priority="64" stopIfTrue="1" operator="equal">
      <formula>"Error"</formula>
    </cfRule>
  </conditionalFormatting>
  <conditionalFormatting sqref="C10:V109">
    <cfRule type="expression" dxfId="7" priority="88" stopIfTrue="1">
      <formula>X10="ok"</formula>
    </cfRule>
    <cfRule type="expression" dxfId="6" priority="89" stopIfTrue="1">
      <formula>X10=""</formula>
    </cfRule>
  </conditionalFormatting>
  <conditionalFormatting sqref="X10:AQ109">
    <cfRule type="cellIs" dxfId="5" priority="49" stopIfTrue="1" operator="equal">
      <formula>"ok"</formula>
    </cfRule>
    <cfRule type="cellIs" dxfId="4" priority="50" stopIfTrue="1" operator="equal">
      <formula>""</formula>
    </cfRule>
  </conditionalFormatting>
  <conditionalFormatting sqref="H3">
    <cfRule type="cellIs" dxfId="3" priority="25" stopIfTrue="1" operator="equal">
      <formula>"Error"</formula>
    </cfRule>
    <cfRule type="cellIs" dxfId="2" priority="27" stopIfTrue="1" operator="equal">
      <formula>"OK"</formula>
    </cfRule>
  </conditionalFormatting>
  <conditionalFormatting sqref="D3">
    <cfRule type="cellIs" dxfId="1" priority="23" stopIfTrue="1" operator="equal">
      <formula>"Error"</formula>
    </cfRule>
    <cfRule type="cellIs" dxfId="0" priority="24" stopIfTrue="1" operator="equal">
      <formula>"OK"</formula>
    </cfRule>
  </conditionalFormatting>
  <dataValidations xWindow="426" yWindow="420" count="39">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58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qref="Q9 T9 V9:V10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SEER or EER, as Applicable" prompt="Enter the Seasonal Energy Efficiency Ratio (SEER) or the Energy Efficiency Ratio (EER), as applicable, in the cells below.  This should be a decimal number greater than zero._x000a__x000a_" sqref="R9"/>
    <dataValidation allowBlank="1" showInputMessage="1" showErrorMessage="1" promptTitle="HSPF or COP, if Applicable" prompt="For product classes 31-37 and 53-55, enter the HSPF or COP, as applicable, in the cells below.  This should be a number &gt; 0._x000a__x000a_For other product classes that are heat pumps, the entry is optional._x000a__x000a_Do not make an entry for Air Conditioners._x000a__x000a_" sqref="S9"/>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P9"/>
    <dataValidation allowBlank="1" showInputMessage="1" promptTitle="Rated Cooling Capacity" prompt="Enter the Rated Cooling Capacity in Btu per hour in the cells below.  This should be a decimal number greater than zero._x000a__x000a_" sqref="U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operator="greaterThanOrEqual" allowBlank="1" showErrorMessage="1" errorTitle="Cert. Based on Alternative Way?" error="The entry should be either 'yes', 'y', 'no', or 'n'._x000a__x000a_Click &quot;Retry&quot; to reenter the answer." prompt="_x000a__x000a_" sqref="P10:P109">
      <formula1>IF(P10="yes",TRUE,IF(P10="y",TRUE,IF(P10="no",TRUE,IF(P10="n",TRUE,FALSE))))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operator="greaterThanOrEqual" allowBlank="1" error="_x000a_" prompt="_x000a_" sqref="J10:J109"/>
    <dataValidation operator="greaterThanOrEqual" prompt="_x000a__x000a_" sqref="Q10:Q109"/>
    <dataValidation operator="greaterThan" allowBlank="1" sqref="T10:T109"/>
    <dataValidation type="custom" allowBlank="1" showErrorMessage="1" errorTitle="Product Class" error="Entry should be an integer between 1 and 58._x000a__x000a_See the Product Description worksheet for details on product classes._x000a__x000a_Click &quot;Retry&quot; to re-enter the Product Class._x000a__x000a_" sqref="I10:I109">
      <formula1>IF(I10=INT(I10),IF(I10&gt;0,IF(I10&lt;=$AV$11,TRUE,FALSE)))</formula1>
    </dataValidation>
    <dataValidation type="decimal" operator="greaterThan" allowBlank="1" showErrorMessage="1" errorTitle="SEER or EER, as Applicable" error="The Seasonal Energy Efficiency Ratio (SEER) or Energy Efficiency Ratio (EER) should be a decimal number greater than zero._x000a__x000a_Click &quot;Retry&quot; to reenter the SEER or EER._x000a__x000a_" sqref="R10:R109">
      <formula1>0</formula1>
    </dataValidation>
    <dataValidation type="custom" operator="greaterThan" allowBlank="1" showErrorMessage="1" errorTitle="HSPF or COP, if Applicable" error="Either the Product Class is not a Heat Pump or the HSPF or COP is not a number greater than zero._x000a__x000a_Click &quot;Retry&quot; to re-enter the HSPF or COP or &quot;Cancel&quot; to escape._x000a__x000a_" sqref="S10:S109">
      <formula1>IF(AND(I10&gt;=31,I10&lt;=58),IF(ISNUMBER(S10),IF(S10&gt;0,TRUE,FALSE),FALSE),FALSE)</formula1>
    </dataValidation>
    <dataValidation type="decimal" operator="greaterThan" allowBlank="1" showErrorMessage="1" errorTitle="Rated Cooling Capacity" error="The Rated Cooling Capacity should be a decimal number greater than zero._x000a__x000a_Click &quot;Retry&quot; to reenter the Rated Cooling Capacity._x000a__x000a_" sqref="U10:U109">
      <formula1>0</formula1>
    </dataValidation>
  </dataValidations>
  <pageMargins left="0.75" right="0.75" top="0.75" bottom="0.75" header="0.5" footer="0.4"/>
  <pageSetup scale="32"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9.140625" style="235"/>
    <col min="2" max="2" width="33.7109375" style="11" customWidth="1"/>
    <col min="3" max="3" width="19.7109375" style="11" customWidth="1"/>
    <col min="4" max="4" width="9.140625" style="235"/>
    <col min="5" max="5" width="33.42578125" style="235" customWidth="1"/>
    <col min="6" max="6" width="40.5703125" style="235" customWidth="1"/>
    <col min="7" max="16384" width="9.140625" style="235"/>
  </cols>
  <sheetData>
    <row r="1" spans="1:6" x14ac:dyDescent="0.2">
      <c r="A1" s="22" t="s">
        <v>7</v>
      </c>
    </row>
    <row r="3" spans="1:6" s="36" customFormat="1" ht="25.5" x14ac:dyDescent="0.2">
      <c r="A3" s="23" t="s">
        <v>3</v>
      </c>
      <c r="B3" s="23" t="s">
        <v>127</v>
      </c>
      <c r="C3" s="23" t="s">
        <v>128</v>
      </c>
      <c r="D3" s="23" t="s">
        <v>129</v>
      </c>
      <c r="E3" s="23" t="s">
        <v>130</v>
      </c>
      <c r="F3" s="23" t="s">
        <v>131</v>
      </c>
    </row>
    <row r="4" spans="1:6" x14ac:dyDescent="0.2">
      <c r="A4" s="232">
        <v>1</v>
      </c>
      <c r="B4" s="236" t="s">
        <v>132</v>
      </c>
      <c r="C4" s="236" t="s">
        <v>133</v>
      </c>
      <c r="D4" s="234">
        <v>3</v>
      </c>
      <c r="E4" s="232" t="s">
        <v>134</v>
      </c>
      <c r="F4" s="232" t="s">
        <v>135</v>
      </c>
    </row>
    <row r="5" spans="1:6" x14ac:dyDescent="0.2">
      <c r="A5" s="232">
        <v>2</v>
      </c>
      <c r="B5" s="236" t="s">
        <v>132</v>
      </c>
      <c r="C5" s="236" t="s">
        <v>133</v>
      </c>
      <c r="D5" s="233" t="s">
        <v>135</v>
      </c>
      <c r="E5" s="231" t="s">
        <v>136</v>
      </c>
      <c r="F5" s="232" t="s">
        <v>137</v>
      </c>
    </row>
    <row r="6" spans="1:6" x14ac:dyDescent="0.2">
      <c r="A6" s="232">
        <v>3</v>
      </c>
      <c r="B6" s="236" t="s">
        <v>132</v>
      </c>
      <c r="C6" s="236" t="s">
        <v>133</v>
      </c>
      <c r="D6" s="233" t="s">
        <v>135</v>
      </c>
      <c r="E6" s="231" t="s">
        <v>136</v>
      </c>
      <c r="F6" s="232" t="s">
        <v>138</v>
      </c>
    </row>
    <row r="7" spans="1:6" x14ac:dyDescent="0.2">
      <c r="A7" s="232">
        <v>4</v>
      </c>
      <c r="B7" s="236" t="s">
        <v>132</v>
      </c>
      <c r="C7" s="236" t="s">
        <v>133</v>
      </c>
      <c r="D7" s="233" t="s">
        <v>135</v>
      </c>
      <c r="E7" s="231" t="s">
        <v>139</v>
      </c>
      <c r="F7" s="232" t="s">
        <v>140</v>
      </c>
    </row>
    <row r="8" spans="1:6" x14ac:dyDescent="0.2">
      <c r="A8" s="232">
        <v>5</v>
      </c>
      <c r="B8" s="236" t="s">
        <v>132</v>
      </c>
      <c r="C8" s="236" t="s">
        <v>133</v>
      </c>
      <c r="D8" s="233" t="s">
        <v>135</v>
      </c>
      <c r="E8" s="231" t="s">
        <v>139</v>
      </c>
      <c r="F8" s="232" t="s">
        <v>138</v>
      </c>
    </row>
    <row r="9" spans="1:6" x14ac:dyDescent="0.2">
      <c r="A9" s="232">
        <v>6</v>
      </c>
      <c r="B9" s="236" t="s">
        <v>132</v>
      </c>
      <c r="C9" s="236" t="s">
        <v>133</v>
      </c>
      <c r="D9" s="233" t="s">
        <v>135</v>
      </c>
      <c r="E9" s="231" t="s">
        <v>141</v>
      </c>
      <c r="F9" s="232" t="s">
        <v>137</v>
      </c>
    </row>
    <row r="10" spans="1:6" x14ac:dyDescent="0.2">
      <c r="A10" s="232">
        <v>7</v>
      </c>
      <c r="B10" s="236" t="s">
        <v>132</v>
      </c>
      <c r="C10" s="236" t="s">
        <v>133</v>
      </c>
      <c r="D10" s="233" t="s">
        <v>135</v>
      </c>
      <c r="E10" s="231" t="s">
        <v>141</v>
      </c>
      <c r="F10" s="232" t="s">
        <v>138</v>
      </c>
    </row>
    <row r="11" spans="1:6" x14ac:dyDescent="0.2">
      <c r="A11" s="232">
        <v>8</v>
      </c>
      <c r="B11" s="236" t="s">
        <v>132</v>
      </c>
      <c r="C11" s="236" t="s">
        <v>142</v>
      </c>
      <c r="D11" s="233" t="s">
        <v>135</v>
      </c>
      <c r="E11" s="232" t="s">
        <v>143</v>
      </c>
      <c r="F11" s="232" t="s">
        <v>135</v>
      </c>
    </row>
    <row r="12" spans="1:6" x14ac:dyDescent="0.2">
      <c r="A12" s="232">
        <v>9</v>
      </c>
      <c r="B12" s="236" t="s">
        <v>132</v>
      </c>
      <c r="C12" s="236" t="s">
        <v>142</v>
      </c>
      <c r="D12" s="233" t="s">
        <v>135</v>
      </c>
      <c r="E12" s="232" t="s">
        <v>144</v>
      </c>
      <c r="F12" s="232" t="s">
        <v>135</v>
      </c>
    </row>
    <row r="13" spans="1:6" x14ac:dyDescent="0.2">
      <c r="A13" s="232">
        <v>10</v>
      </c>
      <c r="B13" s="236" t="s">
        <v>132</v>
      </c>
      <c r="C13" s="236" t="s">
        <v>142</v>
      </c>
      <c r="D13" s="233" t="s">
        <v>135</v>
      </c>
      <c r="E13" s="231" t="s">
        <v>136</v>
      </c>
      <c r="F13" s="232" t="s">
        <v>137</v>
      </c>
    </row>
    <row r="14" spans="1:6" x14ac:dyDescent="0.2">
      <c r="A14" s="232">
        <v>11</v>
      </c>
      <c r="B14" s="236" t="s">
        <v>132</v>
      </c>
      <c r="C14" s="236" t="s">
        <v>142</v>
      </c>
      <c r="D14" s="233" t="s">
        <v>135</v>
      </c>
      <c r="E14" s="231" t="s">
        <v>136</v>
      </c>
      <c r="F14" s="234" t="s">
        <v>138</v>
      </c>
    </row>
    <row r="15" spans="1:6" x14ac:dyDescent="0.2">
      <c r="A15" s="232">
        <v>12</v>
      </c>
      <c r="B15" s="236" t="s">
        <v>132</v>
      </c>
      <c r="C15" s="236" t="s">
        <v>142</v>
      </c>
      <c r="D15" s="233" t="s">
        <v>135</v>
      </c>
      <c r="E15" s="231" t="s">
        <v>139</v>
      </c>
      <c r="F15" s="232" t="s">
        <v>140</v>
      </c>
    </row>
    <row r="16" spans="1:6" x14ac:dyDescent="0.2">
      <c r="A16" s="232">
        <v>13</v>
      </c>
      <c r="B16" s="236" t="s">
        <v>132</v>
      </c>
      <c r="C16" s="236" t="s">
        <v>142</v>
      </c>
      <c r="D16" s="233" t="s">
        <v>135</v>
      </c>
      <c r="E16" s="231" t="s">
        <v>139</v>
      </c>
      <c r="F16" s="234" t="s">
        <v>138</v>
      </c>
    </row>
    <row r="17" spans="1:6" x14ac:dyDescent="0.2">
      <c r="A17" s="232">
        <v>14</v>
      </c>
      <c r="B17" s="236" t="s">
        <v>132</v>
      </c>
      <c r="C17" s="236" t="s">
        <v>142</v>
      </c>
      <c r="D17" s="233" t="s">
        <v>135</v>
      </c>
      <c r="E17" s="231" t="s">
        <v>141</v>
      </c>
      <c r="F17" s="232" t="s">
        <v>140</v>
      </c>
    </row>
    <row r="18" spans="1:6" x14ac:dyDescent="0.2">
      <c r="A18" s="232">
        <v>15</v>
      </c>
      <c r="B18" s="236" t="s">
        <v>132</v>
      </c>
      <c r="C18" s="236" t="s">
        <v>142</v>
      </c>
      <c r="D18" s="233" t="s">
        <v>135</v>
      </c>
      <c r="E18" s="231" t="s">
        <v>141</v>
      </c>
      <c r="F18" s="234" t="s">
        <v>138</v>
      </c>
    </row>
    <row r="19" spans="1:6" x14ac:dyDescent="0.2">
      <c r="A19" s="232">
        <v>16</v>
      </c>
      <c r="B19" s="236" t="s">
        <v>132</v>
      </c>
      <c r="C19" s="236" t="s">
        <v>145</v>
      </c>
      <c r="D19" s="233" t="s">
        <v>135</v>
      </c>
      <c r="E19" s="232" t="s">
        <v>143</v>
      </c>
      <c r="F19" s="232" t="s">
        <v>135</v>
      </c>
    </row>
    <row r="20" spans="1:6" x14ac:dyDescent="0.2">
      <c r="A20" s="232">
        <v>17</v>
      </c>
      <c r="B20" s="236" t="s">
        <v>132</v>
      </c>
      <c r="C20" s="236" t="s">
        <v>145</v>
      </c>
      <c r="D20" s="233" t="s">
        <v>135</v>
      </c>
      <c r="E20" s="232" t="s">
        <v>144</v>
      </c>
      <c r="F20" s="232" t="s">
        <v>135</v>
      </c>
    </row>
    <row r="21" spans="1:6" x14ac:dyDescent="0.2">
      <c r="A21" s="232">
        <v>18</v>
      </c>
      <c r="B21" s="236" t="s">
        <v>132</v>
      </c>
      <c r="C21" s="236" t="s">
        <v>145</v>
      </c>
      <c r="D21" s="233" t="s">
        <v>135</v>
      </c>
      <c r="E21" s="231" t="s">
        <v>136</v>
      </c>
      <c r="F21" s="232" t="s">
        <v>137</v>
      </c>
    </row>
    <row r="22" spans="1:6" x14ac:dyDescent="0.2">
      <c r="A22" s="232">
        <v>19</v>
      </c>
      <c r="B22" s="236" t="s">
        <v>132</v>
      </c>
      <c r="C22" s="236" t="s">
        <v>145</v>
      </c>
      <c r="D22" s="233" t="s">
        <v>135</v>
      </c>
      <c r="E22" s="231" t="s">
        <v>136</v>
      </c>
      <c r="F22" s="234" t="s">
        <v>138</v>
      </c>
    </row>
    <row r="23" spans="1:6" x14ac:dyDescent="0.2">
      <c r="A23" s="232">
        <v>20</v>
      </c>
      <c r="B23" s="236" t="s">
        <v>132</v>
      </c>
      <c r="C23" s="236" t="s">
        <v>145</v>
      </c>
      <c r="D23" s="233" t="s">
        <v>135</v>
      </c>
      <c r="E23" s="231" t="s">
        <v>139</v>
      </c>
      <c r="F23" s="232" t="s">
        <v>137</v>
      </c>
    </row>
    <row r="24" spans="1:6" x14ac:dyDescent="0.2">
      <c r="A24" s="232">
        <v>21</v>
      </c>
      <c r="B24" s="236" t="s">
        <v>132</v>
      </c>
      <c r="C24" s="236" t="s">
        <v>145</v>
      </c>
      <c r="D24" s="233" t="s">
        <v>135</v>
      </c>
      <c r="E24" s="231" t="s">
        <v>139</v>
      </c>
      <c r="F24" s="234" t="s">
        <v>138</v>
      </c>
    </row>
    <row r="25" spans="1:6" x14ac:dyDescent="0.2">
      <c r="A25" s="232">
        <v>22</v>
      </c>
      <c r="B25" s="236" t="s">
        <v>132</v>
      </c>
      <c r="C25" s="236" t="s">
        <v>145</v>
      </c>
      <c r="D25" s="233" t="s">
        <v>135</v>
      </c>
      <c r="E25" s="231" t="s">
        <v>141</v>
      </c>
      <c r="F25" s="232" t="s">
        <v>140</v>
      </c>
    </row>
    <row r="26" spans="1:6" x14ac:dyDescent="0.2">
      <c r="A26" s="232">
        <v>23</v>
      </c>
      <c r="B26" s="236" t="s">
        <v>132</v>
      </c>
      <c r="C26" s="236" t="s">
        <v>145</v>
      </c>
      <c r="D26" s="233" t="s">
        <v>135</v>
      </c>
      <c r="E26" s="231" t="s">
        <v>141</v>
      </c>
      <c r="F26" s="234" t="s">
        <v>138</v>
      </c>
    </row>
    <row r="27" spans="1:6" x14ac:dyDescent="0.2">
      <c r="A27" s="232">
        <v>24</v>
      </c>
      <c r="B27" s="236" t="s">
        <v>132</v>
      </c>
      <c r="C27" s="236" t="s">
        <v>146</v>
      </c>
      <c r="D27" s="233" t="s">
        <v>135</v>
      </c>
      <c r="E27" s="232" t="s">
        <v>143</v>
      </c>
      <c r="F27" s="232" t="s">
        <v>135</v>
      </c>
    </row>
    <row r="28" spans="1:6" x14ac:dyDescent="0.2">
      <c r="A28" s="232">
        <v>25</v>
      </c>
      <c r="B28" s="236" t="s">
        <v>132</v>
      </c>
      <c r="C28" s="236" t="s">
        <v>146</v>
      </c>
      <c r="D28" s="233" t="s">
        <v>135</v>
      </c>
      <c r="E28" s="232" t="s">
        <v>144</v>
      </c>
      <c r="F28" s="232" t="s">
        <v>135</v>
      </c>
    </row>
    <row r="29" spans="1:6" x14ac:dyDescent="0.2">
      <c r="A29" s="232">
        <v>26</v>
      </c>
      <c r="B29" s="236" t="s">
        <v>132</v>
      </c>
      <c r="C29" s="236" t="s">
        <v>146</v>
      </c>
      <c r="D29" s="233" t="s">
        <v>135</v>
      </c>
      <c r="E29" s="231" t="s">
        <v>136</v>
      </c>
      <c r="F29" s="232" t="s">
        <v>137</v>
      </c>
    </row>
    <row r="30" spans="1:6" x14ac:dyDescent="0.2">
      <c r="A30" s="232">
        <v>27</v>
      </c>
      <c r="B30" s="236" t="s">
        <v>132</v>
      </c>
      <c r="C30" s="236" t="s">
        <v>146</v>
      </c>
      <c r="D30" s="233" t="s">
        <v>135</v>
      </c>
      <c r="E30" s="231" t="s">
        <v>136</v>
      </c>
      <c r="F30" s="234" t="s">
        <v>138</v>
      </c>
    </row>
    <row r="31" spans="1:6" x14ac:dyDescent="0.2">
      <c r="A31" s="232">
        <v>28</v>
      </c>
      <c r="B31" s="236" t="s">
        <v>132</v>
      </c>
      <c r="C31" s="236" t="s">
        <v>146</v>
      </c>
      <c r="D31" s="233" t="s">
        <v>135</v>
      </c>
      <c r="E31" s="232" t="s">
        <v>139</v>
      </c>
      <c r="F31" s="234" t="s">
        <v>135</v>
      </c>
    </row>
    <row r="32" spans="1:6" x14ac:dyDescent="0.2">
      <c r="A32" s="232">
        <v>29</v>
      </c>
      <c r="B32" s="236" t="s">
        <v>132</v>
      </c>
      <c r="C32" s="236" t="s">
        <v>146</v>
      </c>
      <c r="D32" s="233" t="s">
        <v>135</v>
      </c>
      <c r="E32" s="232" t="s">
        <v>141</v>
      </c>
      <c r="F32" s="232" t="s">
        <v>140</v>
      </c>
    </row>
    <row r="33" spans="1:6" x14ac:dyDescent="0.2">
      <c r="A33" s="232">
        <v>30</v>
      </c>
      <c r="B33" s="236" t="s">
        <v>132</v>
      </c>
      <c r="C33" s="236" t="s">
        <v>146</v>
      </c>
      <c r="D33" s="233" t="s">
        <v>135</v>
      </c>
      <c r="E33" s="232" t="s">
        <v>141</v>
      </c>
      <c r="F33" s="234" t="s">
        <v>138</v>
      </c>
    </row>
    <row r="34" spans="1:6" x14ac:dyDescent="0.2">
      <c r="A34" s="232">
        <v>31</v>
      </c>
      <c r="B34" s="236" t="s">
        <v>147</v>
      </c>
      <c r="C34" s="236" t="s">
        <v>133</v>
      </c>
      <c r="D34" s="234">
        <v>3</v>
      </c>
      <c r="E34" s="232" t="s">
        <v>134</v>
      </c>
      <c r="F34" s="232" t="s">
        <v>135</v>
      </c>
    </row>
    <row r="35" spans="1:6" x14ac:dyDescent="0.2">
      <c r="A35" s="232">
        <v>32</v>
      </c>
      <c r="B35" s="236" t="s">
        <v>147</v>
      </c>
      <c r="C35" s="236" t="s">
        <v>133</v>
      </c>
      <c r="D35" s="233" t="s">
        <v>135</v>
      </c>
      <c r="E35" s="231" t="s">
        <v>136</v>
      </c>
      <c r="F35" s="232" t="s">
        <v>137</v>
      </c>
    </row>
    <row r="36" spans="1:6" x14ac:dyDescent="0.2">
      <c r="A36" s="232">
        <v>33</v>
      </c>
      <c r="B36" s="236" t="s">
        <v>147</v>
      </c>
      <c r="C36" s="236" t="s">
        <v>133</v>
      </c>
      <c r="D36" s="233" t="s">
        <v>135</v>
      </c>
      <c r="E36" s="231" t="s">
        <v>136</v>
      </c>
      <c r="F36" s="232" t="s">
        <v>138</v>
      </c>
    </row>
    <row r="37" spans="1:6" x14ac:dyDescent="0.2">
      <c r="A37" s="232">
        <v>34</v>
      </c>
      <c r="B37" s="236" t="s">
        <v>147</v>
      </c>
      <c r="C37" s="236" t="s">
        <v>133</v>
      </c>
      <c r="D37" s="233" t="s">
        <v>135</v>
      </c>
      <c r="E37" s="231" t="s">
        <v>139</v>
      </c>
      <c r="F37" s="232" t="s">
        <v>140</v>
      </c>
    </row>
    <row r="38" spans="1:6" x14ac:dyDescent="0.2">
      <c r="A38" s="232">
        <v>35</v>
      </c>
      <c r="B38" s="236" t="s">
        <v>147</v>
      </c>
      <c r="C38" s="236" t="s">
        <v>133</v>
      </c>
      <c r="D38" s="233" t="s">
        <v>135</v>
      </c>
      <c r="E38" s="231" t="s">
        <v>139</v>
      </c>
      <c r="F38" s="232" t="s">
        <v>138</v>
      </c>
    </row>
    <row r="39" spans="1:6" x14ac:dyDescent="0.2">
      <c r="A39" s="232">
        <v>36</v>
      </c>
      <c r="B39" s="236" t="s">
        <v>147</v>
      </c>
      <c r="C39" s="236" t="s">
        <v>133</v>
      </c>
      <c r="D39" s="233" t="s">
        <v>135</v>
      </c>
      <c r="E39" s="231" t="s">
        <v>141</v>
      </c>
      <c r="F39" s="232" t="s">
        <v>137</v>
      </c>
    </row>
    <row r="40" spans="1:6" x14ac:dyDescent="0.2">
      <c r="A40" s="232">
        <v>37</v>
      </c>
      <c r="B40" s="236" t="s">
        <v>147</v>
      </c>
      <c r="C40" s="236" t="s">
        <v>133</v>
      </c>
      <c r="D40" s="233" t="s">
        <v>135</v>
      </c>
      <c r="E40" s="231" t="s">
        <v>141</v>
      </c>
      <c r="F40" s="232" t="s">
        <v>138</v>
      </c>
    </row>
    <row r="41" spans="1:6" x14ac:dyDescent="0.2">
      <c r="A41" s="232">
        <v>38</v>
      </c>
      <c r="B41" s="236" t="s">
        <v>147</v>
      </c>
      <c r="C41" s="236" t="s">
        <v>142</v>
      </c>
      <c r="D41" s="233" t="s">
        <v>135</v>
      </c>
      <c r="E41" s="232" t="s">
        <v>143</v>
      </c>
      <c r="F41" s="232" t="s">
        <v>135</v>
      </c>
    </row>
    <row r="42" spans="1:6" x14ac:dyDescent="0.2">
      <c r="A42" s="232">
        <v>39</v>
      </c>
      <c r="B42" s="236" t="s">
        <v>147</v>
      </c>
      <c r="C42" s="236" t="s">
        <v>142</v>
      </c>
      <c r="D42" s="233" t="s">
        <v>135</v>
      </c>
      <c r="E42" s="232" t="s">
        <v>144</v>
      </c>
      <c r="F42" s="232" t="s">
        <v>135</v>
      </c>
    </row>
    <row r="43" spans="1:6" x14ac:dyDescent="0.2">
      <c r="A43" s="232">
        <v>40</v>
      </c>
      <c r="B43" s="236" t="s">
        <v>147</v>
      </c>
      <c r="C43" s="236" t="s">
        <v>142</v>
      </c>
      <c r="D43" s="233" t="s">
        <v>135</v>
      </c>
      <c r="E43" s="232" t="s">
        <v>136</v>
      </c>
      <c r="F43" s="232" t="s">
        <v>135</v>
      </c>
    </row>
    <row r="44" spans="1:6" x14ac:dyDescent="0.2">
      <c r="A44" s="232">
        <v>41</v>
      </c>
      <c r="B44" s="236" t="s">
        <v>147</v>
      </c>
      <c r="C44" s="236" t="s">
        <v>142</v>
      </c>
      <c r="D44" s="233" t="s">
        <v>135</v>
      </c>
      <c r="E44" s="231" t="s">
        <v>139</v>
      </c>
      <c r="F44" s="232" t="s">
        <v>140</v>
      </c>
    </row>
    <row r="45" spans="1:6" x14ac:dyDescent="0.2">
      <c r="A45" s="232">
        <v>42</v>
      </c>
      <c r="B45" s="236" t="s">
        <v>147</v>
      </c>
      <c r="C45" s="236" t="s">
        <v>142</v>
      </c>
      <c r="D45" s="233" t="s">
        <v>135</v>
      </c>
      <c r="E45" s="231" t="s">
        <v>139</v>
      </c>
      <c r="F45" s="234" t="s">
        <v>138</v>
      </c>
    </row>
    <row r="46" spans="1:6" x14ac:dyDescent="0.2">
      <c r="A46" s="232">
        <v>43</v>
      </c>
      <c r="B46" s="236" t="s">
        <v>147</v>
      </c>
      <c r="C46" s="236" t="s">
        <v>142</v>
      </c>
      <c r="D46" s="233" t="s">
        <v>135</v>
      </c>
      <c r="E46" s="231" t="s">
        <v>141</v>
      </c>
      <c r="F46" s="232" t="s">
        <v>140</v>
      </c>
    </row>
    <row r="47" spans="1:6" x14ac:dyDescent="0.2">
      <c r="A47" s="232">
        <v>44</v>
      </c>
      <c r="B47" s="236" t="s">
        <v>147</v>
      </c>
      <c r="C47" s="236" t="s">
        <v>142</v>
      </c>
      <c r="D47" s="233" t="s">
        <v>135</v>
      </c>
      <c r="E47" s="231" t="s">
        <v>141</v>
      </c>
      <c r="F47" s="234" t="s">
        <v>138</v>
      </c>
    </row>
    <row r="48" spans="1:6" x14ac:dyDescent="0.2">
      <c r="A48" s="232">
        <v>45</v>
      </c>
      <c r="B48" s="236" t="s">
        <v>147</v>
      </c>
      <c r="C48" s="236" t="s">
        <v>145</v>
      </c>
      <c r="D48" s="233" t="s">
        <v>135</v>
      </c>
      <c r="E48" s="232" t="s">
        <v>143</v>
      </c>
      <c r="F48" s="232" t="s">
        <v>135</v>
      </c>
    </row>
    <row r="49" spans="1:6" x14ac:dyDescent="0.2">
      <c r="A49" s="232">
        <v>46</v>
      </c>
      <c r="B49" s="236" t="s">
        <v>147</v>
      </c>
      <c r="C49" s="236" t="s">
        <v>145</v>
      </c>
      <c r="D49" s="233" t="s">
        <v>135</v>
      </c>
      <c r="E49" s="232" t="s">
        <v>144</v>
      </c>
      <c r="F49" s="232" t="s">
        <v>135</v>
      </c>
    </row>
    <row r="50" spans="1:6" x14ac:dyDescent="0.2">
      <c r="A50" s="232">
        <v>47</v>
      </c>
      <c r="B50" s="236" t="s">
        <v>147</v>
      </c>
      <c r="C50" s="236" t="s">
        <v>145</v>
      </c>
      <c r="D50" s="233" t="s">
        <v>135</v>
      </c>
      <c r="E50" s="231" t="s">
        <v>136</v>
      </c>
      <c r="F50" s="232" t="s">
        <v>137</v>
      </c>
    </row>
    <row r="51" spans="1:6" x14ac:dyDescent="0.2">
      <c r="A51" s="232">
        <v>48</v>
      </c>
      <c r="B51" s="236" t="s">
        <v>147</v>
      </c>
      <c r="C51" s="236" t="s">
        <v>145</v>
      </c>
      <c r="D51" s="233" t="s">
        <v>135</v>
      </c>
      <c r="E51" s="231" t="s">
        <v>136</v>
      </c>
      <c r="F51" s="234" t="s">
        <v>138</v>
      </c>
    </row>
    <row r="52" spans="1:6" x14ac:dyDescent="0.2">
      <c r="A52" s="232">
        <v>49</v>
      </c>
      <c r="B52" s="236" t="s">
        <v>147</v>
      </c>
      <c r="C52" s="236" t="s">
        <v>145</v>
      </c>
      <c r="D52" s="233" t="s">
        <v>135</v>
      </c>
      <c r="E52" s="231" t="s">
        <v>139</v>
      </c>
      <c r="F52" s="232" t="s">
        <v>137</v>
      </c>
    </row>
    <row r="53" spans="1:6" x14ac:dyDescent="0.2">
      <c r="A53" s="232">
        <v>50</v>
      </c>
      <c r="B53" s="236" t="s">
        <v>147</v>
      </c>
      <c r="C53" s="236" t="s">
        <v>145</v>
      </c>
      <c r="D53" s="233" t="s">
        <v>135</v>
      </c>
      <c r="E53" s="231" t="s">
        <v>139</v>
      </c>
      <c r="F53" s="234" t="s">
        <v>138</v>
      </c>
    </row>
    <row r="54" spans="1:6" x14ac:dyDescent="0.2">
      <c r="A54" s="232">
        <v>51</v>
      </c>
      <c r="B54" s="236" t="s">
        <v>147</v>
      </c>
      <c r="C54" s="236" t="s">
        <v>145</v>
      </c>
      <c r="D54" s="233" t="s">
        <v>135</v>
      </c>
      <c r="E54" s="231" t="s">
        <v>141</v>
      </c>
      <c r="F54" s="232" t="s">
        <v>140</v>
      </c>
    </row>
    <row r="55" spans="1:6" x14ac:dyDescent="0.2">
      <c r="A55" s="232">
        <v>52</v>
      </c>
      <c r="B55" s="236" t="s">
        <v>147</v>
      </c>
      <c r="C55" s="236" t="s">
        <v>145</v>
      </c>
      <c r="D55" s="233" t="s">
        <v>135</v>
      </c>
      <c r="E55" s="231" t="s">
        <v>141</v>
      </c>
      <c r="F55" s="234" t="s">
        <v>138</v>
      </c>
    </row>
    <row r="56" spans="1:6" x14ac:dyDescent="0.2">
      <c r="A56" s="232">
        <v>53</v>
      </c>
      <c r="B56" s="236" t="s">
        <v>147</v>
      </c>
      <c r="C56" s="236" t="s">
        <v>146</v>
      </c>
      <c r="D56" s="233" t="s">
        <v>135</v>
      </c>
      <c r="E56" s="232" t="s">
        <v>143</v>
      </c>
      <c r="F56" s="232" t="s">
        <v>135</v>
      </c>
    </row>
    <row r="57" spans="1:6" x14ac:dyDescent="0.2">
      <c r="A57" s="232">
        <v>54</v>
      </c>
      <c r="B57" s="236" t="s">
        <v>147</v>
      </c>
      <c r="C57" s="236" t="s">
        <v>146</v>
      </c>
      <c r="D57" s="233" t="s">
        <v>135</v>
      </c>
      <c r="E57" s="232" t="s">
        <v>144</v>
      </c>
      <c r="F57" s="232" t="s">
        <v>135</v>
      </c>
    </row>
    <row r="58" spans="1:6" x14ac:dyDescent="0.2">
      <c r="A58" s="232">
        <v>55</v>
      </c>
      <c r="B58" s="236" t="s">
        <v>147</v>
      </c>
      <c r="C58" s="236" t="s">
        <v>146</v>
      </c>
      <c r="D58" s="233" t="s">
        <v>135</v>
      </c>
      <c r="E58" s="232" t="s">
        <v>136</v>
      </c>
      <c r="F58" s="232" t="s">
        <v>135</v>
      </c>
    </row>
    <row r="59" spans="1:6" x14ac:dyDescent="0.2">
      <c r="A59" s="232">
        <v>56</v>
      </c>
      <c r="B59" s="236" t="s">
        <v>147</v>
      </c>
      <c r="C59" s="236" t="s">
        <v>146</v>
      </c>
      <c r="D59" s="233" t="s">
        <v>135</v>
      </c>
      <c r="E59" s="232" t="s">
        <v>139</v>
      </c>
      <c r="F59" s="232" t="s">
        <v>135</v>
      </c>
    </row>
    <row r="60" spans="1:6" x14ac:dyDescent="0.2">
      <c r="A60" s="232">
        <v>57</v>
      </c>
      <c r="B60" s="236" t="s">
        <v>147</v>
      </c>
      <c r="C60" s="236" t="s">
        <v>146</v>
      </c>
      <c r="D60" s="233" t="s">
        <v>135</v>
      </c>
      <c r="E60" s="231" t="s">
        <v>141</v>
      </c>
      <c r="F60" s="232" t="s">
        <v>140</v>
      </c>
    </row>
    <row r="61" spans="1:6" x14ac:dyDescent="0.2">
      <c r="A61" s="232">
        <v>58</v>
      </c>
      <c r="B61" s="236" t="s">
        <v>147</v>
      </c>
      <c r="C61" s="236" t="s">
        <v>146</v>
      </c>
      <c r="D61" s="233" t="s">
        <v>135</v>
      </c>
      <c r="E61" s="231" t="s">
        <v>141</v>
      </c>
      <c r="F61" s="234" t="s">
        <v>138</v>
      </c>
    </row>
  </sheetData>
  <sheetProtection password="E076" sheet="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4" customWidth="1"/>
    <col min="2" max="2" width="10.7109375" style="194" customWidth="1"/>
    <col min="3" max="3" width="27.85546875" style="194" customWidth="1"/>
    <col min="4" max="4" width="28.85546875" style="194" customWidth="1"/>
    <col min="5" max="5" width="26.28515625" style="194" customWidth="1"/>
    <col min="6" max="6" width="17.140625" style="194" customWidth="1"/>
    <col min="7" max="7" width="16.7109375" style="194" customWidth="1"/>
    <col min="8" max="16384" width="9.140625" style="194"/>
  </cols>
  <sheetData>
    <row r="1" spans="1:9" ht="18.75" x14ac:dyDescent="0.3">
      <c r="A1" s="167" t="str">
        <f>Certification!A3</f>
        <v>Commercial Package Air Conditioners and Heat Pumps</v>
      </c>
      <c r="C1" s="273" t="s">
        <v>85</v>
      </c>
      <c r="D1" s="273"/>
      <c r="E1" s="273"/>
      <c r="F1" s="273"/>
    </row>
    <row r="2" spans="1:9" ht="18.75" x14ac:dyDescent="0.3">
      <c r="A2" s="167" t="str">
        <f>Certification!A4</f>
        <v>4.2</v>
      </c>
      <c r="C2" s="195"/>
      <c r="E2" s="196"/>
      <c r="F2" s="196"/>
    </row>
    <row r="3" spans="1:9" ht="37.5" customHeight="1" x14ac:dyDescent="0.25">
      <c r="C3" s="274" t="s">
        <v>86</v>
      </c>
      <c r="D3" s="275"/>
      <c r="E3" s="275"/>
      <c r="F3" s="276"/>
    </row>
    <row r="4" spans="1:9" ht="48.75" customHeight="1" x14ac:dyDescent="0.3">
      <c r="C4" s="195"/>
      <c r="E4" s="196"/>
      <c r="F4" s="196"/>
    </row>
    <row r="5" spans="1:9" ht="15.75" customHeight="1" x14ac:dyDescent="0.3">
      <c r="C5" s="195"/>
      <c r="E5" s="196"/>
      <c r="F5" s="196"/>
    </row>
    <row r="6" spans="1:9" ht="92.1" customHeight="1" x14ac:dyDescent="0.25">
      <c r="B6" s="277" t="s">
        <v>87</v>
      </c>
      <c r="C6" s="278"/>
      <c r="D6" s="278"/>
      <c r="E6" s="278"/>
      <c r="F6" s="278"/>
      <c r="G6" s="279"/>
    </row>
    <row r="7" spans="1:9" ht="13.5" customHeight="1" x14ac:dyDescent="0.25">
      <c r="B7" s="280" t="s">
        <v>88</v>
      </c>
      <c r="C7" s="281"/>
      <c r="D7" s="281"/>
      <c r="E7" s="281"/>
      <c r="F7" s="281"/>
      <c r="G7" s="282"/>
    </row>
    <row r="8" spans="1:9" ht="15.75" customHeight="1" x14ac:dyDescent="0.25">
      <c r="B8" s="193"/>
      <c r="C8" s="193"/>
      <c r="D8" s="193"/>
      <c r="E8" s="193"/>
      <c r="F8" s="193"/>
    </row>
    <row r="9" spans="1:9" ht="4.5" customHeight="1" x14ac:dyDescent="0.25">
      <c r="B9" s="197"/>
      <c r="C9" s="197"/>
      <c r="D9" s="197"/>
      <c r="E9" s="197"/>
      <c r="F9" s="197"/>
      <c r="G9" s="197"/>
      <c r="H9" s="193"/>
    </row>
    <row r="11" spans="1:9" ht="18.75" customHeight="1" x14ac:dyDescent="0.25">
      <c r="B11" s="272" t="s">
        <v>89</v>
      </c>
      <c r="C11" s="272"/>
    </row>
    <row r="12" spans="1:9" ht="36.75" customHeight="1" x14ac:dyDescent="0.25">
      <c r="B12" s="272"/>
      <c r="C12" s="272"/>
    </row>
    <row r="14" spans="1:9" ht="15.75" x14ac:dyDescent="0.25">
      <c r="B14" s="198" t="s">
        <v>90</v>
      </c>
      <c r="C14" s="199"/>
    </row>
    <row r="15" spans="1:9" ht="15" customHeight="1" x14ac:dyDescent="0.25">
      <c r="B15" s="198"/>
      <c r="C15" s="199"/>
    </row>
    <row r="16" spans="1:9" x14ac:dyDescent="0.25">
      <c r="C16" s="200" t="s">
        <v>91</v>
      </c>
      <c r="D16" s="200" t="s">
        <v>92</v>
      </c>
      <c r="E16" s="200"/>
      <c r="F16" s="201"/>
      <c r="G16" s="201"/>
      <c r="H16" s="202"/>
      <c r="I16" s="202"/>
    </row>
    <row r="17" spans="2:18" ht="16.5" customHeight="1" x14ac:dyDescent="0.25">
      <c r="B17" s="203"/>
      <c r="C17" s="203"/>
      <c r="D17" s="203"/>
      <c r="E17" s="203"/>
      <c r="F17" s="203"/>
      <c r="G17" s="203"/>
      <c r="H17" s="203"/>
      <c r="I17" s="203"/>
      <c r="J17" s="203"/>
      <c r="K17" s="203"/>
      <c r="L17" s="203"/>
      <c r="M17" s="203"/>
      <c r="N17" s="203"/>
      <c r="O17" s="203"/>
      <c r="P17" s="203"/>
      <c r="Q17" s="203"/>
      <c r="R17" s="203"/>
    </row>
    <row r="18" spans="2:18" ht="16.5" customHeight="1" x14ac:dyDescent="0.25">
      <c r="B18" s="203"/>
      <c r="C18" s="204" t="s">
        <v>55</v>
      </c>
      <c r="D18" s="203"/>
      <c r="E18" s="203"/>
      <c r="F18" s="203"/>
      <c r="G18" s="203"/>
      <c r="H18" s="203"/>
      <c r="I18" s="203"/>
      <c r="J18" s="203"/>
      <c r="K18" s="203"/>
      <c r="L18" s="203"/>
      <c r="M18" s="203"/>
      <c r="N18" s="203"/>
      <c r="O18" s="203"/>
      <c r="P18" s="203"/>
      <c r="Q18" s="203"/>
      <c r="R18" s="203"/>
    </row>
    <row r="19" spans="2:18" ht="12.75" customHeight="1" x14ac:dyDescent="0.25">
      <c r="B19" s="203"/>
      <c r="C19" s="205" t="s">
        <v>30</v>
      </c>
      <c r="D19" s="203"/>
      <c r="E19" s="203"/>
      <c r="F19" s="203"/>
      <c r="G19" s="203"/>
      <c r="H19" s="203"/>
      <c r="I19" s="203"/>
      <c r="J19" s="203"/>
      <c r="K19" s="203"/>
      <c r="L19" s="203"/>
      <c r="M19" s="203"/>
      <c r="N19" s="203"/>
      <c r="O19" s="203"/>
      <c r="P19" s="203"/>
      <c r="Q19" s="203"/>
      <c r="R19" s="203"/>
    </row>
    <row r="20" spans="2:18" ht="16.5" customHeight="1" x14ac:dyDescent="0.25">
      <c r="B20" s="203"/>
      <c r="C20" s="206" t="s">
        <v>93</v>
      </c>
      <c r="D20" s="203"/>
      <c r="E20" s="203"/>
      <c r="F20" s="203"/>
      <c r="G20" s="203"/>
      <c r="H20" s="203"/>
      <c r="I20" s="203"/>
      <c r="J20" s="203"/>
      <c r="K20" s="203"/>
      <c r="L20" s="203"/>
      <c r="M20" s="203"/>
      <c r="N20" s="203"/>
      <c r="O20" s="203"/>
      <c r="P20" s="203"/>
      <c r="Q20" s="203"/>
      <c r="R20" s="203"/>
    </row>
    <row r="21" spans="2:18" ht="16.5" customHeight="1" x14ac:dyDescent="0.25">
      <c r="B21" s="203"/>
      <c r="C21" s="207" t="s">
        <v>94</v>
      </c>
      <c r="D21" s="203"/>
      <c r="E21" s="203"/>
      <c r="J21" s="203"/>
      <c r="K21" s="203"/>
      <c r="L21" s="203"/>
      <c r="M21" s="203"/>
      <c r="N21" s="203"/>
      <c r="O21" s="203"/>
      <c r="P21" s="203"/>
      <c r="Q21" s="203"/>
      <c r="R21" s="203"/>
    </row>
    <row r="22" spans="2:18" ht="16.5" customHeight="1" x14ac:dyDescent="0.25">
      <c r="B22" s="203"/>
      <c r="C22" s="208" t="s">
        <v>95</v>
      </c>
      <c r="D22" s="203"/>
      <c r="E22" s="203"/>
      <c r="F22" s="203"/>
      <c r="G22" s="203"/>
      <c r="H22" s="203"/>
      <c r="I22" s="203"/>
      <c r="J22" s="203"/>
      <c r="K22" s="203"/>
      <c r="L22" s="203"/>
      <c r="M22" s="203"/>
      <c r="N22" s="203"/>
      <c r="O22" s="203"/>
      <c r="P22" s="203"/>
      <c r="Q22" s="203"/>
      <c r="R22" s="203"/>
    </row>
    <row r="23" spans="2:18" ht="14.25" customHeight="1" x14ac:dyDescent="0.25">
      <c r="B23" s="203"/>
      <c r="C23" s="203"/>
      <c r="D23" s="203"/>
      <c r="E23" s="203"/>
      <c r="F23" s="203"/>
      <c r="G23" s="203"/>
      <c r="H23" s="203"/>
      <c r="I23" s="203"/>
      <c r="J23" s="203"/>
      <c r="K23" s="203"/>
      <c r="L23" s="203"/>
      <c r="M23" s="203"/>
      <c r="N23" s="203"/>
      <c r="O23" s="203"/>
      <c r="P23" s="203"/>
      <c r="Q23" s="203"/>
      <c r="R23" s="203"/>
    </row>
    <row r="24" spans="2:18" ht="14.25" customHeight="1" x14ac:dyDescent="0.25">
      <c r="B24" s="209"/>
      <c r="C24" s="254" t="s">
        <v>32</v>
      </c>
      <c r="D24" s="254"/>
      <c r="E24" s="254"/>
      <c r="F24" s="254"/>
      <c r="G24" s="203"/>
      <c r="H24" s="203"/>
      <c r="I24" s="203"/>
      <c r="J24" s="203"/>
      <c r="K24" s="203"/>
      <c r="L24" s="203"/>
      <c r="M24" s="203"/>
      <c r="N24" s="203"/>
      <c r="O24" s="203"/>
      <c r="P24" s="203"/>
      <c r="Q24" s="203"/>
      <c r="R24" s="203"/>
    </row>
    <row r="25" spans="2:18" ht="14.25" customHeight="1" x14ac:dyDescent="0.25">
      <c r="B25" s="203"/>
      <c r="C25" s="203"/>
      <c r="D25" s="203"/>
      <c r="E25" s="203"/>
      <c r="F25" s="203"/>
      <c r="G25" s="203"/>
      <c r="H25" s="203"/>
      <c r="I25" s="203"/>
      <c r="J25" s="203"/>
      <c r="K25" s="203"/>
      <c r="L25" s="203"/>
      <c r="M25" s="203"/>
      <c r="N25" s="203"/>
      <c r="O25" s="203"/>
      <c r="P25" s="203"/>
      <c r="Q25" s="203"/>
      <c r="R25" s="203"/>
    </row>
    <row r="26" spans="2:18" ht="14.25" customHeight="1" x14ac:dyDescent="0.25">
      <c r="B26" s="203"/>
      <c r="C26" s="210" t="s">
        <v>36</v>
      </c>
      <c r="D26" s="211"/>
      <c r="E26" s="212"/>
      <c r="F26" s="213"/>
      <c r="G26" s="203"/>
      <c r="H26" s="203"/>
      <c r="I26" s="203"/>
      <c r="J26" s="203"/>
      <c r="K26" s="203"/>
      <c r="L26" s="203"/>
      <c r="M26" s="203"/>
      <c r="N26" s="203"/>
      <c r="O26" s="203"/>
      <c r="P26" s="203"/>
      <c r="Q26" s="203"/>
      <c r="R26" s="203"/>
    </row>
    <row r="27" spans="2:18" ht="14.25" customHeight="1" x14ac:dyDescent="0.25">
      <c r="B27" s="203"/>
      <c r="C27" s="210" t="s">
        <v>35</v>
      </c>
      <c r="D27" s="211"/>
      <c r="E27" s="212"/>
      <c r="F27" s="213"/>
      <c r="G27" s="203"/>
      <c r="H27" s="203"/>
      <c r="I27" s="203"/>
      <c r="J27" s="203"/>
      <c r="K27" s="203"/>
      <c r="L27" s="203"/>
      <c r="M27" s="203"/>
      <c r="N27" s="203"/>
      <c r="O27" s="203"/>
      <c r="P27" s="203"/>
      <c r="Q27" s="203"/>
      <c r="R27" s="203"/>
    </row>
    <row r="28" spans="2:18" ht="14.25" customHeight="1" x14ac:dyDescent="0.25">
      <c r="B28" s="203"/>
      <c r="C28" s="210" t="s">
        <v>34</v>
      </c>
      <c r="D28" s="211"/>
      <c r="E28" s="212"/>
      <c r="F28" s="213"/>
      <c r="G28" s="203"/>
      <c r="H28" s="203"/>
      <c r="I28" s="203"/>
      <c r="J28" s="203"/>
      <c r="K28" s="203"/>
      <c r="L28" s="203"/>
      <c r="M28" s="203"/>
      <c r="N28" s="203"/>
      <c r="O28" s="203"/>
      <c r="P28" s="203"/>
      <c r="Q28" s="203"/>
      <c r="R28" s="203"/>
    </row>
    <row r="29" spans="2:18" ht="14.25" customHeight="1" x14ac:dyDescent="0.25">
      <c r="B29" s="203"/>
      <c r="C29" s="210" t="s">
        <v>33</v>
      </c>
      <c r="D29" s="211"/>
      <c r="E29" s="212"/>
      <c r="F29" s="213"/>
      <c r="G29" s="203"/>
      <c r="H29" s="203"/>
      <c r="I29" s="203"/>
      <c r="J29" s="203"/>
      <c r="K29" s="203"/>
      <c r="L29" s="203"/>
      <c r="M29" s="203"/>
      <c r="N29" s="203"/>
      <c r="O29" s="203"/>
      <c r="P29" s="203"/>
      <c r="Q29" s="203"/>
      <c r="R29" s="203"/>
    </row>
    <row r="30" spans="2:18" ht="14.25" customHeight="1" x14ac:dyDescent="0.25">
      <c r="B30" s="203"/>
      <c r="C30" s="210" t="s">
        <v>38</v>
      </c>
      <c r="D30" s="211"/>
      <c r="E30" s="212"/>
      <c r="F30" s="213"/>
      <c r="G30" s="203"/>
      <c r="H30" s="203"/>
      <c r="I30" s="203"/>
      <c r="J30" s="203"/>
      <c r="K30" s="203"/>
      <c r="L30" s="203"/>
      <c r="M30" s="203"/>
      <c r="N30" s="203"/>
      <c r="O30" s="203"/>
      <c r="P30" s="203"/>
      <c r="Q30" s="203"/>
      <c r="R30" s="203"/>
    </row>
    <row r="31" spans="2:18" ht="14.25" customHeight="1" x14ac:dyDescent="0.25">
      <c r="B31" s="203"/>
      <c r="C31" s="210" t="s">
        <v>96</v>
      </c>
      <c r="D31" s="211"/>
      <c r="E31" s="212"/>
      <c r="F31" s="213"/>
      <c r="G31" s="203"/>
      <c r="H31" s="203"/>
      <c r="I31" s="203"/>
      <c r="J31" s="203"/>
      <c r="K31" s="203"/>
      <c r="L31" s="203"/>
      <c r="M31" s="203"/>
      <c r="N31" s="203"/>
      <c r="O31" s="203"/>
      <c r="P31" s="203"/>
      <c r="Q31" s="203"/>
      <c r="R31" s="203"/>
    </row>
    <row r="32" spans="2:18" ht="54.75" customHeight="1" x14ac:dyDescent="0.25">
      <c r="B32" s="203"/>
      <c r="C32" s="214" t="s">
        <v>97</v>
      </c>
      <c r="D32" s="211"/>
      <c r="E32" s="212"/>
      <c r="F32" s="213"/>
      <c r="G32" s="203"/>
      <c r="H32" s="203"/>
      <c r="I32" s="203"/>
      <c r="J32" s="203"/>
      <c r="K32" s="203"/>
      <c r="L32" s="203"/>
      <c r="M32" s="203"/>
      <c r="N32" s="203"/>
      <c r="O32" s="203"/>
      <c r="P32" s="203"/>
      <c r="Q32" s="203"/>
      <c r="R32" s="203"/>
    </row>
    <row r="33" spans="2:18" ht="14.25" customHeight="1" x14ac:dyDescent="0.25">
      <c r="B33" s="203"/>
      <c r="C33" s="210"/>
      <c r="D33" s="202"/>
      <c r="E33" s="202"/>
      <c r="F33" s="202"/>
      <c r="G33" s="203"/>
      <c r="H33" s="203"/>
      <c r="I33" s="203"/>
      <c r="J33" s="203"/>
      <c r="K33" s="203"/>
      <c r="L33" s="203"/>
      <c r="M33" s="203"/>
      <c r="N33" s="203"/>
      <c r="O33" s="203"/>
      <c r="P33" s="203"/>
      <c r="Q33" s="203"/>
      <c r="R33" s="203"/>
    </row>
    <row r="34" spans="2:18" x14ac:dyDescent="0.25">
      <c r="C34" s="215" t="s">
        <v>98</v>
      </c>
    </row>
    <row r="36" spans="2:18" x14ac:dyDescent="0.25">
      <c r="C36" s="200" t="s">
        <v>99</v>
      </c>
      <c r="D36" s="200" t="s">
        <v>100</v>
      </c>
      <c r="E36" s="200"/>
      <c r="F36" s="201"/>
      <c r="G36" s="201"/>
      <c r="H36" s="202"/>
      <c r="I36" s="202"/>
    </row>
    <row r="37" spans="2:18" x14ac:dyDescent="0.25">
      <c r="C37" s="196"/>
      <c r="D37" s="196"/>
      <c r="E37" s="196"/>
      <c r="H37" s="202"/>
      <c r="I37" s="202"/>
    </row>
    <row r="38" spans="2:18" ht="74.25" customHeight="1" x14ac:dyDescent="0.25">
      <c r="C38" s="262" t="s">
        <v>101</v>
      </c>
      <c r="D38" s="263"/>
      <c r="E38" s="263"/>
      <c r="F38" s="263"/>
      <c r="G38" s="264"/>
      <c r="H38" s="202"/>
      <c r="I38" s="202"/>
    </row>
    <row r="40" spans="2:18" ht="55.5" customHeight="1" x14ac:dyDescent="0.25">
      <c r="C40" s="214" t="s">
        <v>62</v>
      </c>
      <c r="D40" s="211"/>
      <c r="E40" s="212"/>
      <c r="F40" s="213"/>
    </row>
    <row r="41" spans="2:18" ht="13.5" customHeight="1" x14ac:dyDescent="0.25">
      <c r="C41" s="214"/>
      <c r="D41" s="202"/>
      <c r="E41" s="202"/>
      <c r="F41" s="202"/>
    </row>
    <row r="42" spans="2:18" x14ac:dyDescent="0.25">
      <c r="C42" s="265" t="s">
        <v>102</v>
      </c>
      <c r="D42" s="266"/>
      <c r="E42" s="266"/>
      <c r="F42" s="266"/>
      <c r="G42" s="267"/>
      <c r="H42" s="202"/>
    </row>
    <row r="44" spans="2:18" x14ac:dyDescent="0.25">
      <c r="B44" s="216" t="s">
        <v>103</v>
      </c>
      <c r="C44" s="210" t="s">
        <v>36</v>
      </c>
      <c r="D44" s="211"/>
      <c r="E44" s="212"/>
      <c r="F44" s="213"/>
    </row>
    <row r="45" spans="2:18" x14ac:dyDescent="0.25">
      <c r="C45" s="210" t="s">
        <v>35</v>
      </c>
      <c r="D45" s="211"/>
      <c r="E45" s="212"/>
      <c r="F45" s="213"/>
    </row>
    <row r="46" spans="2:18" x14ac:dyDescent="0.25">
      <c r="C46" s="210" t="s">
        <v>49</v>
      </c>
      <c r="D46" s="211"/>
      <c r="E46" s="212"/>
      <c r="F46" s="213"/>
    </row>
    <row r="47" spans="2:18" x14ac:dyDescent="0.25">
      <c r="C47" s="210" t="s">
        <v>20</v>
      </c>
      <c r="D47" s="211"/>
      <c r="E47" s="212"/>
      <c r="F47" s="213"/>
    </row>
    <row r="48" spans="2:18" x14ac:dyDescent="0.25">
      <c r="C48" s="210" t="s">
        <v>39</v>
      </c>
      <c r="D48" s="211"/>
      <c r="E48" s="212"/>
      <c r="F48" s="213"/>
    </row>
    <row r="49" spans="3:7" x14ac:dyDescent="0.25">
      <c r="C49" s="210" t="s">
        <v>40</v>
      </c>
      <c r="D49" s="211"/>
      <c r="E49" s="212"/>
      <c r="F49" s="213"/>
    </row>
    <row r="50" spans="3:7" ht="9" customHeight="1" x14ac:dyDescent="0.25"/>
    <row r="51" spans="3:7" ht="15" customHeight="1" x14ac:dyDescent="0.25">
      <c r="C51" s="268" t="s">
        <v>104</v>
      </c>
      <c r="D51" s="217" t="s">
        <v>105</v>
      </c>
      <c r="E51" s="218"/>
      <c r="F51" s="219"/>
    </row>
    <row r="52" spans="3:7" ht="23.25" customHeight="1" x14ac:dyDescent="0.25">
      <c r="C52" s="268"/>
      <c r="D52" s="269" t="s">
        <v>106</v>
      </c>
      <c r="E52" s="270"/>
      <c r="F52" s="271"/>
    </row>
    <row r="53" spans="3:7" x14ac:dyDescent="0.25">
      <c r="C53" s="268"/>
      <c r="D53" s="220" t="s">
        <v>107</v>
      </c>
      <c r="E53" s="221"/>
      <c r="F53" s="222"/>
    </row>
    <row r="54" spans="3:7" ht="9" customHeight="1" x14ac:dyDescent="0.25"/>
    <row r="55" spans="3:7" ht="41.25" customHeight="1" x14ac:dyDescent="0.25">
      <c r="C55" s="223" t="s">
        <v>108</v>
      </c>
      <c r="D55" s="211"/>
      <c r="E55" s="212"/>
      <c r="F55" s="213"/>
    </row>
    <row r="56" spans="3:7" ht="9" customHeight="1" x14ac:dyDescent="0.25"/>
    <row r="57" spans="3:7" ht="26.25" x14ac:dyDescent="0.25">
      <c r="C57" s="223" t="s">
        <v>41</v>
      </c>
      <c r="D57" s="211"/>
      <c r="E57" s="212"/>
      <c r="F57" s="213"/>
    </row>
    <row r="59" spans="3:7" x14ac:dyDescent="0.25">
      <c r="C59" s="200" t="s">
        <v>109</v>
      </c>
      <c r="D59" s="200" t="s">
        <v>110</v>
      </c>
      <c r="E59" s="200"/>
      <c r="F59" s="201"/>
      <c r="G59" s="201"/>
    </row>
    <row r="60" spans="3:7" x14ac:dyDescent="0.25">
      <c r="C60" s="196"/>
      <c r="D60" s="196"/>
      <c r="E60" s="196"/>
    </row>
    <row r="61" spans="3:7" ht="60" customHeight="1" x14ac:dyDescent="0.25">
      <c r="C61" s="262" t="s">
        <v>111</v>
      </c>
      <c r="D61" s="263"/>
      <c r="E61" s="263"/>
      <c r="F61" s="263"/>
      <c r="G61" s="264"/>
    </row>
    <row r="63" spans="3:7" ht="7.5" customHeight="1" x14ac:dyDescent="0.25"/>
    <row r="64" spans="3:7" ht="26.25" x14ac:dyDescent="0.25">
      <c r="C64" s="214" t="s">
        <v>112</v>
      </c>
      <c r="D64" s="211"/>
      <c r="E64" s="212"/>
      <c r="F64" s="213"/>
    </row>
    <row r="65" spans="2:8" x14ac:dyDescent="0.25">
      <c r="C65" s="210" t="s">
        <v>113</v>
      </c>
      <c r="D65" s="211"/>
      <c r="E65" s="212"/>
      <c r="F65" s="213"/>
    </row>
    <row r="66" spans="2:8" x14ac:dyDescent="0.25">
      <c r="C66" s="210" t="s">
        <v>114</v>
      </c>
      <c r="D66" s="211"/>
      <c r="E66" s="212"/>
      <c r="F66" s="213"/>
    </row>
    <row r="69" spans="2:8" ht="4.5" customHeight="1" x14ac:dyDescent="0.25">
      <c r="B69" s="197"/>
      <c r="C69" s="197"/>
      <c r="D69" s="197"/>
      <c r="E69" s="197"/>
      <c r="F69" s="197"/>
      <c r="G69" s="197"/>
      <c r="H69" s="193"/>
    </row>
    <row r="71" spans="2:8" ht="18.75" customHeight="1" x14ac:dyDescent="0.25">
      <c r="B71" s="272" t="s">
        <v>115</v>
      </c>
      <c r="C71" s="272"/>
    </row>
    <row r="72" spans="2:8" ht="36.75" customHeight="1" x14ac:dyDescent="0.25">
      <c r="B72" s="272"/>
      <c r="C72" s="272"/>
    </row>
    <row r="73" spans="2:8" ht="14.1" customHeight="1" x14ac:dyDescent="0.25"/>
    <row r="74" spans="2:8" x14ac:dyDescent="0.25">
      <c r="B74" s="198" t="s">
        <v>116</v>
      </c>
    </row>
    <row r="75" spans="2:8" ht="14.1" customHeight="1" x14ac:dyDescent="0.25"/>
    <row r="76" spans="2:8" x14ac:dyDescent="0.25">
      <c r="C76" s="200" t="s">
        <v>91</v>
      </c>
      <c r="D76" s="200" t="s">
        <v>117</v>
      </c>
      <c r="E76" s="201"/>
      <c r="F76" s="201"/>
      <c r="G76" s="201"/>
    </row>
    <row r="77" spans="2:8" ht="14.1" customHeight="1" x14ac:dyDescent="0.25"/>
    <row r="78" spans="2:8" ht="135" customHeight="1" x14ac:dyDescent="0.25">
      <c r="C78" s="255" t="s">
        <v>118</v>
      </c>
      <c r="D78" s="256"/>
      <c r="E78" s="256"/>
      <c r="F78" s="256"/>
      <c r="G78" s="257"/>
    </row>
    <row r="79" spans="2:8" ht="14.1" customHeight="1" x14ac:dyDescent="0.25"/>
    <row r="101" spans="3:7" ht="17.25" customHeight="1" x14ac:dyDescent="0.25">
      <c r="C101" s="200" t="s">
        <v>99</v>
      </c>
      <c r="D101" s="258" t="s">
        <v>119</v>
      </c>
      <c r="E101" s="258"/>
      <c r="F101" s="258"/>
      <c r="G101" s="258"/>
    </row>
    <row r="102" spans="3:7" x14ac:dyDescent="0.25">
      <c r="C102" s="224"/>
      <c r="D102" s="224"/>
      <c r="E102" s="224"/>
      <c r="F102" s="202"/>
      <c r="G102" s="202"/>
    </row>
    <row r="103" spans="3:7" ht="44.25" customHeight="1" x14ac:dyDescent="0.25">
      <c r="C103" s="259" t="s">
        <v>120</v>
      </c>
      <c r="D103" s="260"/>
      <c r="E103" s="260"/>
      <c r="F103" s="260"/>
      <c r="G103" s="261"/>
    </row>
    <row r="104" spans="3:7" x14ac:dyDescent="0.25">
      <c r="C104" s="224"/>
      <c r="D104" s="224"/>
      <c r="E104" s="224"/>
      <c r="F104" s="202"/>
      <c r="G104" s="202"/>
    </row>
  </sheetData>
  <sheetProtection password="E076" sheet="1" objects="1"/>
  <mergeCells count="15">
    <mergeCell ref="C1:F1"/>
    <mergeCell ref="C3:F3"/>
    <mergeCell ref="B6:G6"/>
    <mergeCell ref="B7:G7"/>
    <mergeCell ref="B11:C12"/>
    <mergeCell ref="C24:F24"/>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2012-12-14T23:36:26Z</cp:lastPrinted>
  <dcterms:created xsi:type="dcterms:W3CDTF">2007-08-23T20:46:35Z</dcterms:created>
  <dcterms:modified xsi:type="dcterms:W3CDTF">2014-11-20T19:37:54Z</dcterms:modified>
</cp:coreProperties>
</file>