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8" i="2" l="1"/>
  <c r="H8" i="2" s="1"/>
  <c r="E7" i="2"/>
  <c r="H7" i="2" s="1"/>
  <c r="E6" i="2"/>
  <c r="H6" i="2" s="1"/>
  <c r="E14" i="2"/>
  <c r="H14" i="2"/>
  <c r="J14" i="2" s="1"/>
  <c r="E15" i="2"/>
  <c r="H15" i="2"/>
  <c r="I15" i="2" s="1"/>
  <c r="J15" i="2" s="1"/>
  <c r="E16" i="2"/>
  <c r="H16" i="2"/>
  <c r="J16" i="2" s="1"/>
  <c r="E38" i="2"/>
  <c r="H38" i="2"/>
  <c r="J38" i="2" s="1"/>
  <c r="E37" i="2"/>
  <c r="E35" i="2"/>
  <c r="H35" i="2" s="1"/>
  <c r="E28" i="2"/>
  <c r="E17" i="2"/>
  <c r="H17" i="2" s="1"/>
  <c r="H37" i="2"/>
  <c r="I37" i="2" s="1"/>
  <c r="J37" i="2" s="1"/>
  <c r="H28" i="2"/>
  <c r="I28" i="2" s="1"/>
  <c r="J28" i="2" s="1"/>
  <c r="J9" i="2"/>
  <c r="E11" i="2"/>
  <c r="H11" i="2" s="1"/>
  <c r="E10" i="2"/>
  <c r="H10" i="2" s="1"/>
  <c r="E34" i="2"/>
  <c r="H34" i="2" s="1"/>
  <c r="E13" i="2"/>
  <c r="H13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38" i="2"/>
  <c r="I16" i="2"/>
  <c r="I14" i="2"/>
  <c r="E39" i="2"/>
  <c r="I17" i="2" l="1"/>
  <c r="J17" i="2" s="1"/>
  <c r="I27" i="2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13" i="2"/>
  <c r="J13" i="2" s="1"/>
  <c r="I10" i="2"/>
  <c r="J10" i="2" s="1"/>
  <c r="I7" i="2"/>
  <c r="J7" i="2" s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34" i="2"/>
  <c r="J34" i="2" s="1"/>
  <c r="I11" i="2"/>
  <c r="J11" i="2" s="1"/>
  <c r="I35" i="2"/>
  <c r="J35" i="2" s="1"/>
  <c r="H39" i="2"/>
  <c r="I6" i="2"/>
  <c r="I8" i="2"/>
  <c r="J8" i="2" s="1"/>
  <c r="I39" i="2" l="1"/>
  <c r="J6" i="2"/>
  <c r="J39" i="2" s="1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<sst xmlns="http://schemas.openxmlformats.org/spreadsheetml/2006/main" count="37" uniqueCount="35">
  <si>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</si>
  <si>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</si>
  <si>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</si>
  <si>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</si>
  <si>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</si>
  <si>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</si>
  <si>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</si>
  <si>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</si>
  <si>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</si>
  <si>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</si>
  <si>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</si>
  <si>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</si>
  <si>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</si>
  <si>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</si>
  <si>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</si>
  <si>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</si>
  <si>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</si>
  <si>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</si>
  <si>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</si>
  <si>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</si>
  <si>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</si>
  <si>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</si>
  <si>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</si>
  <si>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</si>
  <si>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</si>
  <si>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</si>
  <si>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</si>
  <si>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</si>
  <si>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</si>
  <si>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Pine Shoot Beetle Host Material from Canada</t>
  </si>
  <si>
    <t>Phytosanitary Certificate w/additional declaration</t>
  </si>
  <si>
    <t>11</t>
  </si>
  <si>
    <t>Written Statement</t>
  </si>
  <si>
    <t>Compliance Agreement</t>
  </si>
  <si>
    <t>OMB Control No.
0579-0257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</si>
</sst>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B19" sqref="B19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34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120</v>
      </c>
      <c r="D6" s="29">
        <v>0.3</v>
      </c>
      <c r="E6" s="5">
        <f>+C6*D6</f>
        <v>36</v>
      </c>
      <c r="F6" s="21" t="s">
        <v>31</v>
      </c>
      <c r="G6" s="25">
        <v>33.25</v>
      </c>
      <c r="H6" s="26">
        <f>+E6*G6</f>
        <v>1197</v>
      </c>
      <c r="I6" s="26">
        <f>+H6*0.139</f>
        <v>166.38300000000001</v>
      </c>
      <c r="J6" s="26">
        <f>+H6+I6</f>
        <v>1363.383</v>
      </c>
      <c r="K6" s="2"/>
    </row>
    <row r="7" spans="1:11" x14ac:dyDescent="0.2">
      <c r="A7" s="2"/>
      <c r="B7" s="2" t="s">
        <v>32</v>
      </c>
      <c r="C7" s="5">
        <v>2200</v>
      </c>
      <c r="D7" s="29">
        <v>0.33</v>
      </c>
      <c r="E7" s="5">
        <f>+C7*D7</f>
        <v>726</v>
      </c>
      <c r="F7" s="21" t="s">
        <v>31</v>
      </c>
      <c r="G7" s="25">
        <v>33.25</v>
      </c>
      <c r="H7" s="26">
        <f>+E7*G7</f>
        <v>24139.5</v>
      </c>
      <c r="I7" s="26">
        <f>+H7*0.139</f>
        <v>3355.3905000000004</v>
      </c>
      <c r="J7" s="26">
        <f>+H7+I7</f>
        <v>27494.890500000001</v>
      </c>
      <c r="K7" s="2"/>
    </row>
    <row r="8" spans="1:11" s="31" customFormat="1" x14ac:dyDescent="0.2">
      <c r="A8" s="30"/>
      <c r="B8" s="30" t="s">
        <v>33</v>
      </c>
      <c r="C8" s="32">
        <v>20</v>
      </c>
      <c r="D8" s="33">
        <v>0.5</v>
      </c>
      <c r="E8" s="32">
        <f>+C8*D8</f>
        <v>10</v>
      </c>
      <c r="F8" s="34" t="s">
        <v>31</v>
      </c>
      <c r="G8" s="25">
        <v>33.25</v>
      </c>
      <c r="H8" s="36">
        <f t="shared" ref="H8:H17" si="0">+E8*G8</f>
        <v>332.5</v>
      </c>
      <c r="I8" s="36">
        <f t="shared" ref="I8:I17" si="1">+H8*0.139</f>
        <v>46.217500000000001</v>
      </c>
      <c r="J8" s="36">
        <f t="shared" ref="J8:J17" si="2">+H8+I8</f>
        <v>378.71749999999997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2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ref="E10:E17" si="3">+C10*D10</f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3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3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3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772.16</v>
      </c>
      <c r="F39" s="27"/>
      <c r="G39" s="25"/>
      <c r="H39" s="26">
        <f>SUM(H6:H38)</f>
        <v>25669</v>
      </c>
      <c r="I39" s="26">
        <f>SUM(I6:I38)</f>
        <v>3567.9910000000004</v>
      </c>
      <c r="J39" s="26">
        <f>SUM(J6:J38)</f>
        <v>29236.991000000002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 xsi:nil="true"/>
    <OMB_x0020_control_x0020__x0023_ xmlns="64E31D74-685E-46CD-AE51-A264634057B8" xsi:nil="true"/>
    <APHIS_x0020_docket_x0020__x0023_ xmlns="64E31D74-685E-46CD-AE51-A264634057B8" xsi:nil="true"/>
    <Content_x0020_Type xmlns="64E31D74-685E-46CD-AE51-A264634057B8">New</Content_x0020_Type>
    <Document_x0020_type xmlns="64E31D74-685E-46CD-AE51-A264634057B8">APHIS 71</Document_x0020_type>
    <Prject_x0020_Type xmlns="64E31D74-685E-46CD-AE51-A264634057B8">Domestic</Prject_x0020_Type>
  </documentManagement>
</p:properties>
</file>

<file path=customXml/itemProps1.xml><?xml version="1.0" encoding="utf-8"?>
<ds:datastoreItem xmlns:ds="http://schemas.openxmlformats.org/officeDocument/2006/customXml" ds:itemID="{68243412-008E-4841-A82A-FFA1C2BEE1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CA6EE1A-ADB2-4DF9-8A59-CE3711E70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58C9D-D6F2-4E6F-B8F3-AA612063D94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DACCEE5-79EF-4C79-B6C6-B278CC336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D257F10-1340-474E-9509-07C45D2CC7BA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ed6d8045-9bce-45b8-96e9-ffa15b628daa"/>
    <ds:schemaRef ds:uri="http://schemas.openxmlformats.org/package/2006/metadata/core-properties"/>
    <ds:schemaRef ds:uri="64E31D74-685E-46CD-AE51-A264634057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2014-04-07T15:13:39Z</cp:lastPrinted>
  <dcterms:created xsi:type="dcterms:W3CDTF">2001-05-15T11:23:39Z</dcterms:created>
  <dcterms:modified xsi:type="dcterms:W3CDTF">2014-08-15T13:48:47Z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A7UXA6N55WET-2455-425</vt:lpwstr>
  </property>
  <property fmtid="{D5CDD505-2E9C-101B-9397-08002B2CF9AE}" pid="3" name="_dlc_DocIdItemGuid">
    <vt:lpwstr>0017f257-32f8-4a06-96fe-b890cf69e1d3</vt:lpwstr>
  </property>
  <property fmtid="{D5CDD505-2E9C-101B-9397-08002B2CF9AE}" pid="4" name="_dlc_DocIdUrl">
    <vt:lpwstr>http://sp.we.aphis.gov/PPQ/policy/php/rpm/Paperwork Burden/_layouts/DocIdRedir.aspx?ID=A7UXA6N55WET-2455-425, A7UXA6N55WET-2455-425</vt:lpwstr>
  </property>
</Properties>
</file>