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#12" sheetId="1" r:id="rId1"/>
    <sheet name="#14" sheetId="2" r:id="rId2"/>
    <sheet name="#15" sheetId="3" r:id="rId3"/>
  </sheets>
  <definedNames>
    <definedName name="_xlnm.Print_Area" localSheetId="0">'#12'!$A$1:$J$29</definedName>
  </definedNames>
  <calcPr fullCalcOnLoad="1"/>
</workbook>
</file>

<file path=xl/sharedStrings.xml><?xml version="1.0" encoding="utf-8"?>
<sst xmlns="http://schemas.openxmlformats.org/spreadsheetml/2006/main" count="134" uniqueCount="78">
  <si>
    <t>Program</t>
  </si>
  <si>
    <t>Number of Respondents</t>
  </si>
  <si>
    <t>AORC</t>
  </si>
  <si>
    <t>BIE</t>
  </si>
  <si>
    <t>CIBE</t>
  </si>
  <si>
    <t>DDRA Director</t>
  </si>
  <si>
    <t>DDRA Fellow</t>
  </si>
  <si>
    <t>FLAS Director</t>
  </si>
  <si>
    <t>FLAS Fellow</t>
  </si>
  <si>
    <t>FRA Director</t>
  </si>
  <si>
    <t>FRA Fellow</t>
  </si>
  <si>
    <t>IIPP</t>
  </si>
  <si>
    <t>IRS</t>
  </si>
  <si>
    <t>LRC</t>
  </si>
  <si>
    <t>NRC</t>
  </si>
  <si>
    <t>SA Domestic</t>
  </si>
  <si>
    <t>SA Participant</t>
  </si>
  <si>
    <t>TICFIA</t>
  </si>
  <si>
    <t>UISFL</t>
  </si>
  <si>
    <t>Total</t>
  </si>
  <si>
    <t>SA Admin Agency</t>
  </si>
  <si>
    <t>GPA Participant Annual</t>
  </si>
  <si>
    <t>GPA Director Annual</t>
  </si>
  <si>
    <t>GPA Participant Language</t>
  </si>
  <si>
    <t>GPA Director Language</t>
  </si>
  <si>
    <t>IEPS Staff Task</t>
  </si>
  <si>
    <t>Hourly Cost</t>
  </si>
  <si>
    <t>Hours per Task</t>
  </si>
  <si>
    <t>Number of Reports</t>
  </si>
  <si>
    <t>Total Hours for Task</t>
  </si>
  <si>
    <t>Cost to Federal Government</t>
  </si>
  <si>
    <t>Request OMB Clearance</t>
  </si>
  <si>
    <t>Review AORC Performance Reports</t>
  </si>
  <si>
    <t>Review BIE Performance Reports</t>
  </si>
  <si>
    <t>Review CIBE Performance Reports</t>
  </si>
  <si>
    <t>Review DDRA Institutional List</t>
  </si>
  <si>
    <t>Review DDRA Fellow Performance Reports</t>
  </si>
  <si>
    <t>Review FLAS Performance Reports</t>
  </si>
  <si>
    <t>Review FLAS Student Performance Reports</t>
  </si>
  <si>
    <t>Review FRA Institutional List</t>
  </si>
  <si>
    <t>Review FRA Fellow Performance Reports</t>
  </si>
  <si>
    <t>Review GPA Institutional Performance Reports</t>
  </si>
  <si>
    <t>Review GPA Fellow Performance Reports</t>
  </si>
  <si>
    <t>Review IIPP Performance Reports</t>
  </si>
  <si>
    <t>Review IRS Performance Reports</t>
  </si>
  <si>
    <t>Review LRC Performance Reports</t>
  </si>
  <si>
    <t>Review NRC Performance Reports</t>
  </si>
  <si>
    <t>Review SA Domestic Agency Performance Reports</t>
  </si>
  <si>
    <t>Review SA Overseas Agency Report</t>
  </si>
  <si>
    <t>Review SA Fellow Performance Reports</t>
  </si>
  <si>
    <t>Review TICFIA Performance Reports</t>
  </si>
  <si>
    <t>Review UISFL Performance Reports</t>
  </si>
  <si>
    <t xml:space="preserve">Prepare New and Continuation Grant Awards Notifications </t>
  </si>
  <si>
    <t xml:space="preserve">Technical Assistance to Grantees </t>
  </si>
  <si>
    <t>Est. Avg. Hours /Response</t>
  </si>
  <si>
    <t>Est. Number of Total Hours</t>
  </si>
  <si>
    <t>Est. Hourly Wage of Respondent</t>
  </si>
  <si>
    <t>Est. Total Cost</t>
  </si>
  <si>
    <t>TOTALS</t>
  </si>
  <si>
    <t>Overhead</t>
  </si>
  <si>
    <t>GPA Language Instructor</t>
  </si>
  <si>
    <t>FLAS Language Instructor</t>
  </si>
  <si>
    <t>Est. Total Number of Hours/
Respondent</t>
  </si>
  <si>
    <t>Freq. Reports/Year</t>
  </si>
  <si>
    <t xml:space="preserve"> </t>
  </si>
  <si>
    <t>Number of Responses</t>
  </si>
  <si>
    <t>Est. Cost per Respondent</t>
  </si>
  <si>
    <t>DDRA Language Instructor</t>
  </si>
  <si>
    <t>FRA Language Instructor</t>
  </si>
  <si>
    <t>Contractor Support</t>
  </si>
  <si>
    <t>Previous Burden</t>
  </si>
  <si>
    <t>Revised Burden</t>
  </si>
  <si>
    <t>Difference</t>
  </si>
  <si>
    <t>Reason</t>
  </si>
  <si>
    <t>Legislated</t>
  </si>
  <si>
    <t>program</t>
  </si>
  <si>
    <t>FLAS Student Tracking</t>
  </si>
  <si>
    <t>IIPP Student Tracking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</si>
</sst>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_);[Red]\(&quot;$&quot;#,##0.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[$€-2]\ #,##0.00_);[Red]\([$€-2]\ #,##0.00\)"/>
  </numFmts>
  <fonts count="43">
    <font>
      <sz val="10"/>
      <name val="Arial"/>
      <family val="0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FF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6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6" fontId="2" fillId="0" borderId="11" xfId="0" applyNumberFormat="1" applyFont="1" applyBorder="1" applyAlignment="1">
      <alignment horizontal="center" wrapText="1"/>
    </xf>
    <xf numFmtId="0" fontId="3" fillId="34" borderId="12" xfId="0" applyFont="1" applyFill="1" applyBorder="1" applyAlignment="1">
      <alignment horizontal="left" indent="1"/>
    </xf>
    <xf numFmtId="0" fontId="3" fillId="34" borderId="11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6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34" borderId="12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vertical="top" wrapText="1"/>
    </xf>
    <xf numFmtId="6" fontId="3" fillId="34" borderId="1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6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6" fontId="2" fillId="0" borderId="1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33" borderId="14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6" fontId="3" fillId="34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left" wrapText="1" indent="1"/>
    </xf>
    <xf numFmtId="6" fontId="2" fillId="0" borderId="11" xfId="0" applyNumberFormat="1" applyFont="1" applyBorder="1" applyAlignment="1">
      <alignment horizontal="right" wrapText="1"/>
    </xf>
    <xf numFmtId="5" fontId="3" fillId="34" borderId="11" xfId="44" applyNumberFormat="1" applyFont="1" applyFill="1" applyBorder="1" applyAlignment="1">
      <alignment horizontal="right" wrapText="1"/>
    </xf>
    <xf numFmtId="0" fontId="42" fillId="36" borderId="15" xfId="0" applyFont="1" applyFill="1" applyBorder="1" applyAlignment="1">
      <alignment horizontal="center" vertical="center" wrapText="1"/>
    </xf>
    <xf numFmtId="0" fontId="42" fillId="36" borderId="16" xfId="0" applyFont="1" applyFill="1" applyBorder="1" applyAlignment="1">
      <alignment horizontal="center" vertical="center" wrapText="1"/>
    </xf>
    <xf numFmtId="0" fontId="42" fillId="36" borderId="17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wrapText="1"/>
    </xf>
    <xf numFmtId="0" fontId="3" fillId="37" borderId="20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wrapText="1"/>
    </xf>
    <xf numFmtId="0" fontId="2" fillId="0" borderId="20" xfId="0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13.57421875" style="0" customWidth="1"/>
    <col min="2" max="2" width="12.00390625" style="0" customWidth="1"/>
    <col min="3" max="3" width="10.421875" style="0" hidden="1" customWidth="1"/>
    <col min="4" max="4" width="11.421875" style="0" customWidth="1"/>
    <col min="5" max="5" width="10.8515625" style="0" customWidth="1"/>
    <col min="6" max="6" width="9.28125" style="0" bestFit="1" customWidth="1"/>
    <col min="7" max="7" width="10.00390625" style="0" customWidth="1"/>
    <col min="8" max="9" width="10.57421875" style="0" customWidth="1"/>
    <col min="10" max="10" width="8.8515625" style="0" customWidth="1"/>
  </cols>
  <sheetData>
    <row r="1" spans="1:10" ht="19.5" customHeight="1">
      <c r="A1" s="45" t="s">
        <v>0</v>
      </c>
      <c r="B1" s="43" t="s">
        <v>1</v>
      </c>
      <c r="C1" s="43" t="s">
        <v>62</v>
      </c>
      <c r="D1" s="43" t="s">
        <v>63</v>
      </c>
      <c r="E1" s="24"/>
      <c r="F1" s="43" t="s">
        <v>54</v>
      </c>
      <c r="G1" s="43" t="s">
        <v>55</v>
      </c>
      <c r="H1" s="43" t="s">
        <v>56</v>
      </c>
      <c r="I1" s="24"/>
      <c r="J1" s="43" t="s">
        <v>57</v>
      </c>
    </row>
    <row r="2" spans="1:10" ht="38.25" customHeight="1">
      <c r="A2" s="46"/>
      <c r="B2" s="44"/>
      <c r="C2" s="44"/>
      <c r="D2" s="44"/>
      <c r="E2" s="25" t="s">
        <v>65</v>
      </c>
      <c r="F2" s="44"/>
      <c r="G2" s="44"/>
      <c r="H2" s="44"/>
      <c r="I2" s="25" t="s">
        <v>66</v>
      </c>
      <c r="J2" s="44"/>
    </row>
    <row r="3" spans="1:10" ht="12.75">
      <c r="A3" s="29" t="s">
        <v>2</v>
      </c>
      <c r="B3" s="3">
        <v>10</v>
      </c>
      <c r="C3" s="3">
        <v>15</v>
      </c>
      <c r="D3" s="3">
        <v>2</v>
      </c>
      <c r="E3" s="3">
        <f>SUM(B3*D3)</f>
        <v>20</v>
      </c>
      <c r="F3" s="28">
        <v>7.5</v>
      </c>
      <c r="G3" s="3">
        <f aca="true" t="shared" si="0" ref="G3:G28">B3*D3*F3</f>
        <v>150</v>
      </c>
      <c r="H3" s="4">
        <v>45</v>
      </c>
      <c r="I3" s="4">
        <f>SUM(J3/B3)</f>
        <v>675</v>
      </c>
      <c r="J3" s="30">
        <f>G3*H3</f>
        <v>6750</v>
      </c>
    </row>
    <row r="4" spans="1:10" ht="12.75">
      <c r="A4" s="29" t="s">
        <v>3</v>
      </c>
      <c r="B4" s="3">
        <v>50</v>
      </c>
      <c r="C4" s="3">
        <v>20</v>
      </c>
      <c r="D4" s="3">
        <v>2</v>
      </c>
      <c r="E4" s="3">
        <f aca="true" t="shared" si="1" ref="E4:E28">SUM(B4*D4)</f>
        <v>100</v>
      </c>
      <c r="F4" s="3">
        <f aca="true" t="shared" si="2" ref="F4:F28">C4/D4</f>
        <v>10</v>
      </c>
      <c r="G4" s="3">
        <f t="shared" si="0"/>
        <v>1000</v>
      </c>
      <c r="H4" s="4">
        <v>45</v>
      </c>
      <c r="I4" s="4">
        <f aca="true" t="shared" si="3" ref="I4:I28">SUM(J4/B4)</f>
        <v>900</v>
      </c>
      <c r="J4" s="30">
        <f aca="true" t="shared" si="4" ref="J4:J28">G4*H4</f>
        <v>45000</v>
      </c>
    </row>
    <row r="5" spans="1:10" ht="12.75">
      <c r="A5" s="29" t="s">
        <v>4</v>
      </c>
      <c r="B5" s="3">
        <v>33</v>
      </c>
      <c r="C5" s="3">
        <v>30</v>
      </c>
      <c r="D5" s="3">
        <v>2</v>
      </c>
      <c r="E5" s="3">
        <f t="shared" si="1"/>
        <v>66</v>
      </c>
      <c r="F5" s="3">
        <f t="shared" si="2"/>
        <v>15</v>
      </c>
      <c r="G5" s="3">
        <f t="shared" si="0"/>
        <v>990</v>
      </c>
      <c r="H5" s="4">
        <v>45</v>
      </c>
      <c r="I5" s="4">
        <f t="shared" si="3"/>
        <v>1350</v>
      </c>
      <c r="J5" s="30">
        <f t="shared" si="4"/>
        <v>44550</v>
      </c>
    </row>
    <row r="6" spans="1:10" ht="12.75">
      <c r="A6" s="29" t="s">
        <v>6</v>
      </c>
      <c r="B6" s="3">
        <v>150</v>
      </c>
      <c r="C6" s="3">
        <v>4</v>
      </c>
      <c r="D6" s="3">
        <v>2</v>
      </c>
      <c r="E6" s="3">
        <f t="shared" si="1"/>
        <v>300</v>
      </c>
      <c r="F6" s="28">
        <v>1</v>
      </c>
      <c r="G6" s="3">
        <f t="shared" si="0"/>
        <v>300</v>
      </c>
      <c r="H6" s="4">
        <v>20</v>
      </c>
      <c r="I6" s="4">
        <f t="shared" si="3"/>
        <v>40</v>
      </c>
      <c r="J6" s="30">
        <f t="shared" si="4"/>
        <v>6000</v>
      </c>
    </row>
    <row r="7" spans="1:10" ht="24">
      <c r="A7" s="29" t="s">
        <v>5</v>
      </c>
      <c r="B7" s="3">
        <v>98</v>
      </c>
      <c r="C7" s="3">
        <v>4</v>
      </c>
      <c r="D7" s="3">
        <v>1</v>
      </c>
      <c r="E7" s="3">
        <f t="shared" si="1"/>
        <v>98</v>
      </c>
      <c r="F7" s="3">
        <v>2</v>
      </c>
      <c r="G7" s="3">
        <f t="shared" si="0"/>
        <v>196</v>
      </c>
      <c r="H7" s="4">
        <v>40</v>
      </c>
      <c r="I7" s="4">
        <f t="shared" si="3"/>
        <v>80</v>
      </c>
      <c r="J7" s="30">
        <f t="shared" si="4"/>
        <v>7840</v>
      </c>
    </row>
    <row r="8" spans="1:10" ht="36">
      <c r="A8" s="29" t="s">
        <v>67</v>
      </c>
      <c r="B8" s="3">
        <v>150</v>
      </c>
      <c r="C8" s="3"/>
      <c r="D8" s="3">
        <v>1</v>
      </c>
      <c r="E8" s="3">
        <f t="shared" si="1"/>
        <v>150</v>
      </c>
      <c r="F8" s="3">
        <v>0.5</v>
      </c>
      <c r="G8" s="3">
        <f t="shared" si="0"/>
        <v>75</v>
      </c>
      <c r="H8" s="4">
        <v>30</v>
      </c>
      <c r="I8" s="4">
        <f t="shared" si="3"/>
        <v>15</v>
      </c>
      <c r="J8" s="30">
        <f t="shared" si="4"/>
        <v>2250</v>
      </c>
    </row>
    <row r="9" spans="1:10" ht="12.75">
      <c r="A9" s="29" t="s">
        <v>8</v>
      </c>
      <c r="B9" s="3">
        <v>1809</v>
      </c>
      <c r="C9" s="3">
        <v>1</v>
      </c>
      <c r="D9" s="3">
        <v>1</v>
      </c>
      <c r="E9" s="3">
        <f t="shared" si="1"/>
        <v>1809</v>
      </c>
      <c r="F9" s="3">
        <f t="shared" si="2"/>
        <v>1</v>
      </c>
      <c r="G9" s="3">
        <f t="shared" si="0"/>
        <v>1809</v>
      </c>
      <c r="H9" s="4">
        <v>20</v>
      </c>
      <c r="I9" s="4">
        <f t="shared" si="3"/>
        <v>20</v>
      </c>
      <c r="J9" s="30">
        <f t="shared" si="4"/>
        <v>36180</v>
      </c>
    </row>
    <row r="10" spans="1:10" ht="12.75">
      <c r="A10" s="29" t="s">
        <v>7</v>
      </c>
      <c r="B10" s="3">
        <v>126</v>
      </c>
      <c r="C10" s="3">
        <v>20</v>
      </c>
      <c r="D10" s="3">
        <v>4</v>
      </c>
      <c r="E10" s="3">
        <f t="shared" si="1"/>
        <v>504</v>
      </c>
      <c r="F10" s="3">
        <f t="shared" si="2"/>
        <v>5</v>
      </c>
      <c r="G10" s="3">
        <f t="shared" si="0"/>
        <v>2520</v>
      </c>
      <c r="H10" s="4">
        <v>35</v>
      </c>
      <c r="I10" s="4">
        <f t="shared" si="3"/>
        <v>700</v>
      </c>
      <c r="J10" s="30">
        <f t="shared" si="4"/>
        <v>88200</v>
      </c>
    </row>
    <row r="11" spans="1:10" ht="36">
      <c r="A11" s="29" t="s">
        <v>61</v>
      </c>
      <c r="B11" s="3">
        <v>1809</v>
      </c>
      <c r="C11" s="3">
        <v>0.5</v>
      </c>
      <c r="D11" s="3">
        <v>1</v>
      </c>
      <c r="E11" s="3">
        <f t="shared" si="1"/>
        <v>1809</v>
      </c>
      <c r="F11" s="3">
        <f t="shared" si="2"/>
        <v>0.5</v>
      </c>
      <c r="G11" s="42">
        <f t="shared" si="0"/>
        <v>904.5</v>
      </c>
      <c r="H11" s="4">
        <v>30</v>
      </c>
      <c r="I11" s="4">
        <f t="shared" si="3"/>
        <v>15</v>
      </c>
      <c r="J11" s="30">
        <f t="shared" si="4"/>
        <v>27135</v>
      </c>
    </row>
    <row r="12" spans="1:10" ht="12.75">
      <c r="A12" s="29" t="s">
        <v>10</v>
      </c>
      <c r="B12" s="3">
        <v>20</v>
      </c>
      <c r="C12" s="3">
        <v>4</v>
      </c>
      <c r="D12" s="3">
        <v>2</v>
      </c>
      <c r="E12" s="3">
        <f t="shared" si="1"/>
        <v>40</v>
      </c>
      <c r="F12" s="3">
        <v>2</v>
      </c>
      <c r="G12" s="3">
        <f t="shared" si="0"/>
        <v>80</v>
      </c>
      <c r="H12" s="4">
        <v>50</v>
      </c>
      <c r="I12" s="4">
        <f t="shared" si="3"/>
        <v>200</v>
      </c>
      <c r="J12" s="30">
        <f t="shared" si="4"/>
        <v>4000</v>
      </c>
    </row>
    <row r="13" spans="1:10" ht="12.75">
      <c r="A13" s="29" t="s">
        <v>9</v>
      </c>
      <c r="B13" s="3">
        <v>18</v>
      </c>
      <c r="C13" s="3">
        <v>1</v>
      </c>
      <c r="D13" s="3">
        <v>1</v>
      </c>
      <c r="E13" s="3">
        <f t="shared" si="1"/>
        <v>18</v>
      </c>
      <c r="F13" s="3">
        <f t="shared" si="2"/>
        <v>1</v>
      </c>
      <c r="G13" s="3">
        <f t="shared" si="0"/>
        <v>18</v>
      </c>
      <c r="H13" s="4">
        <v>40</v>
      </c>
      <c r="I13" s="4">
        <f t="shared" si="3"/>
        <v>40</v>
      </c>
      <c r="J13" s="30">
        <f t="shared" si="4"/>
        <v>720</v>
      </c>
    </row>
    <row r="14" spans="1:10" ht="36">
      <c r="A14" s="29" t="s">
        <v>68</v>
      </c>
      <c r="B14" s="3">
        <v>20</v>
      </c>
      <c r="C14" s="3"/>
      <c r="D14" s="3">
        <v>1</v>
      </c>
      <c r="E14" s="3">
        <f t="shared" si="1"/>
        <v>20</v>
      </c>
      <c r="F14" s="3">
        <v>0.5</v>
      </c>
      <c r="G14" s="3">
        <f t="shared" si="0"/>
        <v>10</v>
      </c>
      <c r="H14" s="4">
        <v>30</v>
      </c>
      <c r="I14" s="4">
        <f t="shared" si="3"/>
        <v>15</v>
      </c>
      <c r="J14" s="30">
        <f t="shared" si="4"/>
        <v>300</v>
      </c>
    </row>
    <row r="15" spans="1:12" ht="36">
      <c r="A15" s="29" t="s">
        <v>21</v>
      </c>
      <c r="B15" s="3">
        <v>365</v>
      </c>
      <c r="C15" s="3">
        <v>1</v>
      </c>
      <c r="D15" s="3">
        <v>2</v>
      </c>
      <c r="E15" s="3">
        <f t="shared" si="1"/>
        <v>730</v>
      </c>
      <c r="F15" s="3">
        <f t="shared" si="2"/>
        <v>0.5</v>
      </c>
      <c r="G15" s="3">
        <f t="shared" si="0"/>
        <v>365</v>
      </c>
      <c r="H15" s="4">
        <v>35</v>
      </c>
      <c r="I15" s="4">
        <f t="shared" si="3"/>
        <v>35</v>
      </c>
      <c r="J15" s="30">
        <f t="shared" si="4"/>
        <v>12775</v>
      </c>
      <c r="L15" t="s">
        <v>64</v>
      </c>
    </row>
    <row r="16" spans="1:13" ht="24">
      <c r="A16" s="29" t="s">
        <v>22</v>
      </c>
      <c r="B16" s="3">
        <v>16</v>
      </c>
      <c r="C16" s="3">
        <v>12</v>
      </c>
      <c r="D16" s="3">
        <v>2</v>
      </c>
      <c r="E16" s="3">
        <f t="shared" si="1"/>
        <v>32</v>
      </c>
      <c r="F16" s="3">
        <f t="shared" si="2"/>
        <v>6</v>
      </c>
      <c r="G16" s="3">
        <f t="shared" si="0"/>
        <v>192</v>
      </c>
      <c r="H16" s="4">
        <v>45</v>
      </c>
      <c r="I16" s="4">
        <f t="shared" si="3"/>
        <v>540</v>
      </c>
      <c r="J16" s="30">
        <f t="shared" si="4"/>
        <v>8640</v>
      </c>
      <c r="M16" s="23" t="s">
        <v>64</v>
      </c>
    </row>
    <row r="17" spans="1:10" ht="36">
      <c r="A17" s="29" t="s">
        <v>23</v>
      </c>
      <c r="B17" s="3">
        <v>165</v>
      </c>
      <c r="C17" s="3">
        <v>1</v>
      </c>
      <c r="D17" s="3">
        <v>2</v>
      </c>
      <c r="E17" s="3">
        <f t="shared" si="1"/>
        <v>330</v>
      </c>
      <c r="F17" s="3">
        <f t="shared" si="2"/>
        <v>0.5</v>
      </c>
      <c r="G17" s="3">
        <f t="shared" si="0"/>
        <v>165</v>
      </c>
      <c r="H17" s="4">
        <v>20</v>
      </c>
      <c r="I17" s="4">
        <f t="shared" si="3"/>
        <v>20</v>
      </c>
      <c r="J17" s="30">
        <f t="shared" si="4"/>
        <v>3300</v>
      </c>
    </row>
    <row r="18" spans="1:10" ht="24">
      <c r="A18" s="29" t="s">
        <v>24</v>
      </c>
      <c r="B18" s="3">
        <v>11</v>
      </c>
      <c r="C18" s="3">
        <v>12</v>
      </c>
      <c r="D18" s="3">
        <v>2</v>
      </c>
      <c r="E18" s="3">
        <f t="shared" si="1"/>
        <v>22</v>
      </c>
      <c r="F18" s="3">
        <f>C18/D18</f>
        <v>6</v>
      </c>
      <c r="G18" s="3">
        <f t="shared" si="0"/>
        <v>132</v>
      </c>
      <c r="H18" s="4">
        <v>45</v>
      </c>
      <c r="I18" s="4">
        <f t="shared" si="3"/>
        <v>540</v>
      </c>
      <c r="J18" s="30">
        <f t="shared" si="4"/>
        <v>5940</v>
      </c>
    </row>
    <row r="19" spans="1:10" ht="36">
      <c r="A19" s="29" t="s">
        <v>60</v>
      </c>
      <c r="B19" s="3">
        <v>165</v>
      </c>
      <c r="C19" s="3">
        <v>0.5</v>
      </c>
      <c r="D19" s="3">
        <v>1</v>
      </c>
      <c r="E19" s="3">
        <f t="shared" si="1"/>
        <v>165</v>
      </c>
      <c r="F19" s="3">
        <f t="shared" si="2"/>
        <v>0.5</v>
      </c>
      <c r="G19" s="3">
        <f t="shared" si="0"/>
        <v>82.5</v>
      </c>
      <c r="H19" s="4">
        <v>30</v>
      </c>
      <c r="I19" s="4">
        <f t="shared" si="3"/>
        <v>15</v>
      </c>
      <c r="J19" s="30">
        <f t="shared" si="4"/>
        <v>2475</v>
      </c>
    </row>
    <row r="20" spans="1:10" ht="12.75">
      <c r="A20" s="29" t="s">
        <v>11</v>
      </c>
      <c r="B20" s="3">
        <v>1</v>
      </c>
      <c r="C20" s="3">
        <v>12</v>
      </c>
      <c r="D20" s="3">
        <v>2</v>
      </c>
      <c r="E20" s="3">
        <f t="shared" si="1"/>
        <v>2</v>
      </c>
      <c r="F20" s="3">
        <f t="shared" si="2"/>
        <v>6</v>
      </c>
      <c r="G20" s="3">
        <f t="shared" si="0"/>
        <v>12</v>
      </c>
      <c r="H20" s="4">
        <v>45</v>
      </c>
      <c r="I20" s="4">
        <f t="shared" si="3"/>
        <v>540</v>
      </c>
      <c r="J20" s="30">
        <f t="shared" si="4"/>
        <v>540</v>
      </c>
    </row>
    <row r="21" spans="1:10" ht="12.75">
      <c r="A21" s="29" t="s">
        <v>12</v>
      </c>
      <c r="B21" s="3">
        <v>30</v>
      </c>
      <c r="C21" s="3">
        <v>10</v>
      </c>
      <c r="D21" s="3">
        <v>2</v>
      </c>
      <c r="E21" s="3">
        <f t="shared" si="1"/>
        <v>60</v>
      </c>
      <c r="F21" s="3">
        <f t="shared" si="2"/>
        <v>5</v>
      </c>
      <c r="G21" s="3">
        <f t="shared" si="0"/>
        <v>300</v>
      </c>
      <c r="H21" s="4">
        <v>45</v>
      </c>
      <c r="I21" s="4">
        <f t="shared" si="3"/>
        <v>450</v>
      </c>
      <c r="J21" s="30">
        <f t="shared" si="4"/>
        <v>13500</v>
      </c>
    </row>
    <row r="22" spans="1:10" ht="12.75">
      <c r="A22" s="29" t="s">
        <v>13</v>
      </c>
      <c r="B22" s="3">
        <v>15</v>
      </c>
      <c r="C22" s="3">
        <v>15</v>
      </c>
      <c r="D22" s="3">
        <v>2</v>
      </c>
      <c r="E22" s="3">
        <f t="shared" si="1"/>
        <v>30</v>
      </c>
      <c r="F22" s="3">
        <f t="shared" si="2"/>
        <v>7.5</v>
      </c>
      <c r="G22" s="3">
        <f t="shared" si="0"/>
        <v>225</v>
      </c>
      <c r="H22" s="4">
        <v>45</v>
      </c>
      <c r="I22" s="4">
        <f t="shared" si="3"/>
        <v>675</v>
      </c>
      <c r="J22" s="30">
        <f t="shared" si="4"/>
        <v>10125</v>
      </c>
    </row>
    <row r="23" spans="1:10" ht="12.75">
      <c r="A23" s="29" t="s">
        <v>14</v>
      </c>
      <c r="B23" s="3">
        <v>127</v>
      </c>
      <c r="C23" s="3">
        <v>30</v>
      </c>
      <c r="D23" s="3">
        <v>2</v>
      </c>
      <c r="E23" s="3">
        <f t="shared" si="1"/>
        <v>254</v>
      </c>
      <c r="F23" s="3">
        <v>12</v>
      </c>
      <c r="G23" s="3">
        <f t="shared" si="0"/>
        <v>3048</v>
      </c>
      <c r="H23" s="4">
        <v>45</v>
      </c>
      <c r="I23" s="4">
        <f t="shared" si="3"/>
        <v>1080</v>
      </c>
      <c r="J23" s="30">
        <f t="shared" si="4"/>
        <v>137160</v>
      </c>
    </row>
    <row r="24" spans="1:10" ht="12.75">
      <c r="A24" s="29" t="s">
        <v>16</v>
      </c>
      <c r="B24" s="3">
        <v>45</v>
      </c>
      <c r="C24" s="3">
        <v>1</v>
      </c>
      <c r="D24" s="3">
        <v>2</v>
      </c>
      <c r="E24" s="3">
        <f t="shared" si="1"/>
        <v>90</v>
      </c>
      <c r="F24" s="3">
        <f t="shared" si="2"/>
        <v>0.5</v>
      </c>
      <c r="G24" s="3">
        <f t="shared" si="0"/>
        <v>45</v>
      </c>
      <c r="H24" s="4">
        <v>35</v>
      </c>
      <c r="I24" s="4">
        <f t="shared" si="3"/>
        <v>35</v>
      </c>
      <c r="J24" s="30">
        <f t="shared" si="4"/>
        <v>1575</v>
      </c>
    </row>
    <row r="25" spans="1:10" ht="24">
      <c r="A25" s="29" t="s">
        <v>20</v>
      </c>
      <c r="B25" s="3">
        <v>6</v>
      </c>
      <c r="C25" s="3">
        <v>2</v>
      </c>
      <c r="D25" s="3">
        <v>1</v>
      </c>
      <c r="E25" s="3">
        <f t="shared" si="1"/>
        <v>6</v>
      </c>
      <c r="F25" s="3">
        <f t="shared" si="2"/>
        <v>2</v>
      </c>
      <c r="G25" s="3">
        <f t="shared" si="0"/>
        <v>12</v>
      </c>
      <c r="H25" s="4">
        <v>30</v>
      </c>
      <c r="I25" s="4">
        <f t="shared" si="3"/>
        <v>60</v>
      </c>
      <c r="J25" s="30">
        <f t="shared" si="4"/>
        <v>360</v>
      </c>
    </row>
    <row r="26" spans="1:10" ht="12.75">
      <c r="A26" s="29" t="s">
        <v>15</v>
      </c>
      <c r="B26" s="3">
        <v>3</v>
      </c>
      <c r="C26" s="3">
        <v>1</v>
      </c>
      <c r="D26" s="3">
        <v>1</v>
      </c>
      <c r="E26" s="3">
        <f t="shared" si="1"/>
        <v>3</v>
      </c>
      <c r="F26" s="3">
        <f t="shared" si="2"/>
        <v>1</v>
      </c>
      <c r="G26" s="3">
        <f t="shared" si="0"/>
        <v>3</v>
      </c>
      <c r="H26" s="4">
        <v>30</v>
      </c>
      <c r="I26" s="4">
        <f t="shared" si="3"/>
        <v>30</v>
      </c>
      <c r="J26" s="30">
        <f t="shared" si="4"/>
        <v>90</v>
      </c>
    </row>
    <row r="27" spans="1:10" ht="12.75">
      <c r="A27" s="29" t="s">
        <v>17</v>
      </c>
      <c r="B27" s="3">
        <v>13</v>
      </c>
      <c r="C27" s="3">
        <v>8</v>
      </c>
      <c r="D27" s="3">
        <v>2</v>
      </c>
      <c r="E27" s="3">
        <f t="shared" si="1"/>
        <v>26</v>
      </c>
      <c r="F27" s="3">
        <f t="shared" si="2"/>
        <v>4</v>
      </c>
      <c r="G27" s="3">
        <f t="shared" si="0"/>
        <v>104</v>
      </c>
      <c r="H27" s="4">
        <v>45</v>
      </c>
      <c r="I27" s="4">
        <f t="shared" si="3"/>
        <v>360</v>
      </c>
      <c r="J27" s="30">
        <f t="shared" si="4"/>
        <v>4680</v>
      </c>
    </row>
    <row r="28" spans="1:10" ht="12.75">
      <c r="A28" s="29" t="s">
        <v>18</v>
      </c>
      <c r="B28" s="3">
        <v>35</v>
      </c>
      <c r="C28" s="3">
        <v>20</v>
      </c>
      <c r="D28" s="3">
        <v>2</v>
      </c>
      <c r="E28" s="3">
        <f t="shared" si="1"/>
        <v>70</v>
      </c>
      <c r="F28" s="3">
        <f t="shared" si="2"/>
        <v>10</v>
      </c>
      <c r="G28" s="3">
        <f t="shared" si="0"/>
        <v>700</v>
      </c>
      <c r="H28" s="4">
        <v>45</v>
      </c>
      <c r="I28" s="4">
        <f t="shared" si="3"/>
        <v>900</v>
      </c>
      <c r="J28" s="30">
        <f t="shared" si="4"/>
        <v>31500</v>
      </c>
    </row>
    <row r="29" spans="1:10" ht="15">
      <c r="A29" s="5" t="s">
        <v>58</v>
      </c>
      <c r="B29" s="6">
        <f>SUM(B3:B28)</f>
        <v>5290</v>
      </c>
      <c r="C29" s="6">
        <f>SUM(C3:C28)</f>
        <v>225</v>
      </c>
      <c r="D29" s="6">
        <f>SUM(D3:D28)</f>
        <v>45</v>
      </c>
      <c r="E29" s="26">
        <f>SUM(E3:E28)</f>
        <v>6754</v>
      </c>
      <c r="F29" s="7"/>
      <c r="G29" s="6">
        <f>SUM(G3:G28)</f>
        <v>13438</v>
      </c>
      <c r="H29" s="6">
        <f>SUM(H3:H28)</f>
        <v>970</v>
      </c>
      <c r="I29" s="27"/>
      <c r="J29" s="31">
        <f>SUM(J3:J28)</f>
        <v>501585</v>
      </c>
    </row>
  </sheetData>
  <sheetProtection/>
  <mergeCells count="8">
    <mergeCell ref="G1:G2"/>
    <mergeCell ref="H1:H2"/>
    <mergeCell ref="J1:J2"/>
    <mergeCell ref="A1:A2"/>
    <mergeCell ref="B1:B2"/>
    <mergeCell ref="F1:F2"/>
    <mergeCell ref="C1:C2"/>
    <mergeCell ref="D1:D2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L14" sqref="L13:L14"/>
    </sheetView>
  </sheetViews>
  <sheetFormatPr defaultColWidth="9.140625" defaultRowHeight="12.75"/>
  <cols>
    <col min="1" max="1" width="30.28125" style="0" customWidth="1"/>
    <col min="6" max="6" width="10.8515625" style="0" customWidth="1"/>
  </cols>
  <sheetData>
    <row r="1" spans="1:6" ht="36">
      <c r="A1" s="1" t="s">
        <v>25</v>
      </c>
      <c r="B1" s="8" t="s">
        <v>26</v>
      </c>
      <c r="C1" s="8" t="s">
        <v>27</v>
      </c>
      <c r="D1" s="8" t="s">
        <v>28</v>
      </c>
      <c r="E1" s="8" t="s">
        <v>29</v>
      </c>
      <c r="F1" s="8" t="s">
        <v>30</v>
      </c>
    </row>
    <row r="2" spans="1:6" ht="12.75">
      <c r="A2" s="9" t="s">
        <v>31</v>
      </c>
      <c r="B2" s="10">
        <v>51</v>
      </c>
      <c r="C2" s="11">
        <v>200</v>
      </c>
      <c r="D2" s="11">
        <v>1</v>
      </c>
      <c r="E2" s="11">
        <f>D2*C2</f>
        <v>200</v>
      </c>
      <c r="F2" s="10">
        <f>E2*B2</f>
        <v>10200</v>
      </c>
    </row>
    <row r="3" spans="1:6" ht="12.75">
      <c r="A3" s="9" t="s">
        <v>32</v>
      </c>
      <c r="B3" s="10">
        <v>57</v>
      </c>
      <c r="C3" s="11">
        <v>2</v>
      </c>
      <c r="D3" s="11">
        <f>'#12'!B3*'#12'!D3</f>
        <v>20</v>
      </c>
      <c r="E3" s="11">
        <f aca="true" t="shared" si="0" ref="E3:E23">D3*C3</f>
        <v>40</v>
      </c>
      <c r="F3" s="10">
        <f aca="true" t="shared" si="1" ref="F3:F23">E3*B3</f>
        <v>2280</v>
      </c>
    </row>
    <row r="4" spans="1:6" ht="12.75">
      <c r="A4" s="9" t="s">
        <v>33</v>
      </c>
      <c r="B4" s="10">
        <v>57</v>
      </c>
      <c r="C4" s="11">
        <v>2</v>
      </c>
      <c r="D4" s="11">
        <f>'#12'!B4*'#12'!D4</f>
        <v>100</v>
      </c>
      <c r="E4" s="11">
        <f t="shared" si="0"/>
        <v>200</v>
      </c>
      <c r="F4" s="10">
        <f t="shared" si="1"/>
        <v>11400</v>
      </c>
    </row>
    <row r="5" spans="1:14" ht="12.75">
      <c r="A5" s="9" t="s">
        <v>34</v>
      </c>
      <c r="B5" s="10">
        <v>44</v>
      </c>
      <c r="C5" s="11">
        <v>2</v>
      </c>
      <c r="D5" s="11">
        <f>'#12'!B5*'#12'!D5</f>
        <v>66</v>
      </c>
      <c r="E5" s="11">
        <f t="shared" si="0"/>
        <v>132</v>
      </c>
      <c r="F5" s="2">
        <f t="shared" si="1"/>
        <v>5808</v>
      </c>
      <c r="G5" s="18"/>
      <c r="H5" s="18"/>
      <c r="I5" s="18"/>
      <c r="J5" s="18"/>
      <c r="K5" s="18"/>
      <c r="L5" s="18"/>
      <c r="M5" s="18"/>
      <c r="N5" s="18"/>
    </row>
    <row r="6" spans="1:14" ht="24">
      <c r="A6" s="9" t="s">
        <v>36</v>
      </c>
      <c r="B6" s="10">
        <v>57</v>
      </c>
      <c r="C6" s="11">
        <v>1.25</v>
      </c>
      <c r="D6" s="11">
        <f>'#12'!B6*'#12'!D6</f>
        <v>300</v>
      </c>
      <c r="E6" s="11">
        <f>D6*C6</f>
        <v>375</v>
      </c>
      <c r="F6" s="22">
        <f aca="true" t="shared" si="2" ref="F6:F14">E6*B6</f>
        <v>21375</v>
      </c>
      <c r="G6" s="19"/>
      <c r="H6" s="20"/>
      <c r="I6" s="21"/>
      <c r="J6" s="21"/>
      <c r="K6" s="21"/>
      <c r="L6" s="20"/>
      <c r="M6" s="18"/>
      <c r="N6" s="18"/>
    </row>
    <row r="7" spans="1:14" ht="12.75">
      <c r="A7" s="9" t="s">
        <v>35</v>
      </c>
      <c r="B7" s="10">
        <v>57</v>
      </c>
      <c r="C7" s="11">
        <v>1</v>
      </c>
      <c r="D7" s="11">
        <f>'#12'!B7*'#12'!D7</f>
        <v>98</v>
      </c>
      <c r="E7" s="11">
        <f>D7*C7</f>
        <v>98</v>
      </c>
      <c r="F7" s="22">
        <f t="shared" si="2"/>
        <v>5586</v>
      </c>
      <c r="G7" s="18"/>
      <c r="H7" s="18"/>
      <c r="I7" s="18"/>
      <c r="J7" s="18"/>
      <c r="K7" s="18"/>
      <c r="L7" s="18"/>
      <c r="M7" s="18"/>
      <c r="N7" s="18"/>
    </row>
    <row r="8" spans="1:14" ht="24">
      <c r="A8" s="9" t="s">
        <v>38</v>
      </c>
      <c r="B8" s="10">
        <v>48</v>
      </c>
      <c r="C8" s="11">
        <v>0.25</v>
      </c>
      <c r="D8" s="11">
        <f>'#12'!B9*'#12'!D9</f>
        <v>1809</v>
      </c>
      <c r="E8" s="11">
        <f>D8*C8</f>
        <v>452.25</v>
      </c>
      <c r="F8" s="22">
        <f t="shared" si="2"/>
        <v>21708</v>
      </c>
      <c r="G8" s="19"/>
      <c r="H8" s="20"/>
      <c r="I8" s="21"/>
      <c r="J8" s="21"/>
      <c r="K8" s="21"/>
      <c r="L8" s="20"/>
      <c r="M8" s="18"/>
      <c r="N8" s="18"/>
    </row>
    <row r="9" spans="1:6" ht="12.75">
      <c r="A9" s="9" t="s">
        <v>37</v>
      </c>
      <c r="B9" s="10">
        <v>48</v>
      </c>
      <c r="C9" s="11">
        <v>2</v>
      </c>
      <c r="D9" s="11">
        <f>'#12'!B10*'#12'!D10</f>
        <v>504</v>
      </c>
      <c r="E9" s="11">
        <f>D9*C9</f>
        <v>1008</v>
      </c>
      <c r="F9" s="22">
        <f t="shared" si="2"/>
        <v>48384</v>
      </c>
    </row>
    <row r="10" spans="1:6" ht="12.75">
      <c r="A10" s="9" t="s">
        <v>39</v>
      </c>
      <c r="B10" s="10">
        <v>40</v>
      </c>
      <c r="C10" s="11">
        <v>1</v>
      </c>
      <c r="D10" s="11">
        <f>'#12'!B11*'#12'!D11</f>
        <v>1809</v>
      </c>
      <c r="E10" s="11">
        <f t="shared" si="0"/>
        <v>1809</v>
      </c>
      <c r="F10" s="22">
        <f t="shared" si="2"/>
        <v>72360</v>
      </c>
    </row>
    <row r="11" spans="1:6" ht="24">
      <c r="A11" s="9" t="s">
        <v>40</v>
      </c>
      <c r="B11" s="10">
        <v>40</v>
      </c>
      <c r="C11" s="11">
        <v>1.25</v>
      </c>
      <c r="D11" s="11">
        <f>'#12'!B12*'#12'!D12</f>
        <v>40</v>
      </c>
      <c r="E11" s="11">
        <f t="shared" si="0"/>
        <v>50</v>
      </c>
      <c r="F11" s="22">
        <f t="shared" si="2"/>
        <v>2000</v>
      </c>
    </row>
    <row r="12" spans="1:6" ht="24">
      <c r="A12" s="9" t="s">
        <v>41</v>
      </c>
      <c r="B12" s="10">
        <v>40</v>
      </c>
      <c r="C12" s="11">
        <v>2.5</v>
      </c>
      <c r="D12" s="11">
        <v>65</v>
      </c>
      <c r="E12" s="11">
        <f t="shared" si="0"/>
        <v>162.5</v>
      </c>
      <c r="F12" s="22">
        <f t="shared" si="2"/>
        <v>6500</v>
      </c>
    </row>
    <row r="13" spans="1:6" ht="24">
      <c r="A13" s="9" t="s">
        <v>42</v>
      </c>
      <c r="B13" s="10">
        <v>40</v>
      </c>
      <c r="C13" s="11">
        <v>0.5</v>
      </c>
      <c r="D13" s="11">
        <v>200</v>
      </c>
      <c r="E13" s="11">
        <f t="shared" si="0"/>
        <v>100</v>
      </c>
      <c r="F13" s="22">
        <f t="shared" si="2"/>
        <v>4000</v>
      </c>
    </row>
    <row r="14" spans="1:6" ht="12.75">
      <c r="A14" s="9" t="s">
        <v>43</v>
      </c>
      <c r="B14" s="10">
        <v>57</v>
      </c>
      <c r="C14" s="11">
        <v>2</v>
      </c>
      <c r="D14" s="11">
        <f>'#12'!B20*'#12'!D20</f>
        <v>2</v>
      </c>
      <c r="E14" s="11">
        <f t="shared" si="0"/>
        <v>4</v>
      </c>
      <c r="F14" s="22">
        <f t="shared" si="2"/>
        <v>228</v>
      </c>
    </row>
    <row r="15" spans="1:6" ht="12.75">
      <c r="A15" s="9" t="s">
        <v>44</v>
      </c>
      <c r="B15" s="10">
        <v>57</v>
      </c>
      <c r="C15" s="11">
        <v>2</v>
      </c>
      <c r="D15" s="11">
        <f>'#12'!B21*'#12'!D21</f>
        <v>60</v>
      </c>
      <c r="E15" s="11">
        <f t="shared" si="0"/>
        <v>120</v>
      </c>
      <c r="F15" s="10">
        <f t="shared" si="1"/>
        <v>6840</v>
      </c>
    </row>
    <row r="16" spans="1:6" ht="12.75">
      <c r="A16" s="9" t="s">
        <v>45</v>
      </c>
      <c r="B16" s="10">
        <v>40</v>
      </c>
      <c r="C16" s="11">
        <v>2</v>
      </c>
      <c r="D16" s="11">
        <f>'#12'!B22*'#12'!D22</f>
        <v>30</v>
      </c>
      <c r="E16" s="11">
        <f t="shared" si="0"/>
        <v>60</v>
      </c>
      <c r="F16" s="10">
        <f t="shared" si="1"/>
        <v>2400</v>
      </c>
    </row>
    <row r="17" spans="1:6" ht="12.75">
      <c r="A17" s="9" t="s">
        <v>46</v>
      </c>
      <c r="B17" s="10">
        <v>48</v>
      </c>
      <c r="C17" s="11">
        <v>2</v>
      </c>
      <c r="D17" s="11">
        <f>'#12'!B23*'#12'!D23</f>
        <v>254</v>
      </c>
      <c r="E17" s="11">
        <f t="shared" si="0"/>
        <v>508</v>
      </c>
      <c r="F17" s="10">
        <f t="shared" si="1"/>
        <v>24384</v>
      </c>
    </row>
    <row r="18" spans="1:6" ht="24">
      <c r="A18" s="9" t="s">
        <v>47</v>
      </c>
      <c r="B18" s="10">
        <v>40</v>
      </c>
      <c r="C18" s="11">
        <v>0.5</v>
      </c>
      <c r="D18" s="11">
        <f>'#12'!B26*'#12'!D26</f>
        <v>3</v>
      </c>
      <c r="E18" s="11">
        <f t="shared" si="0"/>
        <v>1.5</v>
      </c>
      <c r="F18" s="10">
        <f t="shared" si="1"/>
        <v>60</v>
      </c>
    </row>
    <row r="19" spans="1:6" ht="12.75">
      <c r="A19" s="9" t="s">
        <v>48</v>
      </c>
      <c r="B19" s="10">
        <v>40</v>
      </c>
      <c r="C19" s="11">
        <v>2</v>
      </c>
      <c r="D19" s="11">
        <f>'#12'!B25*'#12'!D25</f>
        <v>6</v>
      </c>
      <c r="E19" s="11">
        <f t="shared" si="0"/>
        <v>12</v>
      </c>
      <c r="F19" s="10">
        <f t="shared" si="1"/>
        <v>480</v>
      </c>
    </row>
    <row r="20" spans="1:6" ht="24">
      <c r="A20" s="9" t="s">
        <v>49</v>
      </c>
      <c r="B20" s="10">
        <v>40</v>
      </c>
      <c r="C20" s="11">
        <v>0.5</v>
      </c>
      <c r="D20" s="11">
        <f>'#12'!B24*'#12'!D24</f>
        <v>90</v>
      </c>
      <c r="E20" s="11">
        <f t="shared" si="0"/>
        <v>45</v>
      </c>
      <c r="F20" s="10">
        <f t="shared" si="1"/>
        <v>1800</v>
      </c>
    </row>
    <row r="21" spans="1:6" ht="12.75">
      <c r="A21" s="9" t="s">
        <v>50</v>
      </c>
      <c r="B21" s="10">
        <v>40</v>
      </c>
      <c r="C21" s="11">
        <v>2</v>
      </c>
      <c r="D21" s="11">
        <f>'#12'!B27*'#12'!D27</f>
        <v>26</v>
      </c>
      <c r="E21" s="11">
        <f t="shared" si="0"/>
        <v>52</v>
      </c>
      <c r="F21" s="10">
        <f t="shared" si="1"/>
        <v>2080</v>
      </c>
    </row>
    <row r="22" spans="1:6" ht="12.75">
      <c r="A22" s="9" t="s">
        <v>51</v>
      </c>
      <c r="B22" s="10">
        <v>57</v>
      </c>
      <c r="C22" s="11">
        <v>2</v>
      </c>
      <c r="D22" s="11">
        <f>'#12'!B28*'#12'!D28</f>
        <v>70</v>
      </c>
      <c r="E22" s="11">
        <f t="shared" si="0"/>
        <v>140</v>
      </c>
      <c r="F22" s="10">
        <f t="shared" si="1"/>
        <v>7980</v>
      </c>
    </row>
    <row r="23" spans="1:6" ht="24">
      <c r="A23" s="9" t="s">
        <v>52</v>
      </c>
      <c r="B23" s="10">
        <v>44</v>
      </c>
      <c r="C23" s="11">
        <v>2</v>
      </c>
      <c r="D23" s="11">
        <v>604</v>
      </c>
      <c r="E23" s="11">
        <f t="shared" si="0"/>
        <v>1208</v>
      </c>
      <c r="F23" s="10">
        <f t="shared" si="1"/>
        <v>53152</v>
      </c>
    </row>
    <row r="24" spans="1:6" ht="12.75">
      <c r="A24" s="9" t="s">
        <v>53</v>
      </c>
      <c r="B24" s="10">
        <v>44</v>
      </c>
      <c r="C24" s="11">
        <v>1200</v>
      </c>
      <c r="D24" s="13"/>
      <c r="E24" s="11"/>
      <c r="F24" s="10">
        <f>B24*C24</f>
        <v>52800</v>
      </c>
    </row>
    <row r="25" spans="1:6" ht="12.75">
      <c r="A25" s="9" t="s">
        <v>69</v>
      </c>
      <c r="B25" s="10">
        <v>101</v>
      </c>
      <c r="C25" s="11">
        <v>4000</v>
      </c>
      <c r="D25" s="13"/>
      <c r="E25" s="11"/>
      <c r="F25" s="10">
        <f>B25*C25</f>
        <v>404000</v>
      </c>
    </row>
    <row r="26" spans="1:6" ht="15">
      <c r="A26" s="14" t="s">
        <v>59</v>
      </c>
      <c r="B26" s="12"/>
      <c r="C26" s="12"/>
      <c r="D26" s="12"/>
      <c r="E26" s="11"/>
      <c r="F26" s="10">
        <f>F24*0.5</f>
        <v>26400</v>
      </c>
    </row>
    <row r="27" spans="1:6" ht="12.75">
      <c r="A27" s="15" t="s">
        <v>19</v>
      </c>
      <c r="B27" s="16"/>
      <c r="C27" s="16"/>
      <c r="D27" s="16"/>
      <c r="E27" s="16"/>
      <c r="F27" s="17">
        <f>SUM(F2:F26)</f>
        <v>794205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22.140625" style="0" customWidth="1"/>
  </cols>
  <sheetData>
    <row r="1" spans="1:6" ht="24.75" thickBot="1">
      <c r="A1" s="32" t="s">
        <v>0</v>
      </c>
      <c r="B1" s="33" t="s">
        <v>70</v>
      </c>
      <c r="C1" s="33" t="s">
        <v>71</v>
      </c>
      <c r="D1" s="34" t="s">
        <v>72</v>
      </c>
      <c r="E1" s="33" t="s">
        <v>73</v>
      </c>
      <c r="F1" s="33" t="s">
        <v>74</v>
      </c>
    </row>
    <row r="2" spans="1:6" ht="13.5" thickBot="1">
      <c r="A2" s="41" t="s">
        <v>2</v>
      </c>
      <c r="B2" s="35">
        <v>165</v>
      </c>
      <c r="C2" s="35">
        <v>150</v>
      </c>
      <c r="D2" s="36">
        <f>SUM(C2-B2)</f>
        <v>-15</v>
      </c>
      <c r="E2" s="35" t="s">
        <v>75</v>
      </c>
      <c r="F2" s="37"/>
    </row>
    <row r="3" spans="1:6" ht="13.5" thickBot="1">
      <c r="A3" s="41" t="s">
        <v>3</v>
      </c>
      <c r="B3" s="35">
        <v>1080</v>
      </c>
      <c r="C3" s="35">
        <v>1000</v>
      </c>
      <c r="D3" s="36">
        <f aca="true" t="shared" si="0" ref="D3:D29">SUM(C3-B3)</f>
        <v>-80</v>
      </c>
      <c r="E3" s="35" t="s">
        <v>75</v>
      </c>
      <c r="F3" s="37"/>
    </row>
    <row r="4" spans="1:6" ht="13.5" thickBot="1">
      <c r="A4" s="41" t="s">
        <v>4</v>
      </c>
      <c r="B4" s="35">
        <v>930</v>
      </c>
      <c r="C4" s="35">
        <v>990</v>
      </c>
      <c r="D4" s="36">
        <f t="shared" si="0"/>
        <v>60</v>
      </c>
      <c r="E4" s="35" t="s">
        <v>75</v>
      </c>
      <c r="F4" s="37"/>
    </row>
    <row r="5" spans="1:6" ht="13.5" thickBot="1">
      <c r="A5" s="41" t="s">
        <v>6</v>
      </c>
      <c r="B5" s="35">
        <v>600</v>
      </c>
      <c r="C5" s="35">
        <v>300</v>
      </c>
      <c r="D5" s="36">
        <f t="shared" si="0"/>
        <v>-300</v>
      </c>
      <c r="E5" s="35" t="s">
        <v>75</v>
      </c>
      <c r="F5" s="37"/>
    </row>
    <row r="6" spans="1:6" ht="13.5" thickBot="1">
      <c r="A6" s="41" t="s">
        <v>5</v>
      </c>
      <c r="B6" s="35">
        <v>196</v>
      </c>
      <c r="C6" s="35">
        <v>196</v>
      </c>
      <c r="D6" s="36">
        <f t="shared" si="0"/>
        <v>0</v>
      </c>
      <c r="E6" s="35" t="s">
        <v>75</v>
      </c>
      <c r="F6" s="37"/>
    </row>
    <row r="7" spans="1:6" ht="13.5" thickBot="1">
      <c r="A7" s="41" t="s">
        <v>67</v>
      </c>
      <c r="B7" s="35">
        <v>0</v>
      </c>
      <c r="C7" s="35">
        <v>75</v>
      </c>
      <c r="D7" s="36">
        <f t="shared" si="0"/>
        <v>75</v>
      </c>
      <c r="E7" s="35" t="s">
        <v>75</v>
      </c>
      <c r="F7" s="37"/>
    </row>
    <row r="8" spans="1:6" ht="13.5" thickBot="1">
      <c r="A8" s="41" t="s">
        <v>8</v>
      </c>
      <c r="B8" s="35">
        <v>1916</v>
      </c>
      <c r="C8" s="35">
        <v>1809</v>
      </c>
      <c r="D8" s="36">
        <f t="shared" si="0"/>
        <v>-107</v>
      </c>
      <c r="E8" s="35" t="s">
        <v>75</v>
      </c>
      <c r="F8" s="37"/>
    </row>
    <row r="9" spans="1:6" ht="13.5" thickBot="1">
      <c r="A9" s="41" t="s">
        <v>7</v>
      </c>
      <c r="B9" s="35">
        <v>2800</v>
      </c>
      <c r="C9" s="35">
        <v>2520</v>
      </c>
      <c r="D9" s="36">
        <f t="shared" si="0"/>
        <v>-280</v>
      </c>
      <c r="E9" s="35" t="s">
        <v>75</v>
      </c>
      <c r="F9" s="37"/>
    </row>
    <row r="10" spans="1:6" ht="13.5" thickBot="1">
      <c r="A10" s="41" t="s">
        <v>61</v>
      </c>
      <c r="B10" s="35">
        <v>958</v>
      </c>
      <c r="C10" s="35">
        <v>904.5</v>
      </c>
      <c r="D10" s="36">
        <f t="shared" si="0"/>
        <v>-53.5</v>
      </c>
      <c r="E10" s="35" t="s">
        <v>75</v>
      </c>
      <c r="F10" s="37"/>
    </row>
    <row r="11" spans="1:6" ht="13.5" thickBot="1">
      <c r="A11" s="41" t="s">
        <v>76</v>
      </c>
      <c r="B11" s="35">
        <v>1400</v>
      </c>
      <c r="C11" s="35">
        <v>0</v>
      </c>
      <c r="D11" s="36">
        <f t="shared" si="0"/>
        <v>-1400</v>
      </c>
      <c r="E11" s="35" t="s">
        <v>75</v>
      </c>
      <c r="F11" s="35"/>
    </row>
    <row r="12" spans="1:6" ht="13.5" thickBot="1">
      <c r="A12" s="41" t="s">
        <v>10</v>
      </c>
      <c r="B12" s="35">
        <v>80</v>
      </c>
      <c r="C12" s="35">
        <v>80</v>
      </c>
      <c r="D12" s="36">
        <f t="shared" si="0"/>
        <v>0</v>
      </c>
      <c r="E12" s="35" t="s">
        <v>75</v>
      </c>
      <c r="F12" s="37"/>
    </row>
    <row r="13" spans="1:6" ht="13.5" thickBot="1">
      <c r="A13" s="41" t="s">
        <v>9</v>
      </c>
      <c r="B13" s="35">
        <v>18</v>
      </c>
      <c r="C13" s="35">
        <v>18</v>
      </c>
      <c r="D13" s="36">
        <f t="shared" si="0"/>
        <v>0</v>
      </c>
      <c r="E13" s="35" t="s">
        <v>75</v>
      </c>
      <c r="F13" s="37"/>
    </row>
    <row r="14" spans="1:6" ht="13.5" thickBot="1">
      <c r="A14" s="41" t="s">
        <v>68</v>
      </c>
      <c r="B14" s="35">
        <v>0</v>
      </c>
      <c r="C14" s="35">
        <v>10</v>
      </c>
      <c r="D14" s="36">
        <f t="shared" si="0"/>
        <v>10</v>
      </c>
      <c r="E14" s="35" t="s">
        <v>75</v>
      </c>
      <c r="F14" s="37"/>
    </row>
    <row r="15" spans="1:6" ht="13.5" thickBot="1">
      <c r="A15" s="41" t="s">
        <v>21</v>
      </c>
      <c r="B15" s="35">
        <v>465</v>
      </c>
      <c r="C15" s="35">
        <v>365</v>
      </c>
      <c r="D15" s="36">
        <f t="shared" si="0"/>
        <v>-100</v>
      </c>
      <c r="E15" s="35" t="s">
        <v>75</v>
      </c>
      <c r="F15" s="37"/>
    </row>
    <row r="16" spans="1:6" ht="13.5" thickBot="1">
      <c r="A16" s="41" t="s">
        <v>22</v>
      </c>
      <c r="B16" s="35">
        <v>372</v>
      </c>
      <c r="C16" s="35">
        <v>192</v>
      </c>
      <c r="D16" s="36">
        <f t="shared" si="0"/>
        <v>-180</v>
      </c>
      <c r="E16" s="35" t="s">
        <v>75</v>
      </c>
      <c r="F16" s="37"/>
    </row>
    <row r="17" spans="1:6" ht="13.5" thickBot="1">
      <c r="A17" s="41" t="s">
        <v>23</v>
      </c>
      <c r="B17" s="35">
        <v>270</v>
      </c>
      <c r="C17" s="35">
        <v>165</v>
      </c>
      <c r="D17" s="36">
        <f t="shared" si="0"/>
        <v>-105</v>
      </c>
      <c r="E17" s="35" t="s">
        <v>75</v>
      </c>
      <c r="F17" s="37"/>
    </row>
    <row r="18" spans="1:6" ht="13.5" thickBot="1">
      <c r="A18" s="41" t="s">
        <v>24</v>
      </c>
      <c r="B18" s="35">
        <v>216</v>
      </c>
      <c r="C18" s="35">
        <v>132</v>
      </c>
      <c r="D18" s="36">
        <f t="shared" si="0"/>
        <v>-84</v>
      </c>
      <c r="E18" s="35" t="s">
        <v>75</v>
      </c>
      <c r="F18" s="37"/>
    </row>
    <row r="19" spans="1:6" ht="13.5" thickBot="1">
      <c r="A19" s="41" t="s">
        <v>60</v>
      </c>
      <c r="B19" s="35">
        <v>135</v>
      </c>
      <c r="C19" s="35">
        <v>82.5</v>
      </c>
      <c r="D19" s="36">
        <f t="shared" si="0"/>
        <v>-52.5</v>
      </c>
      <c r="E19" s="35" t="s">
        <v>75</v>
      </c>
      <c r="F19" s="37"/>
    </row>
    <row r="20" spans="1:6" ht="13.5" thickBot="1">
      <c r="A20" s="41" t="s">
        <v>11</v>
      </c>
      <c r="B20" s="35">
        <v>12</v>
      </c>
      <c r="C20" s="35">
        <v>12</v>
      </c>
      <c r="D20" s="36">
        <f t="shared" si="0"/>
        <v>0</v>
      </c>
      <c r="E20" s="35" t="s">
        <v>75</v>
      </c>
      <c r="F20" s="37"/>
    </row>
    <row r="21" spans="1:6" ht="13.5" thickBot="1">
      <c r="A21" s="41" t="s">
        <v>77</v>
      </c>
      <c r="B21" s="35">
        <v>5</v>
      </c>
      <c r="C21" s="35">
        <v>0</v>
      </c>
      <c r="D21" s="36">
        <f t="shared" si="0"/>
        <v>-5</v>
      </c>
      <c r="E21" s="35" t="s">
        <v>75</v>
      </c>
      <c r="F21" s="35"/>
    </row>
    <row r="22" spans="1:6" ht="13.5" thickBot="1">
      <c r="A22" s="41" t="s">
        <v>12</v>
      </c>
      <c r="B22" s="35">
        <v>300</v>
      </c>
      <c r="C22" s="35">
        <v>300</v>
      </c>
      <c r="D22" s="36">
        <f t="shared" si="0"/>
        <v>0</v>
      </c>
      <c r="E22" s="35" t="s">
        <v>75</v>
      </c>
      <c r="F22" s="37"/>
    </row>
    <row r="23" spans="1:6" ht="13.5" thickBot="1">
      <c r="A23" s="41" t="s">
        <v>13</v>
      </c>
      <c r="B23" s="35">
        <v>225</v>
      </c>
      <c r="C23" s="35">
        <v>225</v>
      </c>
      <c r="D23" s="36">
        <f t="shared" si="0"/>
        <v>0</v>
      </c>
      <c r="E23" s="35" t="s">
        <v>75</v>
      </c>
      <c r="F23" s="37"/>
    </row>
    <row r="24" spans="1:6" ht="13.5" thickBot="1">
      <c r="A24" s="41" t="s">
        <v>14</v>
      </c>
      <c r="B24" s="35">
        <v>3504</v>
      </c>
      <c r="C24" s="35">
        <v>3048</v>
      </c>
      <c r="D24" s="36">
        <f t="shared" si="0"/>
        <v>-456</v>
      </c>
      <c r="E24" s="35" t="s">
        <v>75</v>
      </c>
      <c r="F24" s="37"/>
    </row>
    <row r="25" spans="1:6" ht="13.5" thickBot="1">
      <c r="A25" s="41" t="s">
        <v>16</v>
      </c>
      <c r="B25" s="35">
        <v>142</v>
      </c>
      <c r="C25" s="35">
        <v>45</v>
      </c>
      <c r="D25" s="36">
        <f t="shared" si="0"/>
        <v>-97</v>
      </c>
      <c r="E25" s="35" t="s">
        <v>75</v>
      </c>
      <c r="F25" s="37"/>
    </row>
    <row r="26" spans="1:6" ht="13.5" thickBot="1">
      <c r="A26" s="41" t="s">
        <v>20</v>
      </c>
      <c r="B26" s="35">
        <v>18</v>
      </c>
      <c r="C26" s="35">
        <v>12</v>
      </c>
      <c r="D26" s="36">
        <f t="shared" si="0"/>
        <v>-6</v>
      </c>
      <c r="E26" s="35" t="s">
        <v>75</v>
      </c>
      <c r="F26" s="37"/>
    </row>
    <row r="27" spans="1:6" ht="13.5" thickBot="1">
      <c r="A27" s="41" t="s">
        <v>15</v>
      </c>
      <c r="B27" s="35">
        <v>3</v>
      </c>
      <c r="C27" s="35">
        <v>3</v>
      </c>
      <c r="D27" s="36">
        <f t="shared" si="0"/>
        <v>0</v>
      </c>
      <c r="E27" s="35" t="s">
        <v>75</v>
      </c>
      <c r="F27" s="37"/>
    </row>
    <row r="28" spans="1:6" ht="13.5" thickBot="1">
      <c r="A28" s="41" t="s">
        <v>17</v>
      </c>
      <c r="B28" s="35">
        <v>104</v>
      </c>
      <c r="C28" s="35">
        <v>104</v>
      </c>
      <c r="D28" s="36">
        <f t="shared" si="0"/>
        <v>0</v>
      </c>
      <c r="E28" s="35" t="s">
        <v>75</v>
      </c>
      <c r="F28" s="37"/>
    </row>
    <row r="29" spans="1:6" ht="13.5" thickBot="1">
      <c r="A29" s="41" t="s">
        <v>18</v>
      </c>
      <c r="B29" s="35">
        <v>1080</v>
      </c>
      <c r="C29" s="35">
        <v>700</v>
      </c>
      <c r="D29" s="36">
        <f t="shared" si="0"/>
        <v>-380</v>
      </c>
      <c r="E29" s="35" t="s">
        <v>75</v>
      </c>
      <c r="F29" s="37"/>
    </row>
    <row r="30" spans="1:6" ht="13.5" thickBot="1">
      <c r="A30" s="38" t="s">
        <v>58</v>
      </c>
      <c r="B30" s="39">
        <f>SUM(B2:B29)</f>
        <v>16994</v>
      </c>
      <c r="C30" s="39">
        <f>SUM(C2:C29)</f>
        <v>13438</v>
      </c>
      <c r="D30" s="39">
        <f>SUM(D2:D29)</f>
        <v>-3556</v>
      </c>
      <c r="E30" s="40"/>
      <c r="F30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</dc:creator>
  <cp:keywords/>
  <dc:description/>
  <cp:lastModifiedBy>Sara Starke</cp:lastModifiedBy>
  <cp:lastPrinted>2013-01-04T20:50:55Z</cp:lastPrinted>
  <dcterms:created xsi:type="dcterms:W3CDTF">2006-02-14T18:01:34Z</dcterms:created>
  <dcterms:modified xsi:type="dcterms:W3CDTF">2013-04-12T15:25:03Z</dcterms:modified>
  <cp:category/>
  <cp:version/>
  <cp:contentType/>
  <cp:contentStatus/>
</cp:coreProperties>
</file>