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5" windowWidth="12120" windowHeight="11640" tabRatio="803" activeTab="2"/>
  </bookViews>
  <sheets>
    <sheet name="SSI Coversheet" sheetId="5" r:id="rId1"/>
    <sheet name="Scoring Guidance" sheetId="4" r:id="rId2"/>
    <sheet name="Profile" sheetId="6" r:id="rId3"/>
    <sheet name="Checklist" sheetId="1" r:id="rId4"/>
    <sheet name="Additional Information" sheetId="2" r:id="rId5"/>
    <sheet name="SP Addendum" sheetId="12" r:id="rId6"/>
    <sheet name="SAI Summary" sheetId="10" state="hidden" r:id="rId7"/>
    <sheet name="Technical" sheetId="8" state="hidden" r:id="rId8"/>
    <sheet name="Weights" sheetId="7" state="hidden" r:id="rId9"/>
    <sheet name="Pivot Stats" sheetId="11" state="hidden" r:id="rId10"/>
  </sheets>
  <definedNames>
    <definedName name="_xlnm.Print_Area" localSheetId="4">'Additional Information'!$A$1:$G$51</definedName>
    <definedName name="_xlnm.Print_Area" localSheetId="3">Checklist!$A$1:$G$157</definedName>
    <definedName name="_xlnm.Print_Area" localSheetId="2">Profile!$A$1:$M$44</definedName>
    <definedName name="_xlnm.Print_Area" localSheetId="6">'SAI Summary'!$A$1:$C$30</definedName>
    <definedName name="_xlnm.Print_Area" localSheetId="1">'Scoring Guidance'!$A$1:$C$406</definedName>
    <definedName name="_xlnm.Print_Area" localSheetId="5">'SP Addendum'!$A$1:$F$33</definedName>
  </definedNames>
  <calcPr calcId="145621"/>
</workbook>
</file>

<file path=xl/calcChain.xml><?xml version="1.0" encoding="utf-8"?>
<calcChain xmlns="http://schemas.openxmlformats.org/spreadsheetml/2006/main">
  <c r="A1" i="12" l="1"/>
  <c r="F2" i="12"/>
  <c r="B109" i="1"/>
  <c r="C109" i="1" s="1"/>
  <c r="B108" i="1"/>
  <c r="C108" i="1" s="1"/>
  <c r="B153" i="1"/>
  <c r="C153" i="1" s="1"/>
  <c r="B152" i="1"/>
  <c r="C152" i="1" s="1"/>
  <c r="B151" i="1"/>
  <c r="C151" i="1" s="1"/>
  <c r="B148" i="1"/>
  <c r="C148" i="1" s="1"/>
  <c r="B144" i="1"/>
  <c r="C144" i="1" s="1"/>
  <c r="B143" i="1"/>
  <c r="C143" i="1" s="1"/>
  <c r="B135" i="1"/>
  <c r="C135" i="1" s="1"/>
  <c r="B133" i="1"/>
  <c r="C133" i="1" s="1"/>
  <c r="B131" i="1"/>
  <c r="C131" i="1" s="1"/>
  <c r="B117" i="1"/>
  <c r="C117" i="1" s="1"/>
  <c r="B116" i="1"/>
  <c r="C116" i="1" s="1"/>
  <c r="B114" i="1"/>
  <c r="C114" i="1" s="1"/>
  <c r="B111" i="1"/>
  <c r="C111" i="1" s="1"/>
  <c r="B107" i="1"/>
  <c r="C107" i="1" s="1"/>
  <c r="B147" i="1"/>
  <c r="C147" i="1" s="1"/>
  <c r="B119" i="1"/>
  <c r="C119" i="1" s="1"/>
  <c r="B118" i="1"/>
  <c r="C118" i="1" s="1"/>
  <c r="B113" i="1"/>
  <c r="C113" i="1" s="1"/>
  <c r="D128" i="8"/>
  <c r="CB3" i="11" l="1"/>
  <c r="CB2" i="11" s="1"/>
  <c r="BZ3" i="11"/>
  <c r="BZ2" i="11" s="1"/>
  <c r="CA3" i="11"/>
  <c r="CA2" i="11" s="1"/>
  <c r="BY3" i="11"/>
  <c r="BY2" i="11" s="1"/>
  <c r="BX3" i="11"/>
  <c r="BX2" i="11" s="1"/>
  <c r="D56" i="8"/>
  <c r="E56" i="8"/>
  <c r="C56" i="8"/>
  <c r="B56" i="8"/>
  <c r="B56" i="7" s="1"/>
  <c r="A56" i="8"/>
  <c r="A56" i="7" s="1"/>
  <c r="EQ3" i="11"/>
  <c r="EQ2" i="11" s="1"/>
  <c r="EN3" i="11"/>
  <c r="EN2" i="11" s="1"/>
  <c r="B106" i="1"/>
  <c r="C106" i="1" s="1"/>
  <c r="AE2" i="11"/>
  <c r="AD2" i="11"/>
  <c r="AB2" i="11"/>
  <c r="AC2" i="11"/>
  <c r="AA2" i="11"/>
  <c r="Z2" i="11"/>
  <c r="AN2" i="11"/>
  <c r="AM2" i="11"/>
  <c r="AL2" i="11"/>
  <c r="AK2" i="11"/>
  <c r="AJ2" i="11"/>
  <c r="AI2" i="11"/>
  <c r="AH2" i="11"/>
  <c r="AG2" i="11"/>
  <c r="AF2" i="11"/>
  <c r="X2" i="11"/>
  <c r="S2" i="11"/>
  <c r="R2" i="11"/>
  <c r="Q2" i="11"/>
  <c r="P2" i="11"/>
  <c r="O2" i="11"/>
  <c r="N2" i="11"/>
  <c r="M2" i="11"/>
  <c r="L2" i="11"/>
  <c r="K2" i="11" s="1"/>
  <c r="J2" i="11"/>
  <c r="I2" i="11" s="1"/>
  <c r="H2" i="11"/>
  <c r="G2" i="11"/>
  <c r="F2" i="11"/>
  <c r="E2" i="11"/>
  <c r="D2" i="11"/>
  <c r="C2" i="11"/>
  <c r="B2" i="11"/>
  <c r="A2" i="11"/>
  <c r="EY3" i="11"/>
  <c r="EY2" i="11" s="1"/>
  <c r="EX3" i="11"/>
  <c r="EX2" i="11" s="1"/>
  <c r="EW3" i="11"/>
  <c r="EW2" i="11" s="1"/>
  <c r="EM3" i="11"/>
  <c r="EM2" i="11" s="1"/>
  <c r="EL3" i="11"/>
  <c r="EL2" i="11" s="1"/>
  <c r="EK3" i="11"/>
  <c r="EK2" i="11" s="1"/>
  <c r="EJ3" i="11"/>
  <c r="EJ2" i="11" s="1"/>
  <c r="EF3" i="11"/>
  <c r="EF2" i="11" s="1"/>
  <c r="EE3" i="11"/>
  <c r="EE2" i="11" s="1"/>
  <c r="ED3" i="11"/>
  <c r="ED2" i="11" s="1"/>
  <c r="EC3" i="11"/>
  <c r="EC2" i="11" s="1"/>
  <c r="EB3" i="11"/>
  <c r="EB2" i="11" s="1"/>
  <c r="EA3" i="11"/>
  <c r="EA2" i="11" s="1"/>
  <c r="DZ3" i="11"/>
  <c r="DZ2" i="11" s="1"/>
  <c r="DY3" i="11"/>
  <c r="DY2" i="11" s="1"/>
  <c r="DR3" i="11"/>
  <c r="DR2" i="11" s="1"/>
  <c r="DL3" i="11"/>
  <c r="DL2" i="11" s="1"/>
  <c r="DK3" i="11"/>
  <c r="DK2" i="11" s="1"/>
  <c r="DJ3" i="11"/>
  <c r="DJ2" i="11" s="1"/>
  <c r="DI3" i="11"/>
  <c r="DI2" i="11" s="1"/>
  <c r="DH3" i="11"/>
  <c r="DH2" i="11" s="1"/>
  <c r="DG3" i="11"/>
  <c r="DG2" i="11" s="1"/>
  <c r="DF3" i="11"/>
  <c r="DF2" i="11" s="1"/>
  <c r="DE3" i="11"/>
  <c r="DE2" i="11" s="1"/>
  <c r="DD3" i="11"/>
  <c r="DD2" i="11" s="1"/>
  <c r="DC3" i="11"/>
  <c r="DC2" i="11" s="1"/>
  <c r="DB3" i="11"/>
  <c r="DB2" i="11" s="1"/>
  <c r="DA3" i="11"/>
  <c r="DA2" i="11" s="1"/>
  <c r="CZ3" i="11"/>
  <c r="CZ2" i="11" s="1"/>
  <c r="CY3" i="11"/>
  <c r="CY2" i="11" s="1"/>
  <c r="CX3" i="11"/>
  <c r="CX2" i="11" s="1"/>
  <c r="CW3" i="11"/>
  <c r="CW2" i="11" s="1"/>
  <c r="CV3" i="11"/>
  <c r="CV2" i="11" s="1"/>
  <c r="CU3" i="11"/>
  <c r="CU2" i="11" s="1"/>
  <c r="CT3" i="11"/>
  <c r="CT2" i="11" s="1"/>
  <c r="CS3" i="11"/>
  <c r="CS2" i="11" s="1"/>
  <c r="CR3" i="11"/>
  <c r="CR2" i="11" s="1"/>
  <c r="CQ3" i="11"/>
  <c r="CQ2" i="11" s="1"/>
  <c r="CP3" i="11"/>
  <c r="CP2" i="11" s="1"/>
  <c r="CO3" i="11"/>
  <c r="CO2" i="11" s="1"/>
  <c r="CN3" i="11"/>
  <c r="CN2" i="11" s="1"/>
  <c r="CM3" i="11"/>
  <c r="CM2" i="11" s="1"/>
  <c r="CL3" i="11"/>
  <c r="CL2" i="11" s="1"/>
  <c r="CK3" i="11"/>
  <c r="CK2" i="11" s="1"/>
  <c r="CJ3" i="11"/>
  <c r="CJ2" i="11" s="1"/>
  <c r="CI3" i="11"/>
  <c r="CI2" i="11" s="1"/>
  <c r="CH3" i="11"/>
  <c r="CH2" i="11" s="1"/>
  <c r="CG3" i="11"/>
  <c r="CG2" i="11" s="1"/>
  <c r="CF3" i="11"/>
  <c r="CF2" i="11" s="1"/>
  <c r="CE3" i="11"/>
  <c r="CE2" i="11" s="1"/>
  <c r="CD3" i="11"/>
  <c r="CD2" i="11" s="1"/>
  <c r="CC3" i="11"/>
  <c r="CC2" i="11" s="1"/>
  <c r="BW3" i="11"/>
  <c r="BW2" i="11" s="1"/>
  <c r="BV3" i="11"/>
  <c r="BV2" i="11" s="1"/>
  <c r="BU3" i="11"/>
  <c r="BU2" i="11" s="1"/>
  <c r="BT3" i="11"/>
  <c r="BT2" i="11" s="1"/>
  <c r="BS3" i="11"/>
  <c r="BS2" i="11" s="1"/>
  <c r="BR3" i="11"/>
  <c r="BR2" i="11" s="1"/>
  <c r="BQ3" i="11"/>
  <c r="BQ2" i="11" s="1"/>
  <c r="BP3" i="11"/>
  <c r="BP2" i="11" s="1"/>
  <c r="BO3" i="11"/>
  <c r="BO2" i="11" s="1"/>
  <c r="BN3" i="11"/>
  <c r="BN2" i="11" s="1"/>
  <c r="BM3" i="11"/>
  <c r="BM2" i="11" s="1"/>
  <c r="BL3" i="11"/>
  <c r="BL2" i="11" s="1"/>
  <c r="BK3" i="11"/>
  <c r="BK2" i="11" s="1"/>
  <c r="BJ3" i="11"/>
  <c r="BJ2" i="11" s="1"/>
  <c r="BI3" i="11"/>
  <c r="BI2" i="11" s="1"/>
  <c r="BH3" i="11"/>
  <c r="BH2" i="11" s="1"/>
  <c r="BG3" i="11"/>
  <c r="BG2" i="11" s="1"/>
  <c r="BF3" i="11"/>
  <c r="BF2" i="11" s="1"/>
  <c r="BE3" i="11"/>
  <c r="BE2" i="11" s="1"/>
  <c r="BD3" i="11"/>
  <c r="BD2" i="11" s="1"/>
  <c r="BC3" i="11"/>
  <c r="BC2" i="11" s="1"/>
  <c r="BB3" i="11"/>
  <c r="BB2" i="11" s="1"/>
  <c r="BA3" i="11"/>
  <c r="BA2" i="11" s="1"/>
  <c r="AZ3" i="11"/>
  <c r="AZ2" i="11" s="1"/>
  <c r="AY3" i="11"/>
  <c r="AY2" i="11" s="1"/>
  <c r="AX3" i="11"/>
  <c r="AX2" i="11" s="1"/>
  <c r="AW3" i="11"/>
  <c r="AW2" i="11" s="1"/>
  <c r="AV3" i="11"/>
  <c r="AV2" i="11" s="1"/>
  <c r="AU3" i="11"/>
  <c r="AU2" i="11" s="1"/>
  <c r="AT3" i="11"/>
  <c r="AT2" i="11" s="1"/>
  <c r="AS3" i="11"/>
  <c r="AS2" i="11" s="1"/>
  <c r="AR3" i="11"/>
  <c r="AR2" i="11" s="1"/>
  <c r="AQ3" i="11"/>
  <c r="AQ2" i="11" s="1"/>
  <c r="AP3" i="11"/>
  <c r="AP2" i="11" s="1"/>
  <c r="AO3" i="11"/>
  <c r="AO2" i="11" s="1"/>
  <c r="B4" i="10"/>
  <c r="C2" i="10"/>
  <c r="A4" i="2"/>
  <c r="E2" i="2"/>
  <c r="C2" i="2"/>
  <c r="A2" i="2"/>
  <c r="B4" i="8"/>
  <c r="H2" i="8"/>
  <c r="G56" i="8" l="1"/>
  <c r="F56" i="8"/>
  <c r="G6" i="1"/>
  <c r="G5" i="1"/>
  <c r="B6" i="1"/>
  <c r="D157" i="8"/>
  <c r="D156" i="8"/>
  <c r="D154" i="8"/>
  <c r="D153" i="8"/>
  <c r="D152" i="8"/>
  <c r="D151" i="8"/>
  <c r="D149" i="8"/>
  <c r="D148" i="8"/>
  <c r="D147" i="8"/>
  <c r="D145" i="8"/>
  <c r="D144" i="8"/>
  <c r="D143" i="8"/>
  <c r="D140" i="8"/>
  <c r="D139" i="8"/>
  <c r="D138" i="8"/>
  <c r="D137" i="8"/>
  <c r="D135" i="8"/>
  <c r="D133" i="8"/>
  <c r="D131" i="8"/>
  <c r="D129" i="8"/>
  <c r="D127" i="8"/>
  <c r="D125" i="8"/>
  <c r="D124" i="8"/>
  <c r="D123" i="8"/>
  <c r="D122" i="8"/>
  <c r="D121" i="8"/>
  <c r="D119" i="8"/>
  <c r="D118" i="8"/>
  <c r="D117" i="8"/>
  <c r="D116" i="8"/>
  <c r="D114" i="8"/>
  <c r="D113" i="8"/>
  <c r="D112" i="8"/>
  <c r="D111" i="8"/>
  <c r="D109" i="8"/>
  <c r="D108" i="8"/>
  <c r="D107" i="8"/>
  <c r="D106" i="8"/>
  <c r="D103" i="8"/>
  <c r="D102" i="8"/>
  <c r="D101" i="8"/>
  <c r="D100" i="8"/>
  <c r="D99" i="8"/>
  <c r="D98" i="8"/>
  <c r="D97" i="8"/>
  <c r="D96" i="8"/>
  <c r="D95" i="8"/>
  <c r="D92" i="8"/>
  <c r="D91" i="8"/>
  <c r="D90" i="8"/>
  <c r="D89" i="8"/>
  <c r="D88" i="8"/>
  <c r="D87" i="8"/>
  <c r="D85" i="8"/>
  <c r="D84" i="8"/>
  <c r="D83" i="8"/>
  <c r="D82" i="8"/>
  <c r="D81" i="8"/>
  <c r="D80" i="8"/>
  <c r="D79" i="8"/>
  <c r="D78" i="8"/>
  <c r="D77" i="8"/>
  <c r="D76" i="8"/>
  <c r="D75" i="8"/>
  <c r="D74" i="8"/>
  <c r="D73" i="8"/>
  <c r="D71" i="8"/>
  <c r="D70" i="8"/>
  <c r="D69" i="8"/>
  <c r="D68" i="8"/>
  <c r="D67" i="8"/>
  <c r="D66" i="8"/>
  <c r="D65" i="8"/>
  <c r="D64" i="8"/>
  <c r="D63" i="8"/>
  <c r="D60" i="8"/>
  <c r="D59" i="8"/>
  <c r="D58" i="8"/>
  <c r="D55" i="8"/>
  <c r="D54" i="8"/>
  <c r="D53" i="8"/>
  <c r="D52" i="8"/>
  <c r="D51" i="8"/>
  <c r="D49" i="8"/>
  <c r="D48" i="8"/>
  <c r="D47" i="8"/>
  <c r="D46" i="8"/>
  <c r="D45" i="8"/>
  <c r="D44" i="8"/>
  <c r="D43" i="8"/>
  <c r="D40" i="8"/>
  <c r="D39" i="8"/>
  <c r="D37" i="8"/>
  <c r="D36" i="8"/>
  <c r="D35" i="8"/>
  <c r="D33" i="8"/>
  <c r="D32" i="8"/>
  <c r="D30" i="8"/>
  <c r="D29" i="8"/>
  <c r="D27" i="8"/>
  <c r="D26" i="8"/>
  <c r="D25" i="8"/>
  <c r="D24" i="8"/>
  <c r="D23" i="8"/>
  <c r="D22" i="8"/>
  <c r="D21" i="8"/>
  <c r="D20" i="8"/>
  <c r="D18" i="8"/>
  <c r="D17" i="8"/>
  <c r="D16" i="8"/>
  <c r="D14" i="8"/>
  <c r="D13" i="8"/>
  <c r="D12" i="8"/>
  <c r="A141" i="7"/>
  <c r="A142" i="7"/>
  <c r="A155" i="7"/>
  <c r="A150" i="7"/>
  <c r="A146" i="7"/>
  <c r="A136" i="7"/>
  <c r="A134" i="7"/>
  <c r="A132" i="7"/>
  <c r="A130" i="7"/>
  <c r="A126" i="7"/>
  <c r="A120" i="7"/>
  <c r="A115" i="7"/>
  <c r="A110" i="7"/>
  <c r="A105" i="7"/>
  <c r="A104" i="7"/>
  <c r="A94" i="7"/>
  <c r="A93" i="7"/>
  <c r="A86" i="7"/>
  <c r="A72" i="7"/>
  <c r="A62" i="7"/>
  <c r="A61" i="7"/>
  <c r="A57" i="7"/>
  <c r="A50" i="7"/>
  <c r="A42" i="7"/>
  <c r="A41" i="7"/>
  <c r="A38" i="7"/>
  <c r="A34" i="7"/>
  <c r="A31" i="7"/>
  <c r="A28" i="7"/>
  <c r="A19" i="7"/>
  <c r="A15" i="7"/>
  <c r="A11" i="7"/>
  <c r="A10" i="7"/>
  <c r="E157" i="8"/>
  <c r="E156" i="8"/>
  <c r="E154" i="8"/>
  <c r="E147" i="8"/>
  <c r="G147" i="8" s="1"/>
  <c r="E143" i="8"/>
  <c r="E140" i="8"/>
  <c r="E139" i="8"/>
  <c r="E138" i="8"/>
  <c r="E137" i="8"/>
  <c r="E129" i="8"/>
  <c r="E128" i="8"/>
  <c r="G128" i="8" s="1"/>
  <c r="E127" i="8"/>
  <c r="E125" i="8"/>
  <c r="E124" i="8"/>
  <c r="E123" i="8"/>
  <c r="E122" i="8"/>
  <c r="E121" i="8"/>
  <c r="E112" i="8"/>
  <c r="E103" i="8"/>
  <c r="E102" i="8"/>
  <c r="E101" i="8"/>
  <c r="E100" i="8"/>
  <c r="E99" i="8"/>
  <c r="E98" i="8"/>
  <c r="E97" i="8"/>
  <c r="E96" i="8"/>
  <c r="E95" i="8"/>
  <c r="E92" i="8"/>
  <c r="E91" i="8"/>
  <c r="E90" i="8"/>
  <c r="E89" i="8"/>
  <c r="E88" i="8"/>
  <c r="E87" i="8"/>
  <c r="E85" i="8"/>
  <c r="E84" i="8"/>
  <c r="E83" i="8"/>
  <c r="E82" i="8"/>
  <c r="E81" i="8"/>
  <c r="E80" i="8"/>
  <c r="E79" i="8"/>
  <c r="E78" i="8"/>
  <c r="E77" i="8"/>
  <c r="E76" i="8"/>
  <c r="E75" i="8"/>
  <c r="E74" i="8"/>
  <c r="E73" i="8"/>
  <c r="E71" i="8"/>
  <c r="E70" i="8"/>
  <c r="E69" i="8"/>
  <c r="E68" i="8"/>
  <c r="E67" i="8"/>
  <c r="E66" i="8"/>
  <c r="E65" i="8"/>
  <c r="E64" i="8"/>
  <c r="E63" i="8"/>
  <c r="E60" i="8"/>
  <c r="E59" i="8"/>
  <c r="E58" i="8"/>
  <c r="E55" i="8"/>
  <c r="E54" i="8"/>
  <c r="E53" i="8"/>
  <c r="E52" i="8"/>
  <c r="E51" i="8"/>
  <c r="E49" i="8"/>
  <c r="E48" i="8"/>
  <c r="E47" i="8"/>
  <c r="E46" i="8"/>
  <c r="E45" i="8"/>
  <c r="E44" i="8"/>
  <c r="E43" i="8"/>
  <c r="E40" i="8"/>
  <c r="E39" i="8"/>
  <c r="E37" i="8"/>
  <c r="E36" i="8"/>
  <c r="E35" i="8"/>
  <c r="E33" i="8"/>
  <c r="E32" i="8"/>
  <c r="E30" i="8"/>
  <c r="E29" i="8"/>
  <c r="E27" i="8"/>
  <c r="E26" i="8"/>
  <c r="E25" i="8"/>
  <c r="E24" i="8"/>
  <c r="E23" i="8"/>
  <c r="E22" i="8"/>
  <c r="E21" i="8"/>
  <c r="E20" i="8"/>
  <c r="E18" i="8"/>
  <c r="E17" i="8"/>
  <c r="E16" i="8"/>
  <c r="E14" i="8"/>
  <c r="E13" i="8"/>
  <c r="E12" i="8"/>
  <c r="C157" i="8"/>
  <c r="C156" i="8"/>
  <c r="C154" i="8"/>
  <c r="C153" i="8"/>
  <c r="C152" i="8"/>
  <c r="C151" i="8"/>
  <c r="C149" i="8"/>
  <c r="C148" i="8"/>
  <c r="C147" i="8"/>
  <c r="C145" i="8"/>
  <c r="C144" i="8"/>
  <c r="C143" i="8"/>
  <c r="C140" i="8"/>
  <c r="C139" i="8"/>
  <c r="C138" i="8"/>
  <c r="C137" i="8"/>
  <c r="C135" i="8"/>
  <c r="C133" i="8"/>
  <c r="C131" i="8"/>
  <c r="C129" i="8"/>
  <c r="C128" i="8"/>
  <c r="C127" i="8"/>
  <c r="C125" i="8"/>
  <c r="C124" i="8"/>
  <c r="C123" i="8"/>
  <c r="C122" i="8"/>
  <c r="C121" i="8"/>
  <c r="C119" i="8"/>
  <c r="C118" i="8"/>
  <c r="C117" i="8"/>
  <c r="C116" i="8"/>
  <c r="C114" i="8"/>
  <c r="C113" i="8"/>
  <c r="C112" i="8"/>
  <c r="C111" i="8"/>
  <c r="C109" i="8"/>
  <c r="C108" i="8"/>
  <c r="C107" i="8"/>
  <c r="C106" i="8"/>
  <c r="C103" i="8"/>
  <c r="C102" i="8"/>
  <c r="C101" i="8"/>
  <c r="C100" i="8"/>
  <c r="C99" i="8"/>
  <c r="C98" i="8"/>
  <c r="C97" i="8"/>
  <c r="C96" i="8"/>
  <c r="C95" i="8"/>
  <c r="C92" i="8"/>
  <c r="C91" i="8"/>
  <c r="C90" i="8"/>
  <c r="C89" i="8"/>
  <c r="C88" i="8"/>
  <c r="C87" i="8"/>
  <c r="C85" i="8"/>
  <c r="C84" i="8"/>
  <c r="C83" i="8"/>
  <c r="C82" i="8"/>
  <c r="C81" i="8"/>
  <c r="C80" i="8"/>
  <c r="C79" i="8"/>
  <c r="C78" i="8"/>
  <c r="C77" i="8"/>
  <c r="C76" i="8"/>
  <c r="C75" i="8"/>
  <c r="C74" i="8"/>
  <c r="C73" i="8"/>
  <c r="C71" i="8"/>
  <c r="C70" i="8"/>
  <c r="C69" i="8"/>
  <c r="C68" i="8"/>
  <c r="C67" i="8"/>
  <c r="C66" i="8"/>
  <c r="C65" i="8"/>
  <c r="C64" i="8"/>
  <c r="C63" i="8"/>
  <c r="C60" i="8"/>
  <c r="C59" i="8"/>
  <c r="C58" i="8"/>
  <c r="C55" i="8"/>
  <c r="C54" i="8"/>
  <c r="C53" i="8"/>
  <c r="C52" i="8"/>
  <c r="C51" i="8"/>
  <c r="C49" i="8"/>
  <c r="C48" i="8"/>
  <c r="C47" i="8"/>
  <c r="C46" i="8"/>
  <c r="C45" i="8"/>
  <c r="C44" i="8"/>
  <c r="C43" i="8"/>
  <c r="C40" i="8"/>
  <c r="C39" i="8"/>
  <c r="C37" i="8"/>
  <c r="C36" i="8"/>
  <c r="C35" i="8"/>
  <c r="C33" i="8"/>
  <c r="C32" i="8"/>
  <c r="C30" i="8"/>
  <c r="C29" i="8"/>
  <c r="C27" i="8"/>
  <c r="C26" i="8"/>
  <c r="C25" i="8"/>
  <c r="C24" i="8"/>
  <c r="C23" i="8"/>
  <c r="C22" i="8"/>
  <c r="C21" i="8"/>
  <c r="C20" i="8"/>
  <c r="C18" i="8"/>
  <c r="C17" i="8"/>
  <c r="C16" i="8"/>
  <c r="C14" i="8"/>
  <c r="C13" i="8"/>
  <c r="C12" i="8"/>
  <c r="A149" i="8"/>
  <c r="A149" i="7" s="1"/>
  <c r="A139" i="8"/>
  <c r="A139" i="7" s="1"/>
  <c r="A129" i="8"/>
  <c r="A129" i="7" s="1"/>
  <c r="A119" i="8"/>
  <c r="A119" i="7" s="1"/>
  <c r="A109" i="8"/>
  <c r="A109" i="7" s="1"/>
  <c r="A108" i="8"/>
  <c r="A108" i="7" s="1"/>
  <c r="A107" i="8"/>
  <c r="A107" i="7" s="1"/>
  <c r="A106" i="8"/>
  <c r="A106" i="7" s="1"/>
  <c r="A103" i="8"/>
  <c r="A103" i="7" s="1"/>
  <c r="A102" i="8"/>
  <c r="A102" i="7" s="1"/>
  <c r="A101" i="8"/>
  <c r="A101" i="7" s="1"/>
  <c r="A100" i="8"/>
  <c r="A100" i="7" s="1"/>
  <c r="A99" i="8"/>
  <c r="A99" i="7" s="1"/>
  <c r="A89" i="8"/>
  <c r="A89" i="7" s="1"/>
  <c r="A81" i="8"/>
  <c r="A81" i="7" s="1"/>
  <c r="A71" i="8"/>
  <c r="A71" i="7" s="1"/>
  <c r="A40" i="8"/>
  <c r="A40" i="7" s="1"/>
  <c r="A30" i="8"/>
  <c r="A30" i="7" s="1"/>
  <c r="A20" i="8"/>
  <c r="A20" i="7" s="1"/>
  <c r="A157" i="8"/>
  <c r="A157" i="7" s="1"/>
  <c r="A156" i="8"/>
  <c r="A156" i="7" s="1"/>
  <c r="A154" i="8"/>
  <c r="A154" i="7" s="1"/>
  <c r="A153" i="8"/>
  <c r="A153" i="7" s="1"/>
  <c r="A152" i="8"/>
  <c r="A152" i="7" s="1"/>
  <c r="A151" i="8"/>
  <c r="A151" i="7" s="1"/>
  <c r="A148" i="8"/>
  <c r="A148" i="7" s="1"/>
  <c r="A147" i="8"/>
  <c r="A147" i="7" s="1"/>
  <c r="A145" i="8"/>
  <c r="A145" i="7" s="1"/>
  <c r="A144" i="8"/>
  <c r="A144" i="7" s="1"/>
  <c r="A143" i="8"/>
  <c r="A143" i="7" s="1"/>
  <c r="A140" i="8"/>
  <c r="A140" i="7" s="1"/>
  <c r="A138" i="8"/>
  <c r="A138" i="7" s="1"/>
  <c r="A137" i="8"/>
  <c r="A137" i="7" s="1"/>
  <c r="A135" i="8"/>
  <c r="A135" i="7" s="1"/>
  <c r="A133" i="8"/>
  <c r="A133" i="7" s="1"/>
  <c r="A131" i="8"/>
  <c r="A131" i="7" s="1"/>
  <c r="A128" i="8"/>
  <c r="A128" i="7" s="1"/>
  <c r="A127" i="8"/>
  <c r="A127" i="7" s="1"/>
  <c r="A125" i="8"/>
  <c r="A125" i="7" s="1"/>
  <c r="A124" i="8"/>
  <c r="A124" i="7" s="1"/>
  <c r="A123" i="8"/>
  <c r="A123" i="7" s="1"/>
  <c r="A122" i="8"/>
  <c r="A122" i="7" s="1"/>
  <c r="A121" i="8"/>
  <c r="A121" i="7" s="1"/>
  <c r="A118" i="8"/>
  <c r="A118" i="7" s="1"/>
  <c r="A117" i="8"/>
  <c r="A117" i="7" s="1"/>
  <c r="A116" i="8"/>
  <c r="A116" i="7" s="1"/>
  <c r="A114" i="8"/>
  <c r="A114" i="7" s="1"/>
  <c r="A113" i="8"/>
  <c r="A113" i="7" s="1"/>
  <c r="A112" i="8"/>
  <c r="A112" i="7" s="1"/>
  <c r="A111" i="8"/>
  <c r="A111" i="7" s="1"/>
  <c r="A98" i="8"/>
  <c r="A98" i="7" s="1"/>
  <c r="A97" i="8"/>
  <c r="A97" i="7" s="1"/>
  <c r="A96" i="8"/>
  <c r="A96" i="7" s="1"/>
  <c r="A95" i="8"/>
  <c r="A95" i="7" s="1"/>
  <c r="A92" i="8"/>
  <c r="A92" i="7" s="1"/>
  <c r="A91" i="8"/>
  <c r="A91" i="7" s="1"/>
  <c r="A90" i="8"/>
  <c r="A90" i="7" s="1"/>
  <c r="A88" i="8"/>
  <c r="A88" i="7" s="1"/>
  <c r="A87" i="8"/>
  <c r="A87" i="7" s="1"/>
  <c r="A85" i="8"/>
  <c r="A85" i="7" s="1"/>
  <c r="A84" i="8"/>
  <c r="A84" i="7" s="1"/>
  <c r="A83" i="8"/>
  <c r="A83" i="7" s="1"/>
  <c r="A82" i="8"/>
  <c r="A82" i="7" s="1"/>
  <c r="A80" i="8"/>
  <c r="A80" i="7" s="1"/>
  <c r="A79" i="8"/>
  <c r="A79" i="7" s="1"/>
  <c r="A78" i="8"/>
  <c r="A78" i="7" s="1"/>
  <c r="A77" i="8"/>
  <c r="A77" i="7" s="1"/>
  <c r="A76" i="8"/>
  <c r="A76" i="7" s="1"/>
  <c r="A75" i="8"/>
  <c r="A75" i="7" s="1"/>
  <c r="A74" i="8"/>
  <c r="A74" i="7" s="1"/>
  <c r="A73" i="8"/>
  <c r="A73" i="7" s="1"/>
  <c r="A70" i="8"/>
  <c r="A70" i="7" s="1"/>
  <c r="A69" i="8"/>
  <c r="A69" i="7" s="1"/>
  <c r="A68" i="8"/>
  <c r="A68" i="7" s="1"/>
  <c r="A67" i="8"/>
  <c r="A67" i="7" s="1"/>
  <c r="A66" i="8"/>
  <c r="A66" i="7" s="1"/>
  <c r="A65" i="8"/>
  <c r="A65" i="7" s="1"/>
  <c r="A64" i="8"/>
  <c r="A64" i="7" s="1"/>
  <c r="A63" i="8"/>
  <c r="A63" i="7" s="1"/>
  <c r="A60" i="8"/>
  <c r="A60" i="7" s="1"/>
  <c r="A59" i="8"/>
  <c r="A59" i="7" s="1"/>
  <c r="A58" i="8"/>
  <c r="A58" i="7" s="1"/>
  <c r="A55" i="8"/>
  <c r="A55" i="7" s="1"/>
  <c r="A54" i="8"/>
  <c r="A54" i="7" s="1"/>
  <c r="A53" i="8"/>
  <c r="A53" i="7" s="1"/>
  <c r="A52" i="8"/>
  <c r="A52" i="7" s="1"/>
  <c r="A51" i="8"/>
  <c r="A51" i="7" s="1"/>
  <c r="A49" i="8"/>
  <c r="A49" i="7" s="1"/>
  <c r="A48" i="8"/>
  <c r="A48" i="7" s="1"/>
  <c r="A47" i="8"/>
  <c r="A47" i="7" s="1"/>
  <c r="A46" i="8"/>
  <c r="A46" i="7" s="1"/>
  <c r="A45" i="8"/>
  <c r="A45" i="7" s="1"/>
  <c r="A44" i="8"/>
  <c r="A44" i="7" s="1"/>
  <c r="A43" i="8"/>
  <c r="A43" i="7" s="1"/>
  <c r="A39" i="8"/>
  <c r="A39" i="7" s="1"/>
  <c r="A37" i="8"/>
  <c r="A37" i="7" s="1"/>
  <c r="A36" i="8"/>
  <c r="A36" i="7" s="1"/>
  <c r="A35" i="8"/>
  <c r="A35" i="7" s="1"/>
  <c r="A33" i="8"/>
  <c r="A33" i="7" s="1"/>
  <c r="A32" i="8"/>
  <c r="A32" i="7" s="1"/>
  <c r="A29" i="8"/>
  <c r="A29" i="7" s="1"/>
  <c r="A27" i="8"/>
  <c r="A27" i="7" s="1"/>
  <c r="A26" i="8"/>
  <c r="A26" i="7" s="1"/>
  <c r="A25" i="8"/>
  <c r="A25" i="7" s="1"/>
  <c r="A24" i="8"/>
  <c r="A24" i="7" s="1"/>
  <c r="A23" i="8"/>
  <c r="A23" i="7" s="1"/>
  <c r="A22" i="8"/>
  <c r="A22" i="7" s="1"/>
  <c r="A21" i="8"/>
  <c r="A21" i="7" s="1"/>
  <c r="A18" i="8"/>
  <c r="A18" i="7" s="1"/>
  <c r="A17" i="8"/>
  <c r="A17" i="7" s="1"/>
  <c r="A16" i="8"/>
  <c r="A16" i="7" s="1"/>
  <c r="A14" i="8"/>
  <c r="A14" i="7" s="1"/>
  <c r="A13" i="8"/>
  <c r="A13" i="7" s="1"/>
  <c r="A12" i="8"/>
  <c r="A12" i="7" s="1"/>
  <c r="B157" i="8"/>
  <c r="B157" i="7" s="1"/>
  <c r="B156" i="8"/>
  <c r="B156" i="7" s="1"/>
  <c r="B155" i="8"/>
  <c r="B155" i="7" s="1"/>
  <c r="B154" i="8"/>
  <c r="B154" i="7" s="1"/>
  <c r="B150" i="8"/>
  <c r="B150" i="7" s="1"/>
  <c r="B147" i="8"/>
  <c r="B147" i="7" s="1"/>
  <c r="B146" i="8"/>
  <c r="B146" i="7" s="1"/>
  <c r="B143" i="8"/>
  <c r="B143" i="7" s="1"/>
  <c r="B142" i="8"/>
  <c r="B142" i="7" s="1"/>
  <c r="B141" i="8"/>
  <c r="B141" i="7" s="1"/>
  <c r="B140" i="8"/>
  <c r="B140" i="7" s="1"/>
  <c r="B139" i="8"/>
  <c r="B139" i="7" s="1"/>
  <c r="B138" i="8"/>
  <c r="B138" i="7" s="1"/>
  <c r="B137" i="8"/>
  <c r="B137" i="7" s="1"/>
  <c r="B136" i="8"/>
  <c r="B136" i="7" s="1"/>
  <c r="B134" i="8"/>
  <c r="B134" i="7" s="1"/>
  <c r="B132" i="8"/>
  <c r="B132" i="7" s="1"/>
  <c r="B130" i="8"/>
  <c r="B130" i="7" s="1"/>
  <c r="B129" i="8"/>
  <c r="B129" i="7" s="1"/>
  <c r="B128" i="8"/>
  <c r="B128" i="7" s="1"/>
  <c r="B127" i="8"/>
  <c r="B127" i="7" s="1"/>
  <c r="B126" i="8"/>
  <c r="B126" i="7" s="1"/>
  <c r="B125" i="8"/>
  <c r="B125" i="7" s="1"/>
  <c r="B124" i="8"/>
  <c r="B124" i="7" s="1"/>
  <c r="B123" i="8"/>
  <c r="B123" i="7" s="1"/>
  <c r="B122" i="8"/>
  <c r="B122" i="7" s="1"/>
  <c r="B121" i="8"/>
  <c r="B121" i="7" s="1"/>
  <c r="B120" i="8"/>
  <c r="B120" i="7" s="1"/>
  <c r="B115" i="8"/>
  <c r="B115" i="7" s="1"/>
  <c r="B112" i="8"/>
  <c r="B112" i="7" s="1"/>
  <c r="B110" i="8"/>
  <c r="B110" i="7" s="1"/>
  <c r="B105" i="8"/>
  <c r="B105" i="7" s="1"/>
  <c r="B104" i="8"/>
  <c r="B104" i="7" s="1"/>
  <c r="B103" i="8"/>
  <c r="B103" i="7" s="1"/>
  <c r="B102" i="8"/>
  <c r="B102" i="7" s="1"/>
  <c r="B101" i="8"/>
  <c r="B101" i="7" s="1"/>
  <c r="B100" i="8"/>
  <c r="B100" i="7" s="1"/>
  <c r="B99" i="8"/>
  <c r="B99" i="7" s="1"/>
  <c r="B98" i="8"/>
  <c r="B98" i="7" s="1"/>
  <c r="B97" i="8"/>
  <c r="B97" i="7" s="1"/>
  <c r="B96" i="8"/>
  <c r="B96" i="7" s="1"/>
  <c r="B95" i="8"/>
  <c r="B95" i="7" s="1"/>
  <c r="B94" i="8"/>
  <c r="B94" i="7" s="1"/>
  <c r="B93" i="8"/>
  <c r="B93" i="7" s="1"/>
  <c r="B92" i="8"/>
  <c r="B92" i="7" s="1"/>
  <c r="B91" i="8"/>
  <c r="B91" i="7" s="1"/>
  <c r="B90" i="8"/>
  <c r="B90" i="7" s="1"/>
  <c r="B89" i="8"/>
  <c r="B89" i="7" s="1"/>
  <c r="B88" i="8"/>
  <c r="B88" i="7" s="1"/>
  <c r="B87" i="8"/>
  <c r="B87" i="7" s="1"/>
  <c r="B86" i="8"/>
  <c r="B86" i="7" s="1"/>
  <c r="B85" i="8"/>
  <c r="B85" i="7" s="1"/>
  <c r="B84" i="8"/>
  <c r="B84" i="7" s="1"/>
  <c r="B83" i="8"/>
  <c r="B83" i="7" s="1"/>
  <c r="B82" i="8"/>
  <c r="B82" i="7" s="1"/>
  <c r="B81" i="8"/>
  <c r="B81" i="7" s="1"/>
  <c r="B80" i="8"/>
  <c r="B80" i="7" s="1"/>
  <c r="B79" i="8"/>
  <c r="B79" i="7" s="1"/>
  <c r="B78" i="8"/>
  <c r="B78" i="7" s="1"/>
  <c r="B77" i="8"/>
  <c r="B77" i="7" s="1"/>
  <c r="B76" i="8"/>
  <c r="B76" i="7" s="1"/>
  <c r="B75" i="8"/>
  <c r="B75" i="7" s="1"/>
  <c r="B74" i="8"/>
  <c r="B74" i="7" s="1"/>
  <c r="B73" i="8"/>
  <c r="B73" i="7" s="1"/>
  <c r="B72" i="8"/>
  <c r="B72" i="7" s="1"/>
  <c r="B71" i="8"/>
  <c r="B71" i="7" s="1"/>
  <c r="B70" i="8"/>
  <c r="B70" i="7" s="1"/>
  <c r="B69" i="8"/>
  <c r="B69" i="7" s="1"/>
  <c r="B68" i="8"/>
  <c r="B68" i="7" s="1"/>
  <c r="B67" i="8"/>
  <c r="B67" i="7" s="1"/>
  <c r="B66" i="8"/>
  <c r="B66" i="7" s="1"/>
  <c r="B65" i="8"/>
  <c r="B65" i="7" s="1"/>
  <c r="B64" i="8"/>
  <c r="B64" i="7" s="1"/>
  <c r="B63" i="8"/>
  <c r="B63" i="7" s="1"/>
  <c r="B62" i="8"/>
  <c r="B62" i="7" s="1"/>
  <c r="B61" i="8"/>
  <c r="B61" i="7" s="1"/>
  <c r="B60" i="8"/>
  <c r="B60" i="7" s="1"/>
  <c r="B59" i="8"/>
  <c r="B59" i="7" s="1"/>
  <c r="B58" i="8"/>
  <c r="B58" i="7" s="1"/>
  <c r="B57" i="8"/>
  <c r="B57" i="7" s="1"/>
  <c r="B55" i="8"/>
  <c r="B55" i="7" s="1"/>
  <c r="B54" i="8"/>
  <c r="B54" i="7" s="1"/>
  <c r="B53" i="8"/>
  <c r="B53" i="7" s="1"/>
  <c r="B52" i="8"/>
  <c r="B52" i="7" s="1"/>
  <c r="B51" i="8"/>
  <c r="B51" i="7" s="1"/>
  <c r="B50" i="8"/>
  <c r="B50" i="7" s="1"/>
  <c r="B49" i="8"/>
  <c r="B49" i="7" s="1"/>
  <c r="B48" i="8"/>
  <c r="B48" i="7" s="1"/>
  <c r="B47" i="8"/>
  <c r="B47" i="7" s="1"/>
  <c r="B46" i="8"/>
  <c r="B46" i="7" s="1"/>
  <c r="B45" i="8"/>
  <c r="B45" i="7" s="1"/>
  <c r="B44" i="8"/>
  <c r="B44" i="7" s="1"/>
  <c r="B43" i="8"/>
  <c r="B43" i="7" s="1"/>
  <c r="B42" i="8"/>
  <c r="B42" i="7" s="1"/>
  <c r="B41" i="8"/>
  <c r="B41" i="7" s="1"/>
  <c r="B40" i="8"/>
  <c r="B40" i="7" s="1"/>
  <c r="B39" i="8"/>
  <c r="B39" i="7" s="1"/>
  <c r="B38" i="8"/>
  <c r="B38" i="7" s="1"/>
  <c r="B37" i="8"/>
  <c r="B37" i="7" s="1"/>
  <c r="B36" i="8"/>
  <c r="B36" i="7" s="1"/>
  <c r="B35" i="8"/>
  <c r="B35" i="7" s="1"/>
  <c r="B34" i="8"/>
  <c r="B34" i="7" s="1"/>
  <c r="B33" i="8"/>
  <c r="B33" i="7" s="1"/>
  <c r="B32" i="8"/>
  <c r="B32" i="7" s="1"/>
  <c r="B31" i="8"/>
  <c r="B31" i="7" s="1"/>
  <c r="B30" i="8"/>
  <c r="B30" i="7" s="1"/>
  <c r="B29" i="8"/>
  <c r="B29" i="7" s="1"/>
  <c r="B28" i="8"/>
  <c r="B28" i="7" s="1"/>
  <c r="B27" i="8"/>
  <c r="B27" i="7" s="1"/>
  <c r="B26" i="8"/>
  <c r="B26" i="7" s="1"/>
  <c r="B25" i="8"/>
  <c r="B25" i="7" s="1"/>
  <c r="B24" i="8"/>
  <c r="B24" i="7" s="1"/>
  <c r="B23" i="8"/>
  <c r="B23" i="7" s="1"/>
  <c r="B22" i="8"/>
  <c r="B22" i="7" s="1"/>
  <c r="B21" i="8"/>
  <c r="B21" i="7" s="1"/>
  <c r="B20" i="8"/>
  <c r="B20" i="7" s="1"/>
  <c r="B19" i="8"/>
  <c r="B19" i="7" s="1"/>
  <c r="B18" i="8"/>
  <c r="B18" i="7" s="1"/>
  <c r="B17" i="8"/>
  <c r="B17" i="7" s="1"/>
  <c r="B16" i="8"/>
  <c r="B16" i="7" s="1"/>
  <c r="B15" i="8"/>
  <c r="B15" i="7" s="1"/>
  <c r="B14" i="8"/>
  <c r="B14" i="7" s="1"/>
  <c r="B13" i="8"/>
  <c r="B13" i="7" s="1"/>
  <c r="B12" i="8"/>
  <c r="B12" i="7" s="1"/>
  <c r="B11" i="8"/>
  <c r="B11" i="7" s="1"/>
  <c r="B10" i="8"/>
  <c r="B10" i="7" s="1"/>
  <c r="B133" i="8"/>
  <c r="B133" i="7" s="1"/>
  <c r="B131" i="8"/>
  <c r="B131" i="7" s="1"/>
  <c r="F140" i="8" l="1"/>
  <c r="F138" i="8"/>
  <c r="G143" i="8"/>
  <c r="F13" i="8"/>
  <c r="F18" i="8"/>
  <c r="F23" i="8"/>
  <c r="F33" i="8"/>
  <c r="F45" i="8"/>
  <c r="F49" i="8"/>
  <c r="H49" i="8" s="1"/>
  <c r="F60" i="8"/>
  <c r="F75" i="8"/>
  <c r="F79" i="8"/>
  <c r="F83" i="8"/>
  <c r="F88" i="8"/>
  <c r="F92" i="8"/>
  <c r="E19" i="8"/>
  <c r="E34" i="8"/>
  <c r="E50" i="8"/>
  <c r="E62" i="8"/>
  <c r="E11" i="8"/>
  <c r="E31" i="8"/>
  <c r="E86" i="8"/>
  <c r="E120" i="8"/>
  <c r="E136" i="8"/>
  <c r="E155" i="8"/>
  <c r="E94" i="8"/>
  <c r="E28" i="8"/>
  <c r="G12" i="8"/>
  <c r="G14" i="8"/>
  <c r="G17" i="8"/>
  <c r="G20" i="8"/>
  <c r="G22" i="8"/>
  <c r="G24" i="8"/>
  <c r="G26" i="8"/>
  <c r="G29" i="8"/>
  <c r="G32" i="8"/>
  <c r="G35" i="8"/>
  <c r="G37" i="8"/>
  <c r="G40" i="8"/>
  <c r="G44" i="8"/>
  <c r="G46" i="8"/>
  <c r="G48" i="8"/>
  <c r="G51" i="8"/>
  <c r="G53" i="8"/>
  <c r="G55" i="8"/>
  <c r="G59" i="8"/>
  <c r="G63" i="8"/>
  <c r="G65" i="8"/>
  <c r="G67" i="8"/>
  <c r="G69" i="8"/>
  <c r="G71" i="8"/>
  <c r="G74" i="8"/>
  <c r="G76" i="8"/>
  <c r="G78" i="8"/>
  <c r="G80" i="8"/>
  <c r="G82" i="8"/>
  <c r="G84" i="8"/>
  <c r="G87" i="8"/>
  <c r="G89" i="8"/>
  <c r="G91" i="8"/>
  <c r="G95" i="8"/>
  <c r="G97" i="8"/>
  <c r="G99" i="8"/>
  <c r="G101" i="8"/>
  <c r="G103" i="8"/>
  <c r="G112" i="8"/>
  <c r="G122" i="8"/>
  <c r="G124" i="8"/>
  <c r="G127" i="8"/>
  <c r="G138" i="8"/>
  <c r="G140" i="8"/>
  <c r="G154" i="8"/>
  <c r="G157" i="8"/>
  <c r="G16" i="8"/>
  <c r="E15" i="8"/>
  <c r="E38" i="8"/>
  <c r="E42" i="8"/>
  <c r="E57" i="8"/>
  <c r="E72" i="8"/>
  <c r="G13" i="8"/>
  <c r="H13" i="8" s="1"/>
  <c r="G18" i="8"/>
  <c r="H18" i="8" s="1"/>
  <c r="G21" i="8"/>
  <c r="G23" i="8"/>
  <c r="G25" i="8"/>
  <c r="G27" i="8"/>
  <c r="G30" i="8"/>
  <c r="G33" i="8"/>
  <c r="H33" i="8" s="1"/>
  <c r="G36" i="8"/>
  <c r="G39" i="8"/>
  <c r="G43" i="8"/>
  <c r="G45" i="8"/>
  <c r="G47" i="8"/>
  <c r="G49" i="8"/>
  <c r="G52" i="8"/>
  <c r="G54" i="8"/>
  <c r="G58" i="8"/>
  <c r="G60" i="8"/>
  <c r="G64" i="8"/>
  <c r="G66" i="8"/>
  <c r="G68" i="8"/>
  <c r="G70" i="8"/>
  <c r="G73" i="8"/>
  <c r="G75" i="8"/>
  <c r="H75" i="8" s="1"/>
  <c r="G77" i="8"/>
  <c r="G79" i="8"/>
  <c r="G81" i="8"/>
  <c r="G83" i="8"/>
  <c r="G85" i="8"/>
  <c r="G88" i="8"/>
  <c r="H88" i="8" s="1"/>
  <c r="G90" i="8"/>
  <c r="G92" i="8"/>
  <c r="H92" i="8" s="1"/>
  <c r="G96" i="8"/>
  <c r="G98" i="8"/>
  <c r="G100" i="8"/>
  <c r="G102" i="8"/>
  <c r="G121" i="8"/>
  <c r="G123" i="8"/>
  <c r="G125" i="8"/>
  <c r="G129" i="8"/>
  <c r="G137" i="8"/>
  <c r="G139" i="8"/>
  <c r="G156" i="8"/>
  <c r="G155" i="8" s="1"/>
  <c r="F129" i="8"/>
  <c r="F12" i="8"/>
  <c r="H12" i="8" s="1"/>
  <c r="F43" i="8"/>
  <c r="F47" i="8"/>
  <c r="F58" i="8"/>
  <c r="F73" i="8"/>
  <c r="F77" i="8"/>
  <c r="F81" i="8"/>
  <c r="H81" i="8" s="1"/>
  <c r="F85" i="8"/>
  <c r="F90" i="8"/>
  <c r="H56" i="8"/>
  <c r="F147" i="8"/>
  <c r="H147" i="8" s="1"/>
  <c r="E107" i="8"/>
  <c r="DN3" i="11"/>
  <c r="DN2" i="11" s="1"/>
  <c r="E144" i="8"/>
  <c r="G144" i="8" s="1"/>
  <c r="EO3" i="11"/>
  <c r="EO2" i="11" s="1"/>
  <c r="E113" i="8"/>
  <c r="G113" i="8" s="1"/>
  <c r="DS3" i="11"/>
  <c r="DS2" i="11" s="1"/>
  <c r="E149" i="8"/>
  <c r="F149" i="8" s="1"/>
  <c r="ES3" i="11"/>
  <c r="ES2" i="11" s="1"/>
  <c r="E117" i="8"/>
  <c r="G117" i="8" s="1"/>
  <c r="DV3" i="11"/>
  <c r="DV2" i="11" s="1"/>
  <c r="E152" i="8"/>
  <c r="EU3" i="11"/>
  <c r="EU2" i="11" s="1"/>
  <c r="E106" i="8"/>
  <c r="G106" i="8" s="1"/>
  <c r="DM3" i="11"/>
  <c r="DM2" i="11" s="1"/>
  <c r="E111" i="8"/>
  <c r="DQ3" i="11"/>
  <c r="DQ2" i="11" s="1"/>
  <c r="E148" i="8"/>
  <c r="G148" i="8" s="1"/>
  <c r="ER3" i="11"/>
  <c r="ER2" i="11" s="1"/>
  <c r="E116" i="8"/>
  <c r="DU3" i="11"/>
  <c r="DU2" i="11" s="1"/>
  <c r="E151" i="8"/>
  <c r="ET3" i="11"/>
  <c r="ET2" i="11" s="1"/>
  <c r="F121" i="8"/>
  <c r="F125" i="8"/>
  <c r="H125" i="8" s="1"/>
  <c r="F154" i="8"/>
  <c r="E135" i="8"/>
  <c r="EI3" i="11"/>
  <c r="EI2" i="11" s="1"/>
  <c r="F143" i="8"/>
  <c r="E109" i="8"/>
  <c r="G109" i="8" s="1"/>
  <c r="DP3" i="11"/>
  <c r="DP2" i="11" s="1"/>
  <c r="E131" i="8"/>
  <c r="EG3" i="11"/>
  <c r="EG2" i="11" s="1"/>
  <c r="E133" i="8"/>
  <c r="EH3" i="11"/>
  <c r="EH2" i="11" s="1"/>
  <c r="E119" i="8"/>
  <c r="DX3" i="11"/>
  <c r="DX2" i="11" s="1"/>
  <c r="E108" i="8"/>
  <c r="G108" i="8" s="1"/>
  <c r="DO3" i="11"/>
  <c r="DO2" i="11" s="1"/>
  <c r="E145" i="8"/>
  <c r="G145" i="8" s="1"/>
  <c r="EP3" i="11"/>
  <c r="EP2" i="11" s="1"/>
  <c r="E114" i="8"/>
  <c r="DT3" i="11"/>
  <c r="DT2" i="11" s="1"/>
  <c r="E118" i="8"/>
  <c r="G118" i="8" s="1"/>
  <c r="DW3" i="11"/>
  <c r="DW2" i="11" s="1"/>
  <c r="E153" i="8"/>
  <c r="G153" i="8" s="1"/>
  <c r="EV3" i="11"/>
  <c r="EV2" i="11" s="1"/>
  <c r="F16" i="8"/>
  <c r="F21" i="8"/>
  <c r="H21" i="8" s="1"/>
  <c r="F25" i="8"/>
  <c r="G38" i="8"/>
  <c r="F127" i="8"/>
  <c r="F37" i="8"/>
  <c r="F53" i="8"/>
  <c r="H53" i="8" s="1"/>
  <c r="F65" i="8"/>
  <c r="F95" i="8"/>
  <c r="F99" i="8"/>
  <c r="F103" i="8"/>
  <c r="F123" i="8"/>
  <c r="F157" i="8"/>
  <c r="F35" i="8"/>
  <c r="F40" i="8"/>
  <c r="F51" i="8"/>
  <c r="F55" i="8"/>
  <c r="F63" i="8"/>
  <c r="F67" i="8"/>
  <c r="F71" i="8"/>
  <c r="F97" i="8"/>
  <c r="F101" i="8"/>
  <c r="F112" i="8"/>
  <c r="F69" i="8"/>
  <c r="H69" i="8" s="1"/>
  <c r="H45" i="8"/>
  <c r="F32" i="8"/>
  <c r="F30" i="8"/>
  <c r="F27" i="8"/>
  <c r="F14" i="8"/>
  <c r="B107" i="8"/>
  <c r="B107" i="7" s="1"/>
  <c r="B109" i="8"/>
  <c r="B109" i="7" s="1"/>
  <c r="B111" i="8"/>
  <c r="B111" i="7" s="1"/>
  <c r="B113" i="8"/>
  <c r="B113" i="7" s="1"/>
  <c r="B117" i="8"/>
  <c r="B117" i="7" s="1"/>
  <c r="B119" i="8"/>
  <c r="B119" i="7" s="1"/>
  <c r="B135" i="8"/>
  <c r="B135" i="7" s="1"/>
  <c r="B145" i="8"/>
  <c r="B145" i="7" s="1"/>
  <c r="B149" i="8"/>
  <c r="B149" i="7" s="1"/>
  <c r="B151" i="8"/>
  <c r="B151" i="7" s="1"/>
  <c r="B153" i="8"/>
  <c r="B153" i="7" s="1"/>
  <c r="B106" i="8"/>
  <c r="B106" i="7" s="1"/>
  <c r="B108" i="8"/>
  <c r="B108" i="7" s="1"/>
  <c r="B114" i="8"/>
  <c r="B114" i="7" s="1"/>
  <c r="B116" i="8"/>
  <c r="B116" i="7" s="1"/>
  <c r="B118" i="8"/>
  <c r="B118" i="7" s="1"/>
  <c r="B144" i="8"/>
  <c r="B144" i="7" s="1"/>
  <c r="B148" i="8"/>
  <c r="B148" i="7" s="1"/>
  <c r="B152" i="8"/>
  <c r="B152" i="7" s="1"/>
  <c r="F156" i="8"/>
  <c r="F137" i="8"/>
  <c r="F139" i="8"/>
  <c r="F128" i="8"/>
  <c r="F122" i="8"/>
  <c r="F124" i="8"/>
  <c r="F96" i="8"/>
  <c r="F98" i="8"/>
  <c r="F100" i="8"/>
  <c r="H100" i="8" s="1"/>
  <c r="F102" i="8"/>
  <c r="F87" i="8"/>
  <c r="H87" i="8" s="1"/>
  <c r="F89" i="8"/>
  <c r="F91" i="8"/>
  <c r="F74" i="8"/>
  <c r="F76" i="8"/>
  <c r="F78" i="8"/>
  <c r="F80" i="8"/>
  <c r="F82" i="8"/>
  <c r="F84" i="8"/>
  <c r="F64" i="8"/>
  <c r="F66" i="8"/>
  <c r="F68" i="8"/>
  <c r="F70" i="8"/>
  <c r="F59" i="8"/>
  <c r="F52" i="8"/>
  <c r="F54" i="8"/>
  <c r="F44" i="8"/>
  <c r="H44" i="8" s="1"/>
  <c r="F46" i="8"/>
  <c r="F48" i="8"/>
  <c r="F39" i="8"/>
  <c r="F36" i="8"/>
  <c r="H36" i="8" s="1"/>
  <c r="F29" i="8"/>
  <c r="F20" i="8"/>
  <c r="F22" i="8"/>
  <c r="F24" i="8"/>
  <c r="F26" i="8"/>
  <c r="H26" i="8" s="1"/>
  <c r="F17" i="8"/>
  <c r="H143" i="8" l="1"/>
  <c r="H95" i="8"/>
  <c r="H140" i="8"/>
  <c r="H138" i="8"/>
  <c r="H157" i="8"/>
  <c r="H79" i="8"/>
  <c r="H83" i="8"/>
  <c r="F31" i="8"/>
  <c r="H58" i="8"/>
  <c r="G57" i="8"/>
  <c r="H90" i="8"/>
  <c r="H73" i="8"/>
  <c r="G136" i="8"/>
  <c r="H64" i="8"/>
  <c r="H78" i="8"/>
  <c r="H37" i="8"/>
  <c r="H43" i="8"/>
  <c r="H60" i="8"/>
  <c r="H17" i="8"/>
  <c r="H48" i="8"/>
  <c r="H52" i="8"/>
  <c r="H16" i="8"/>
  <c r="H121" i="8"/>
  <c r="H23" i="8"/>
  <c r="H85" i="8"/>
  <c r="H65" i="8"/>
  <c r="H77" i="8"/>
  <c r="H68" i="8"/>
  <c r="H137" i="8"/>
  <c r="H154" i="8"/>
  <c r="H47" i="8"/>
  <c r="H82" i="8"/>
  <c r="H74" i="8"/>
  <c r="H22" i="8"/>
  <c r="H96" i="8"/>
  <c r="H101" i="8"/>
  <c r="H25" i="8"/>
  <c r="G34" i="8"/>
  <c r="G120" i="8"/>
  <c r="G15" i="8"/>
  <c r="G31" i="8"/>
  <c r="F57" i="8"/>
  <c r="H57" i="8" s="1"/>
  <c r="C16" i="10" s="1"/>
  <c r="H70" i="8"/>
  <c r="H66" i="8"/>
  <c r="H76" i="8"/>
  <c r="H102" i="8"/>
  <c r="H27" i="8"/>
  <c r="H123" i="8"/>
  <c r="H99" i="8"/>
  <c r="H30" i="8"/>
  <c r="G28" i="8"/>
  <c r="G149" i="8"/>
  <c r="H149" i="8" s="1"/>
  <c r="E126" i="8"/>
  <c r="G151" i="8"/>
  <c r="E141" i="8"/>
  <c r="G116" i="8"/>
  <c r="E104" i="8"/>
  <c r="F38" i="8"/>
  <c r="H38" i="8" s="1"/>
  <c r="C13" i="10" s="1"/>
  <c r="F117" i="8"/>
  <c r="H117" i="8" s="1"/>
  <c r="F114" i="8"/>
  <c r="G114" i="8"/>
  <c r="F133" i="8"/>
  <c r="F132" i="8" s="1"/>
  <c r="G133" i="8"/>
  <c r="G132" i="8" s="1"/>
  <c r="F135" i="8"/>
  <c r="F134" i="8" s="1"/>
  <c r="G135" i="8"/>
  <c r="F111" i="8"/>
  <c r="G111" i="8"/>
  <c r="F152" i="8"/>
  <c r="G152" i="8"/>
  <c r="F119" i="8"/>
  <c r="G119" i="8"/>
  <c r="F131" i="8"/>
  <c r="F130" i="8" s="1"/>
  <c r="G131" i="8"/>
  <c r="G130" i="8" s="1"/>
  <c r="F107" i="8"/>
  <c r="G107" i="8"/>
  <c r="F11" i="8"/>
  <c r="H84" i="8"/>
  <c r="H89" i="8"/>
  <c r="H122" i="8"/>
  <c r="H103" i="8"/>
  <c r="H128" i="8"/>
  <c r="H124" i="8"/>
  <c r="G42" i="8"/>
  <c r="H35" i="8"/>
  <c r="H129" i="8"/>
  <c r="H54" i="8"/>
  <c r="F28" i="8"/>
  <c r="F50" i="8"/>
  <c r="G50" i="8"/>
  <c r="H67" i="8"/>
  <c r="F153" i="8"/>
  <c r="H153" i="8" s="1"/>
  <c r="H46" i="8"/>
  <c r="H24" i="8"/>
  <c r="G72" i="8"/>
  <c r="H63" i="8"/>
  <c r="H80" i="8"/>
  <c r="H40" i="8"/>
  <c r="H139" i="8"/>
  <c r="F144" i="8"/>
  <c r="H144" i="8" s="1"/>
  <c r="G94" i="8"/>
  <c r="G62" i="8"/>
  <c r="G19" i="8"/>
  <c r="F118" i="8"/>
  <c r="H118" i="8" s="1"/>
  <c r="F151" i="8"/>
  <c r="F145" i="8"/>
  <c r="H145" i="8" s="1"/>
  <c r="F113" i="8"/>
  <c r="H113" i="8" s="1"/>
  <c r="F148" i="8"/>
  <c r="H148" i="8" s="1"/>
  <c r="F109" i="8"/>
  <c r="H109" i="8" s="1"/>
  <c r="F108" i="8"/>
  <c r="H108" i="8" s="1"/>
  <c r="G142" i="8"/>
  <c r="F106" i="8"/>
  <c r="F155" i="8"/>
  <c r="H155" i="8" s="1"/>
  <c r="C26" i="10" s="1"/>
  <c r="H14" i="8"/>
  <c r="H127" i="8"/>
  <c r="H20" i="8"/>
  <c r="F116" i="8"/>
  <c r="H71" i="8"/>
  <c r="G11" i="8"/>
  <c r="H97" i="8"/>
  <c r="H55" i="8"/>
  <c r="G86" i="8"/>
  <c r="H51" i="8"/>
  <c r="H29" i="8"/>
  <c r="H91" i="8"/>
  <c r="F120" i="8"/>
  <c r="H156" i="8"/>
  <c r="F86" i="8"/>
  <c r="H59" i="8"/>
  <c r="H32" i="8"/>
  <c r="F72" i="8"/>
  <c r="H31" i="8"/>
  <c r="C11" i="10" s="1"/>
  <c r="F136" i="8"/>
  <c r="H112" i="8"/>
  <c r="F94" i="8"/>
  <c r="F42" i="8"/>
  <c r="F34" i="8"/>
  <c r="H98" i="8"/>
  <c r="F62" i="8"/>
  <c r="H39" i="8"/>
  <c r="F19" i="8"/>
  <c r="F15" i="8"/>
  <c r="H28" i="8" l="1"/>
  <c r="C10" i="10" s="1"/>
  <c r="G146" i="8"/>
  <c r="G6" i="8"/>
  <c r="H106" i="8"/>
  <c r="F6" i="8"/>
  <c r="H34" i="8"/>
  <c r="C12" i="10" s="1"/>
  <c r="H151" i="8"/>
  <c r="H107" i="8"/>
  <c r="G150" i="8"/>
  <c r="H116" i="8"/>
  <c r="H114" i="8"/>
  <c r="H130" i="8"/>
  <c r="H135" i="8"/>
  <c r="H119" i="8"/>
  <c r="F126" i="8"/>
  <c r="H11" i="8"/>
  <c r="C7" i="10" s="1"/>
  <c r="G115" i="8"/>
  <c r="H72" i="8"/>
  <c r="C18" i="10" s="1"/>
  <c r="G134" i="8"/>
  <c r="G126" i="8" s="1"/>
  <c r="H133" i="8"/>
  <c r="G61" i="8"/>
  <c r="G105" i="8"/>
  <c r="H152" i="8"/>
  <c r="F150" i="8"/>
  <c r="G10" i="8"/>
  <c r="H94" i="8"/>
  <c r="C20" i="10" s="1"/>
  <c r="H50" i="8"/>
  <c r="C15" i="10" s="1"/>
  <c r="F142" i="8"/>
  <c r="H142" i="8" s="1"/>
  <c r="H131" i="8"/>
  <c r="F115" i="8"/>
  <c r="H132" i="8"/>
  <c r="G110" i="8"/>
  <c r="F110" i="8"/>
  <c r="F105" i="8"/>
  <c r="F146" i="8"/>
  <c r="H111" i="8"/>
  <c r="G41" i="8"/>
  <c r="H120" i="8"/>
  <c r="C22" i="10" s="1"/>
  <c r="H86" i="8"/>
  <c r="C19" i="10" s="1"/>
  <c r="H136" i="8"/>
  <c r="C24" i="10" s="1"/>
  <c r="H19" i="8"/>
  <c r="C9" i="10" s="1"/>
  <c r="H15" i="8"/>
  <c r="C8" i="10" s="1"/>
  <c r="H62" i="8"/>
  <c r="C17" i="10" s="1"/>
  <c r="F61" i="8"/>
  <c r="H42" i="8"/>
  <c r="C14" i="10" s="1"/>
  <c r="F41" i="8"/>
  <c r="F10" i="8"/>
  <c r="H146" i="8" l="1"/>
  <c r="G141" i="8"/>
  <c r="H6" i="8"/>
  <c r="C30" i="10" s="1"/>
  <c r="FA2" i="11" s="1"/>
  <c r="H150" i="8"/>
  <c r="F141" i="8"/>
  <c r="H126" i="8"/>
  <c r="C23" i="10" s="1"/>
  <c r="H115" i="8"/>
  <c r="H10" i="8"/>
  <c r="H134" i="8"/>
  <c r="H105" i="8"/>
  <c r="G104" i="8"/>
  <c r="H41" i="8"/>
  <c r="H110" i="8"/>
  <c r="F104" i="8"/>
  <c r="H61" i="8"/>
  <c r="G93" i="8" l="1"/>
  <c r="G4" i="8" s="1"/>
  <c r="H104" i="8"/>
  <c r="C21" i="10" s="1"/>
  <c r="F93" i="8"/>
  <c r="H141" i="8"/>
  <c r="C25" i="10" s="1"/>
  <c r="H93" i="8" l="1"/>
  <c r="F4" i="8"/>
  <c r="H4" i="8" s="1"/>
  <c r="C28" i="10" s="1"/>
  <c r="EZ2" i="11" s="1"/>
</calcChain>
</file>

<file path=xl/comments1.xml><?xml version="1.0" encoding="utf-8"?>
<comments xmlns="http://schemas.openxmlformats.org/spreadsheetml/2006/main">
  <authors>
    <author>jacob.mehl</author>
    <author>Joseph R Dove</author>
    <author>Kenneth.Ward</author>
  </authors>
  <commentList>
    <comment ref="M5" authorId="0">
      <text>
        <r>
          <rPr>
            <sz val="8"/>
            <color indexed="81"/>
            <rFont val="Tahoma"/>
            <family val="2"/>
          </rPr>
          <t>TSA Region #1-6</t>
        </r>
      </text>
    </comment>
    <comment ref="H8" authorId="1">
      <text>
        <r>
          <rPr>
            <sz val="9"/>
            <color indexed="81"/>
            <rFont val="Tahoma"/>
            <family val="2"/>
          </rPr>
          <t xml:space="preserve">Address of Corporate office or Headquarters.
</t>
        </r>
      </text>
    </comment>
    <comment ref="H11" authorId="1">
      <text>
        <r>
          <rPr>
            <sz val="9"/>
            <color indexed="81"/>
            <rFont val="Tahoma"/>
            <family val="2"/>
          </rPr>
          <t xml:space="preserve">Is the assessment taking place within a High Threat Urban Area?
</t>
        </r>
      </text>
    </comment>
    <comment ref="C13" authorId="0">
      <text>
        <r>
          <rPr>
            <sz val="8"/>
            <color indexed="81"/>
            <rFont val="Tahoma"/>
            <family val="2"/>
          </rPr>
          <t>If more than two TSIs took part in assessment, additional names may be inserted in the Additional Information tab.</t>
        </r>
      </text>
    </comment>
    <comment ref="G13" authorId="1">
      <text>
        <r>
          <rPr>
            <b/>
            <sz val="9"/>
            <color indexed="81"/>
            <rFont val="Tahoma"/>
            <charset val="1"/>
          </rPr>
          <t>The appropriate mode MUST be selected prior to completing the Highway BASE Checklist.</t>
        </r>
      </text>
    </comment>
    <comment ref="D22" authorId="1">
      <text>
        <r>
          <rPr>
            <sz val="9"/>
            <color indexed="81"/>
            <rFont val="Tahoma"/>
            <family val="2"/>
          </rPr>
          <t xml:space="preserve">Company Terminal/Facility Name
</t>
        </r>
      </text>
    </comment>
    <comment ref="E30" authorId="0">
      <text>
        <r>
          <rPr>
            <sz val="8"/>
            <color indexed="81"/>
            <rFont val="Tahoma"/>
            <family val="2"/>
          </rPr>
          <t>Total number of facilities, yards, etc that this company owns/operates.</t>
        </r>
      </text>
    </comment>
    <comment ref="E34" authorId="0">
      <text>
        <r>
          <rPr>
            <sz val="8"/>
            <color indexed="81"/>
            <rFont val="Tahoma"/>
            <family val="2"/>
          </rPr>
          <t>Total number of facilities, yards, etc that this company owns/operates.</t>
        </r>
      </text>
    </comment>
    <comment ref="E36" authorId="2">
      <text>
        <r>
          <rPr>
            <sz val="10"/>
            <color indexed="81"/>
            <rFont val="Tahoma"/>
            <family val="2"/>
          </rPr>
          <t>Includes all buses owned or leased and under direct control of transportation entity being assessed</t>
        </r>
      </text>
    </comment>
    <comment ref="E37" authorId="2">
      <text>
        <r>
          <rPr>
            <sz val="10"/>
            <color indexed="81"/>
            <rFont val="Tahoma"/>
            <family val="2"/>
          </rPr>
          <t xml:space="preserve">Includes trips to schools, from schools or special school related events
</t>
        </r>
      </text>
    </comment>
    <comment ref="E38" authorId="0">
      <text>
        <r>
          <rPr>
            <sz val="8"/>
            <color indexed="81"/>
            <rFont val="Tahoma"/>
            <family val="2"/>
          </rPr>
          <t xml:space="preserve">Total number of facilities, yards, etc that this School District/Contractor owns/operates
</t>
        </r>
      </text>
    </comment>
    <comment ref="A40" authorId="1">
      <text>
        <r>
          <rPr>
            <sz val="9"/>
            <color indexed="81"/>
            <rFont val="Tahoma"/>
            <family val="2"/>
          </rPr>
          <t xml:space="preserve">The Security Coordinator could be the Safety Director, HR Director, President, etc.
Many companies may not specifically have a Security Coordinator or Director by name.
</t>
        </r>
      </text>
    </comment>
  </commentList>
</comments>
</file>

<file path=xl/comments2.xml><?xml version="1.0" encoding="utf-8"?>
<comments xmlns="http://schemas.openxmlformats.org/spreadsheetml/2006/main">
  <authors>
    <author>Joseph R Dove</author>
    <author>lisa.walby</author>
  </authors>
  <commentList>
    <comment ref="C9" authorId="0">
      <text>
        <r>
          <rPr>
            <sz val="9"/>
            <color indexed="81"/>
            <rFont val="Tahoma"/>
            <family val="2"/>
          </rPr>
          <t xml:space="preserve">If question is Not Applicable to this company or entity, place "X" in the N/A column and leave score blank.
</t>
        </r>
      </text>
    </comment>
    <comment ref="D9" authorId="1">
      <text>
        <r>
          <rPr>
            <b/>
            <sz val="8"/>
            <color indexed="81"/>
            <rFont val="Tahoma"/>
            <family val="2"/>
          </rPr>
          <t xml:space="preserve">SCORING CONVENTION:
A score is assigned to each line item by the field inspector according to the following general convention:
“0”  Security element should be in place but does not exist. (Equates to total non-adherence)
“1”  Security element exists but does not include all essential recommended components. (Equates to minimal adherence)
“2”  Security element is in place with all essential components  but not fully implemented or practiced. (Equates to partial adherence)
“3”  Security element is in place and practiced but not monitored or periodically reviewed. (Equates to strong adherence, but not full implementation)
“4”  Security element is in place, fully implemented and regularly reviewed/verified.  (Equates to full implementation)  Also assigned to “yes/no” question having a “Yes” response.  
“N/A” Checked - Security element is not applicable and rational must be given in the justification column to support the N/A rating.
</t>
        </r>
      </text>
    </comment>
    <comment ref="E9" authorId="1">
      <text>
        <r>
          <rPr>
            <sz val="8"/>
            <color indexed="81"/>
            <rFont val="Tahoma"/>
            <family val="2"/>
          </rPr>
          <t xml:space="preserve">SMART PRACTICE
</t>
        </r>
      </text>
    </comment>
    <comment ref="F9" authorId="1">
      <text>
        <r>
          <rPr>
            <b/>
            <sz val="8"/>
            <color indexed="81"/>
            <rFont val="Tahoma"/>
            <family val="2"/>
          </rPr>
          <t>Document, interview, or observed referenced here</t>
        </r>
        <r>
          <rPr>
            <sz val="8"/>
            <color indexed="81"/>
            <rFont val="Tahoma"/>
            <family val="2"/>
          </rPr>
          <t xml:space="preserve">
</t>
        </r>
      </text>
    </comment>
  </commentList>
</comments>
</file>

<file path=xl/comments3.xml><?xml version="1.0" encoding="utf-8"?>
<comments xmlns="http://schemas.openxmlformats.org/spreadsheetml/2006/main">
  <authors>
    <author>jacob.mehl</author>
    <author>Joseph R Dove</author>
  </authors>
  <commentList>
    <comment ref="A7" authorId="0">
      <text>
        <r>
          <rPr>
            <sz val="8"/>
            <color indexed="81"/>
            <rFont val="Tahoma"/>
            <family val="2"/>
          </rPr>
          <t>General Summary of Assessment Process and Entities Security Posture</t>
        </r>
      </text>
    </comment>
    <comment ref="A34" authorId="1">
      <text>
        <r>
          <rPr>
            <sz val="9"/>
            <color indexed="81"/>
            <rFont val="Tahoma"/>
            <family val="2"/>
          </rPr>
          <t xml:space="preserve">Other Company Personnel interviewed:
President
IT Director
HR Director
Safety Manager
Training Director
</t>
        </r>
      </text>
    </comment>
  </commentList>
</comments>
</file>

<file path=xl/comments4.xml><?xml version="1.0" encoding="utf-8"?>
<comments xmlns="http://schemas.openxmlformats.org/spreadsheetml/2006/main">
  <authors>
    <author>lisa.walby</author>
  </authors>
  <commentList>
    <comment ref="C8" authorId="0">
      <text>
        <r>
          <rPr>
            <b/>
            <sz val="8"/>
            <color indexed="81"/>
            <rFont val="Tahoma"/>
            <family val="2"/>
          </rPr>
          <t xml:space="preserve">Scores are to be assigned on a scale of 0-4 as follows:  
0 = Program element does not exist.  Also assigned for “yes/no” questions having a “no” response. 
1 = Program element exists but does not include all required components.  
2 = Program element is in place but not fully implemented.  
3 = Program element in place and used but not verified. 
4 = Program element in place and regularly reviewed/verified.  Also assigned for “yes/no” questions having a “yes” response.
Questions that do not apply to the subject systems will be marked N/A an scored a “4” so that the system is not penalized.  </t>
        </r>
        <r>
          <rPr>
            <sz val="8"/>
            <color indexed="81"/>
            <rFont val="Tahoma"/>
            <family val="2"/>
          </rPr>
          <t xml:space="preserve">
</t>
        </r>
      </text>
    </comment>
  </commentList>
</comments>
</file>

<file path=xl/sharedStrings.xml><?xml version="1.0" encoding="utf-8"?>
<sst xmlns="http://schemas.openxmlformats.org/spreadsheetml/2006/main" count="1151" uniqueCount="822">
  <si>
    <t>DEPARTMENT OF HOMELAND SECURITY</t>
  </si>
  <si>
    <t>Transportation Security Administration</t>
  </si>
  <si>
    <t>Baseline Assessment &amp; Security Enhancement Review Checklist</t>
  </si>
  <si>
    <t>Description</t>
  </si>
  <si>
    <t>Findings</t>
  </si>
  <si>
    <t>Justification</t>
  </si>
  <si>
    <t>SECURITY ACTION ITEMS (SAI'S)</t>
  </si>
  <si>
    <t>N/A</t>
  </si>
  <si>
    <t>Score</t>
  </si>
  <si>
    <t>SP</t>
  </si>
  <si>
    <t>Source</t>
  </si>
  <si>
    <t>Lead Inspector:</t>
  </si>
  <si>
    <t>Assessment Date:</t>
  </si>
  <si>
    <t>Score Rational</t>
  </si>
  <si>
    <t>Company Name:</t>
  </si>
  <si>
    <t>Management and Accountability:</t>
  </si>
  <si>
    <t>SAI #1 – Have a Designated Security Coordinator</t>
  </si>
  <si>
    <t>This entity designates an alternate Security Coordinator/Director.</t>
  </si>
  <si>
    <t>SAI #2 – Conduct a Thorough Risk Assessment</t>
  </si>
  <si>
    <t>This entity has conducted a documented, site specific “Risk Assessment” that addresses current threats, vulnerabilities and consequences.</t>
  </si>
  <si>
    <t>REVIEW/VERIFICATION STEPS</t>
  </si>
  <si>
    <t>Scoring Criteria</t>
  </si>
  <si>
    <t>Review Steps</t>
  </si>
  <si>
    <t>Verify through a review of documents or interviews that the entity has a person designated as Security Coordinator/Director that is responsible for overall transportation security.</t>
  </si>
  <si>
    <t>3, 2, 1 = Yes, but with varying degrees of implementation</t>
  </si>
  <si>
    <t>0 = None</t>
  </si>
  <si>
    <t>Verify through a review of documents or interviews that the entity has someone designated to fill this role in the primary Security Coordinator's absence.</t>
  </si>
  <si>
    <t xml:space="preserve">Someone with this title must be identified (may be shared title).    </t>
  </si>
  <si>
    <t>Verify through a review of documents or interviews that specific, transportation security-related duties of the Security Director are documented, not merely captured as "other duties."</t>
  </si>
  <si>
    <t>Verify through a review of documents, interviews, or physical inspection that the entity has (or does not have) assets that may be of interest to terrorists (passengers, chemicals, vehicles, IT, etc.) and/or may be in physical proximity to other critical assets that could be targeted, and uses these factors in designing their security procedures.</t>
  </si>
  <si>
    <t xml:space="preserve">Verify through a review of documents, interviews, or physical inspection that the entity has conducted a site-specific security Risk Assessment that includes threat, vulnerability and consequence components, and note any known risks identified. </t>
  </si>
  <si>
    <t xml:space="preserve">Verify through a review of documents or interviews if entity has implemented corrective actions and/or provided funding for security enhancements.  </t>
  </si>
  <si>
    <r>
      <t>SAI # 3 -</t>
    </r>
    <r>
      <rPr>
        <b/>
        <sz val="12"/>
        <color indexed="8"/>
        <rFont val="Times New Roman"/>
        <family val="1"/>
      </rPr>
      <t xml:space="preserve"> </t>
    </r>
    <r>
      <rPr>
        <b/>
        <i/>
        <sz val="12"/>
        <color indexed="8"/>
        <rFont val="Times New Roman"/>
        <family val="1"/>
      </rPr>
      <t>Develop a Security Plan (Security Specific Protocols)</t>
    </r>
  </si>
  <si>
    <t>4 = Yes</t>
  </si>
  <si>
    <t>0 = No</t>
  </si>
  <si>
    <t>Verify through a review of documents or interviews that employees having access to security information are required to sign a non-disclosure agreement designed keep confidential information confidential.</t>
  </si>
  <si>
    <t>Verify through a review of documents or interviews that executive level officials have approved all security procedures at this entity/facility and their endorsement is documented.</t>
  </si>
  <si>
    <t>Verify through a review of documents, interviews, or physical inspection that procedures are in place setting forth the expectations, responsibilities, or limitations for all personnel (drivers, office workers, administrators, etc.) in the event of a security incident or breach at this entity.</t>
  </si>
  <si>
    <t>3, 2, 1 = Partially, with unique variations</t>
  </si>
  <si>
    <t>Verify through a review of documents or interviews that an annual review of any written security procedures is required, and note the date they were last reviewed or updated to determine how often updates are actually being conducted.</t>
  </si>
  <si>
    <t>Verify through a review of any "contact lists" provided to employees that entity/facility security personnel are included on the list and that the data is current.</t>
  </si>
  <si>
    <t>Verify through a review of documents or interviews that guidelines are provided to employees requiring them to notify, at a minimum, local law enforcement authorities and the entity/facility security coordinator in the event of a security incident or breach.</t>
  </si>
  <si>
    <t>SAI # 4 – Plan for Continuity of Operations</t>
  </si>
  <si>
    <t xml:space="preserve">Verify through a review of documents or interviews that this entity/facility has a plan to address the recovery of business operations (Continuity of Operations Plan) in the event of a significant operational disruption.  </t>
  </si>
  <si>
    <t>Verify through a review of documents, interviews, or physical inspection that this entity/facility has an auxiliary power source if needed, and/or the ability to operate effectively from another identified secondary site. (Secondary site must be named and immediate availability must be confirmed).</t>
  </si>
  <si>
    <t>SAI # 5 – Develop a Communications Plan</t>
  </si>
  <si>
    <t xml:space="preserve">Verify through a review of documents or interviews that adequate equipment is available for the entity to communicate with drivers during normal conditions.  </t>
  </si>
  <si>
    <t xml:space="preserve">Verify through a review of documents or interviews that this entity has alternative emergency procedures for drivers on the road to follow in the event normal communications are disrupted.  </t>
  </si>
  <si>
    <t>SAI # 6 -  Safeguard Business and Security Critical Information</t>
  </si>
  <si>
    <t>Verify through a review of documents or interviews if this facility controls and minimizes internal and external access to sensitive business information (Operational Security – OPSEC).</t>
  </si>
  <si>
    <t>Verify through a review of documents, interviews, or physical inspection if this facility controls and minimizes internal and external access to personnel information (keeps files or office locked).</t>
  </si>
  <si>
    <t>Determine through interview or documentation if security or administrative personnel at this entity/facility belong to one or more industry groups that provide or share resources or security related guidance. (ATA, NTTC, ACC, NASDPTS, NAPT, OOIDA, others)</t>
  </si>
  <si>
    <t>Determine through interview or documentation if this entity has used or provided security related information (best practices) to or from industry peers or partners.</t>
  </si>
  <si>
    <t xml:space="preserve">Verify that the facility/entity has an adequate inventory control process that ensures accountability for all at-risk assets (i.e.; products, vehicles, equipment, computers) that may be of specific interest to criminals and/or terrorists.  </t>
  </si>
  <si>
    <t>Personnel Security:</t>
  </si>
  <si>
    <t>Review through interview or documentation that this entity verifies and documents that persons operating entity vehicles have a valid driver’s license for the type of vehicle driven, along with any applicable endorsement(s) needed.</t>
  </si>
  <si>
    <t>Review documentation confirming that this entity/facility requires some type of criminal and/or TSA recognized background check on non-driver employees with access to security related information or restricted areas.</t>
  </si>
  <si>
    <t>Verify through interview or a review of documents that this entity asks applicants if they have been denied  employment elsewhere specifically as the result of a security background check.</t>
  </si>
  <si>
    <t>Verify through interview or a review of documents that this entity/facility has security criteria that would disqualify current or prospective personnel from employment.</t>
  </si>
  <si>
    <t>Verify through interview or a review of documents that this entity reviews and evaluates any new criminal activity information for current employees that may come to light.</t>
  </si>
  <si>
    <t>4 = Has written policy to address issue</t>
  </si>
  <si>
    <t>3,2,1 = Informal process in place with varying degrees of implementation</t>
  </si>
  <si>
    <t>0 =  Not been addressed</t>
  </si>
  <si>
    <t>Verify through interview or a review of documents that this entity/facility has comparable licensing and background check requirements for both entity employees and contracted employees.</t>
  </si>
  <si>
    <t>4 = Yes, contractor and entity standards are identical</t>
  </si>
  <si>
    <t>3, 2, 1 =  Partially, with varying degrees of implementation</t>
  </si>
  <si>
    <t>Verify through interview or a review of documents that this entity provides general security awareness training for all employees.</t>
  </si>
  <si>
    <t>4 = Provides security training for all employees</t>
  </si>
  <si>
    <t>3 = Provided to employees with security related duties and front line employees (i.e. drivers, ticket agents, station managers, etc.)</t>
  </si>
  <si>
    <t>2, 1 = Minimal training provided during safety meetings</t>
  </si>
  <si>
    <t>0 = No security training provided</t>
  </si>
  <si>
    <t>Determine if this entity conducts more in-depth security training to familiarize employees with their specific responsibilities as outlined in the entity security plan.</t>
  </si>
  <si>
    <t>Review through interview or a review of documents to determine if this entity provides periodic security re-training (recurrent training) no less than every three years.</t>
  </si>
  <si>
    <t xml:space="preserve">4 = Yes, at least every 3 years for all employees.  </t>
  </si>
  <si>
    <t>3 =  Provided every 3 years to employees with security related duties and front line employees (i.e. drivers, ticket agents, station managers, etc.)</t>
  </si>
  <si>
    <t>2, 1 = Minimal informal security re-training provided occasionally.</t>
  </si>
  <si>
    <t>0 = No security re-training.</t>
  </si>
  <si>
    <t>Verify through interview or a review of documents that the security training/re-training being offered by this entity/facility is specific to the type of transportation operation being conducted (trucking, school bus, motor coach or infrastructure).</t>
  </si>
  <si>
    <t>4 = Yes, security specific and specific to appropriate mode.</t>
  </si>
  <si>
    <t>3, 2, 1 = Partially, with unique variations.  May be some type of general transportation security training.</t>
  </si>
  <si>
    <t>36. This entity requires documentation and retention of records relating to security training received by employees.</t>
  </si>
  <si>
    <t>Verify through interview and/or a review of documents that this entity/facility documents and retains records relating to security training received by employees.</t>
  </si>
  <si>
    <t>Verify through a review of documents or interviews that his facility requires identical training requirements for both entity employees and contracted employees.</t>
  </si>
  <si>
    <t>Verify through interview or a review of documents that this entity meets with outside agencies (i.e.; law enforcement/first responders) regarding security issues or security exercises/ drills.</t>
  </si>
  <si>
    <t>4 = Meets regularly</t>
  </si>
  <si>
    <t>3, 2, 1 = Score based on frequency and/or degree of interaction</t>
  </si>
  <si>
    <t>0 = Does not meet with outside agencies</t>
  </si>
  <si>
    <t xml:space="preserve">4 = Yes, within last 12 months   </t>
  </si>
  <si>
    <t>Verify through interview or a review of documents that this entity has security personnel trained in the National Incident Management System (NIMS) or Incident Command System (ICS).</t>
  </si>
  <si>
    <t>Facility Security:</t>
  </si>
  <si>
    <t>Note: If this is a BASE conducted on the corporate office, scores should be rated as it applies to all of their facilities (not just the corporate office/facility of visit).</t>
  </si>
  <si>
    <t xml:space="preserve">3 = Entry is restricted to most areas, but not all.  </t>
  </si>
  <si>
    <t>2, 1 =  Access is partially restricted, with varying degrees of implementation</t>
  </si>
  <si>
    <t xml:space="preserve">0 = Access is not restricted.   </t>
  </si>
  <si>
    <t xml:space="preserve">Verify through interview, a review of documents, or physical inspection that this entity/facility restricts employee access to certain secure areas.  </t>
  </si>
  <si>
    <t>3 =  Access to these secure areas is restricted to certain employees based on job function.</t>
  </si>
  <si>
    <t xml:space="preserve">2 = Secure areas are clearly identified, but access is not restricted.   </t>
  </si>
  <si>
    <t>1 =  Restricted access is implied but not adhered to.</t>
  </si>
  <si>
    <t xml:space="preserve">0 = Secure areas are needed, but not identified by entity.  </t>
  </si>
  <si>
    <t>Verify through interview, a review of documents or physical inspection that this entity/facility issues identification cards/badges or other effective identification methods to identify all employees.</t>
  </si>
  <si>
    <t>3 = Other effective ID badges are issued to all employees.</t>
  </si>
  <si>
    <t xml:space="preserve">2 = Photo ID badges issued to some employees, but not all.  </t>
  </si>
  <si>
    <t>1 = Non-photo ID badges issued to some employees</t>
  </si>
  <si>
    <t xml:space="preserve">0 = Badges are needed, but not issued.  </t>
  </si>
  <si>
    <t>Verify through interview, a review of documents, or physical inspection that this entity/facility requires employees to carry and/or display an identification badge while on duty</t>
  </si>
  <si>
    <t xml:space="preserve">4 = This entity requires that all employees display and/or carry their entity ID card/badge while on duty, and methods of verification are in place.  </t>
  </si>
  <si>
    <t>3 = Requirements are in place, but no measures of verification take place.</t>
  </si>
  <si>
    <t>2,1 = Some employees are required to display/carry ID cards/badges, but not all (i.e. drivers, warehouse workers, office workers, etc.)</t>
  </si>
  <si>
    <t>0 = No ID cards/badges issued or there is no requirement in place.</t>
  </si>
  <si>
    <t>Verify through interview, a review of documents, or physical inspection that this entity/facility requires employees to report unknown persons or persons not having proper identification.</t>
  </si>
  <si>
    <t xml:space="preserve">3 = This entity has a verbal policy requiring employees to report unknown persons or those not having proper identification.  </t>
  </si>
  <si>
    <t xml:space="preserve">2,1 = Varying degrees of implementation.  No specific policy, but a general understanding is in place.  </t>
  </si>
  <si>
    <t xml:space="preserve">0 = No policy in place.  </t>
  </si>
  <si>
    <t>Verify through interview, a review of documents or physical inspection that this entity/facility requires biometric input, key card, PIN, combination locks, for access to buildings, sites or secure areas.</t>
  </si>
  <si>
    <t xml:space="preserve">3 = This entity utilizes combination type locks and combinations are changed periodically and upon employee separation.  </t>
  </si>
  <si>
    <t xml:space="preserve">2,1 = Personal identifying access control or combination locks are in use, but not deactivated or periodically changed.  </t>
  </si>
  <si>
    <t xml:space="preserve">0 = No advanced physical control locking measures are used.   </t>
  </si>
  <si>
    <t>Verify through interview, a review of documents or physical inspection that this entity/facility records entrance/exit data for persons accessing restricted areas, and the data can be reviewed, if needed, either manually or electronically.</t>
  </si>
  <si>
    <t>4 = This entity captures personal identifiers (PIN, key card, biometric ID, photograph, computer log-in, or other electronic means of identifying who enters the facility or certain restricted areas) and the data can be examined if needed.</t>
  </si>
  <si>
    <t>3 = The entity requires the use of an entry/exit written log, time card or signature of personnel entering that is retained for review as needed.</t>
  </si>
  <si>
    <t xml:space="preserve">2,1 =  Entry/Exit requirements are sporadically used or other unique variations in place.  </t>
  </si>
  <si>
    <t xml:space="preserve">0 = The entity captures no info on persons entering or exiting.  </t>
  </si>
  <si>
    <t>Verify through interview, a review of documents or physical inspection that this entity/facility requires documented visitor control protocols for visitors/guests.</t>
  </si>
  <si>
    <t>4 = Yes, visitor positively identified, logged-in, is issued visitor badge and escorted while on premises.</t>
  </si>
  <si>
    <t xml:space="preserve">3 = Visitors are positively identified, but not escorted –OR– Visitors are escorted, but not positively identified.  </t>
  </si>
  <si>
    <t>2, 1 = Unique variations of above.</t>
  </si>
  <si>
    <t>0 =  No protocols in place.</t>
  </si>
  <si>
    <t>Note: If this is a BASE conducted at the corporate office, scores should be rated as it applies to all of their facilities (not just the corporate office/facility of visit).</t>
  </si>
  <si>
    <t xml:space="preserve">0 = No physical barriers are utilized.  </t>
  </si>
  <si>
    <t xml:space="preserve"> </t>
  </si>
  <si>
    <t>Verify through a review of documents, interviews, or physical inspection that the physical barriers used by this entity/facility are functional, used as designed, and adequately maintained to effectively restrict vehicle and/or pedestrian access at this and/or all locations</t>
  </si>
  <si>
    <t xml:space="preserve">3, 2, 1 = Varying degrees of functionality.  </t>
  </si>
  <si>
    <t>Verify through a review of documents, interviews, or physical inspection that this entity has an intrusion detection system (burglary/robbery alarm) at this and/or all locations.</t>
  </si>
  <si>
    <t>0 = No intrusion detection system.</t>
  </si>
  <si>
    <t>Verify through a review of documents, interviews, or physical inspection that this entity/facility has closed circuit television cameras (CCTV).</t>
  </si>
  <si>
    <t>4 = Yes, at all locations</t>
  </si>
  <si>
    <t>2 = Yes, at some locations</t>
  </si>
  <si>
    <t xml:space="preserve">Verify through a review of documents, interviews, or physical inspection that the CCTV cameras used by this entity/facility are functional, used as designed, and adequately monitored.  </t>
  </si>
  <si>
    <t xml:space="preserve">Note: To warrant a 4 the CCTV system must cover all applicable areas.  </t>
  </si>
  <si>
    <t xml:space="preserve">2 = CCTV systems are only passively monitored.  </t>
  </si>
  <si>
    <t xml:space="preserve">1 = Utilizing non functional cameras as a general deterrent.   </t>
  </si>
  <si>
    <t>Verify through a review of documents, interviews, or physical inspection that this entity/facility has adequate security lighting at this and/or all locations.</t>
  </si>
  <si>
    <t>4 = Yes, lighting is clearly adequate.</t>
  </si>
  <si>
    <t xml:space="preserve">3,2,1  = Level of lighting varies.  </t>
  </si>
  <si>
    <t>0 = Not adequate or none.</t>
  </si>
  <si>
    <t>Verify through a review of documents, interviews, or physical inspection that this facility has a key control program for buildings, terminals and gates.</t>
  </si>
  <si>
    <t>4 = Yes, an active key control program is in place and all keys are accounted.</t>
  </si>
  <si>
    <t>2 = An active key control program is in place, but not strictly enforced.  Some keys may be unaccounted for.</t>
  </si>
  <si>
    <t>0 = No key control program is in place.</t>
  </si>
  <si>
    <t>Verify through a review of documents, interviews, or physical inspection that this entity on-site security guards.</t>
  </si>
  <si>
    <t xml:space="preserve">Note:  “On-site security personnel” should be someone who performs physical security functions (i.e. perimeter checks, gate guards, ID badge checks, etc.)  This is in addition to the Security Coordinator/Alternate.  </t>
  </si>
  <si>
    <t>3 = This entity has dedicated security personnel who are effectively deployed and not equipped with firearms.</t>
  </si>
  <si>
    <t>Verify through a review of documents, interviews, or physical inspection that this facility provides a secure location for employee parking.</t>
  </si>
  <si>
    <t xml:space="preserve">3, 2, 1 =  Partially, with varying degrees of implementation.  </t>
  </si>
  <si>
    <t>0  = No</t>
  </si>
  <si>
    <t>Verify through a review of documents, interviews, or physical inspection that, that clearly visible and easily understood signs are used that identify restricted or off-limit areas at this entity/facility/facility.</t>
  </si>
  <si>
    <t>3,2 or 1 = Partially, with varying degrees of implementation</t>
  </si>
  <si>
    <t>Verify through a review of documents, interviews, or physical inspection that vehicle parking, stopping or standing is adequately restricted, to the extent possible, in areas within or adjacent to all facilities.</t>
  </si>
  <si>
    <t>3,2,1 = Partially, with varying degrees of implementation.</t>
  </si>
  <si>
    <t>0 = Not restricted.</t>
  </si>
  <si>
    <t xml:space="preserve">Verify through a review of documents, interviews, or physical inspection that this entity adequately controls growth of vegetation so that sight lines to vehicles, pedestrians or restricted areas remain unobstructed. </t>
  </si>
  <si>
    <t xml:space="preserve">Verify through a review of documents, interviews, or physical inspection that this entity uses unique or random security measures that introduce unpredictability into the entity’s practices for an enhanced deterrent effect.  May be spot inspections, “red alerts,” or other random/imaginative security initiatives. </t>
  </si>
  <si>
    <t>2, 1 = Random security checks are occasionally conducted, but only on certain security countermeasures.</t>
  </si>
  <si>
    <t>0 = None are conducted.</t>
  </si>
  <si>
    <t>Verify through a review of documents, interviews, or physical inspection that this entity requires an employee logon and password that grants access to limited entity data consistent with job function.</t>
  </si>
  <si>
    <t>4 = Yes, logon required giving limited access based on job function and must be reset periodically.</t>
  </si>
  <si>
    <t>3=  Yes, logon required giving limited access based on job function, but no password resets are required.</t>
  </si>
  <si>
    <t>2 = Yes, but logon gives unrestricted access to all employees.</t>
  </si>
  <si>
    <t>0 = No logon/password is required.</t>
  </si>
  <si>
    <t>Verify through a review of documents, interviews, or physical inspection that this entity/ facility utilizes an IT "firewall" that prevents improper IT system access to entity information from both internal and external threats.</t>
  </si>
  <si>
    <t>Verify through a review of documents, interviews, or physical inspection that this entity has IT security guidelines.</t>
  </si>
  <si>
    <t xml:space="preserve">4 = Yes, IT security guidelines are written and fully implemented.  </t>
  </si>
  <si>
    <t>3, 2, 1 = With varying degrees of implementation.</t>
  </si>
  <si>
    <t>Verify through a review of documents, interviews, or physical inspection that this entity identifies an IT security officer or coordinator.</t>
  </si>
  <si>
    <t xml:space="preserve">4 = Fully implemented including this title being documented.  </t>
  </si>
  <si>
    <t xml:space="preserve">Verify through a review of documents, interviews that this entity tests its IT system for vulnerabilities. </t>
  </si>
  <si>
    <t>4 = Yes, tests are conducted regularly.</t>
  </si>
  <si>
    <t xml:space="preserve">3, 2, 1 = Partially, with varying degrees of implementation  </t>
  </si>
  <si>
    <t>Verify through a review of documents, interviews, or physical inspection that this entity provides off-site backup for data for this and/or all locations.</t>
  </si>
  <si>
    <t>3, 2, 1 = Partially, with varying degrees of implementation</t>
  </si>
  <si>
    <t>Verify through a review of documents, interviews, or physical inspection that this entity equips vehicles with adequate door/window locks and requires their use (if not prohibited by State law).</t>
  </si>
  <si>
    <t>N/A = if prohibited by State law.</t>
  </si>
  <si>
    <t>Verify through a review of documents, interviews, or physical inspection that this entity provides some type of supplemental equipment for securing vehicles (i.e.; steering wheel locks, theft alarms, "kill switches," other devices).</t>
  </si>
  <si>
    <t>4 = Yes, all vehicles have some type of supplemental securing equipment.</t>
  </si>
  <si>
    <t xml:space="preserve">3, 2, 1 = Partially, provided for use on some vehicles, but not all. Or other unique variations.  </t>
  </si>
  <si>
    <t>Verify through a review of documents, interviews, or physical inspection that, based on the level of risk and the assets present, this entity/facility has an adequate key control program for their vehicles.</t>
  </si>
  <si>
    <t>4 = Yes, an active key control program is in place and all keys are accounted for.</t>
  </si>
  <si>
    <t xml:space="preserve">Verify through a review of documents, interviews, or physical inspection that this entity uses key card, PIN or biometric input to enter or start vehicles. </t>
  </si>
  <si>
    <t>4 = Yes, all vehicles have some type of key card, PIN or biometric reader to enter or start.</t>
  </si>
  <si>
    <t>Verify through a review of documents, interviews, or physical inspection that this entity equips vehicles with any type of panic button capability.</t>
  </si>
  <si>
    <t>4 = Yes, all vehicles have panic button capability.</t>
  </si>
  <si>
    <t>Verify through a review of documents, interviews, or physical inspection that this entity equips vehicles with any type of on-board video camera.</t>
  </si>
  <si>
    <t>Verify through a review of documents, interviews, or physical inspection that this entity equips vehicles with some type of GPS or land based tracking system.</t>
  </si>
  <si>
    <t>4 = Yes, all vehicles are equipped with GPS or land based tracking system.</t>
  </si>
  <si>
    <t>Verify through a review of documents, interviews, or physical inspection that this entity prohibits the overnight, unsecured parking of entity vehicles at off-site locations (i.e.; residences, shopping centers, parking lots, etc.).</t>
  </si>
  <si>
    <t>3, 2, 1 =  Partially, with unique variations</t>
  </si>
  <si>
    <t>0 = No policies exist</t>
  </si>
  <si>
    <t>Verify through a review of documents, interviews, or physical inspection that this entity requires the use of locks on cargo or storage doors or other openings.</t>
  </si>
  <si>
    <t>4 = Yes, all vehicles</t>
  </si>
  <si>
    <t xml:space="preserve">4 = Yes, the entity regularly utilizes some type of cargo, baggage or passenger screening system.  </t>
  </si>
  <si>
    <t xml:space="preserve">3, 2, 1 = Partially, with varying degrees of implementation.  </t>
  </si>
  <si>
    <t>4 = Yes, all extracurricular transports require the presence of a school official (other than driver).</t>
  </si>
  <si>
    <t>3, 2, 1 = Partially, provided for use on some vehicles, but not all.</t>
  </si>
  <si>
    <t>Verify through a review of documents, interviews, or physical inspection that this entity/ facility currently participates in a DHS sponsored security inspection or certification program or receives DHS grant funds.</t>
  </si>
  <si>
    <t>4 = Yes, within least every 3 years</t>
  </si>
  <si>
    <t>3,2,1 = Varying degrees of implementation – state/local sponsored security assessment.</t>
  </si>
  <si>
    <t>0 = No participation</t>
  </si>
  <si>
    <t xml:space="preserve">Determine through a review of documents, interviews or physical inspection if this facility monitors TV news, newspapers, homeland security website, or other media sources every day for security threat information.  </t>
  </si>
  <si>
    <t xml:space="preserve">Determine if and how this entity distributes relevant or evolving threat information to affected entity personnel.  </t>
  </si>
  <si>
    <t xml:space="preserve">3, 2, 1 = Yes, with varying degrees of implementation.  </t>
  </si>
  <si>
    <t>84. Administrative or security personnel at this entity have been granted access to the unclassified intelligence based internet site HSIN (Homeland Security Information Network), and they regularly review current intelligence information relating to their industry.</t>
  </si>
  <si>
    <t>Verify through a review of documents, interviews, or physical inspection that this entity has personnel who have been granted access to HSIN.</t>
  </si>
  <si>
    <t>4 = Yes, they have access and regularly review</t>
  </si>
  <si>
    <t>3, 2, 1 = Yes, some employees have access, but intelligence information is not regularly reviewed.</t>
  </si>
  <si>
    <t>Verify through a review of documents, interviews, or physical inspection that this entity has personnel who regularly access the DHS NTSA site.</t>
  </si>
  <si>
    <t>Verify through a review of documents, interviews, or physical inspection that this entity has enhanced procedures that take effect in the event of an elevated security alert status from the DHS National Terrorist Alert System (NTAS) or other government source.</t>
  </si>
  <si>
    <t xml:space="preserve">4 = Yes, written within Security Plan or security procedures.  </t>
  </si>
  <si>
    <t xml:space="preserve">3 = Has procedures, but they are not documented.  </t>
  </si>
  <si>
    <t xml:space="preserve">2, 1 = Partially, with varying degrees of implementation.  </t>
  </si>
  <si>
    <t>Verify through a review of documents, interviews, or physical inspection that this entity, in addition to any pre-trip safety inspection conducted, requires a pre-trip vehicle security inspection.</t>
  </si>
  <si>
    <t>4 = Yes, procedures are written, fully implemented, and security inspections are documented (i.e. security inspection checklists).</t>
  </si>
  <si>
    <t>3 = Procedures are written and fully implemented, but no documentation is completed upon inspection.</t>
  </si>
  <si>
    <t>2 = Unwritten procedures are in place.</t>
  </si>
  <si>
    <t xml:space="preserve">1 = Inspections are occasionally conducted.    </t>
  </si>
  <si>
    <t>0 = No pre-trip security inspections are conducted</t>
  </si>
  <si>
    <t>Verify through a review of documents, interviews, or physical inspection that this entity requires a post-trip vehicle security inspection.</t>
  </si>
  <si>
    <t>Verify through a review of documents, interviews, or physical inspection that this entity requires additional vehicle security inspections at any other times (vehicle left unattended, driver change, etc.).</t>
  </si>
  <si>
    <t xml:space="preserve">4 = Yes, every time the vehicle is left unattended, driver change, etc.  </t>
  </si>
  <si>
    <t xml:space="preserve">3, 2, 1 = Partially, with varying degrees of implementation.   </t>
  </si>
  <si>
    <t>4 = Yes, written policy in place and fully implemented</t>
  </si>
  <si>
    <t>Verify through a review of documents or interviews that this entity has participated in or received some type of domain awareness/counterterrorism training (First Observer™ or equivalent).</t>
  </si>
  <si>
    <t xml:space="preserve">4 = Yes, all employees receive domain awareness training and employees receive some type of re-training at least every three years.  </t>
  </si>
  <si>
    <t>Verify through a review of documents or interviews that this entity has written notification procedures (who to call, when to call, etc.) for all personnel upon observing suspicious activity.</t>
  </si>
  <si>
    <t>3 = Policies are in place, but are unwritten.</t>
  </si>
  <si>
    <t>Verify through a review of documents or interviews that this entity requires a report be filed for suspicious activities observed.</t>
  </si>
  <si>
    <t>Verify through a review of documents or interviews that this entity requires confirmation upon arrival at final destination.</t>
  </si>
  <si>
    <t>Verify through a review of documents or interviews that this entity/ facility prohibits drivers from diverting from the scheduled route and stopping at unauthorized locations.</t>
  </si>
  <si>
    <t>Verify through a review of documents or interviews that this entity has identified alternate routes drivers can use in the event of a security related emergency.</t>
  </si>
  <si>
    <t>4 = Alternate routes are established and in writing or dispatch can readily provide alternate routes to drivers.</t>
  </si>
  <si>
    <t>SCORING GUIDANCE</t>
  </si>
  <si>
    <t>Highway Baseline Assessment for Security Enhancements (HWY-BASE)</t>
  </si>
  <si>
    <t>Date of Visit</t>
  </si>
  <si>
    <t>Company DOT #</t>
  </si>
  <si>
    <t>TSA Field Office</t>
  </si>
  <si>
    <t>Company/Facility/Structure Name</t>
  </si>
  <si>
    <t>Street</t>
  </si>
  <si>
    <t>TSA Inspector Information</t>
  </si>
  <si>
    <t>City</t>
  </si>
  <si>
    <t>State</t>
  </si>
  <si>
    <t>Zip Code</t>
  </si>
  <si>
    <t>Name</t>
  </si>
  <si>
    <t>Company Website:</t>
  </si>
  <si>
    <t>Email</t>
  </si>
  <si>
    <t>HTUA</t>
  </si>
  <si>
    <t></t>
  </si>
  <si>
    <t>Telephone</t>
  </si>
  <si>
    <t>Transportation Mode</t>
  </si>
  <si>
    <t>Trucking - General Freight</t>
  </si>
  <si>
    <t>Trucking - Food &amp; Ag</t>
  </si>
  <si>
    <t>TYPE OF VISIT</t>
  </si>
  <si>
    <t>Trucking - Other</t>
  </si>
  <si>
    <t>Corporate/Multi-Site Review</t>
  </si>
  <si>
    <t>Single Site (Facility/Terminal/Yard/Structure)</t>
  </si>
  <si>
    <t>Private Company/Organization</t>
  </si>
  <si>
    <t>Governmental Facility</t>
  </si>
  <si>
    <t>Location Visited:</t>
  </si>
  <si>
    <t>Company Site Name:</t>
  </si>
  <si>
    <t>Same as above?</t>
  </si>
  <si>
    <t>Street Address</t>
  </si>
  <si>
    <t>Site Manager Name:</t>
  </si>
  <si>
    <t>Title:</t>
  </si>
  <si>
    <t>Office Tel#</t>
  </si>
  <si>
    <t>E-mail</t>
  </si>
  <si>
    <t>Number of Trucks Assessed in this Report:</t>
  </si>
  <si>
    <t>Description of Trucking Facilities Assessed in this Report:</t>
  </si>
  <si>
    <t>Motorized (Power) Units</t>
  </si>
  <si>
    <t>Corporate Office Only (not co-located with operational facility)</t>
  </si>
  <si>
    <t>Trailers/Tankers</t>
  </si>
  <si>
    <t>Corporate Office co-located with operational facility</t>
  </si>
  <si>
    <t xml:space="preserve">Transportation Facility Only </t>
  </si>
  <si>
    <t>Number of Motorcoaches Assessed in this Report:</t>
  </si>
  <si>
    <t>Description of Motorcoach Facilities Assessed in this Report:</t>
  </si>
  <si>
    <t>Total Motorcoaches Assessed</t>
  </si>
  <si>
    <t>Daily Motorcoach Departures from Site</t>
  </si>
  <si>
    <t>Transportation Facility Only (Terminal)</t>
  </si>
  <si>
    <t>Number of School Buses Assessed in this Report:</t>
  </si>
  <si>
    <t xml:space="preserve">N/A     </t>
  </si>
  <si>
    <t>Total School Buses Assigned to Site</t>
  </si>
  <si>
    <t>Total Daily Routes</t>
  </si>
  <si>
    <t>Security Personnel Interviewed</t>
  </si>
  <si>
    <t>Security Coordinator:</t>
  </si>
  <si>
    <t>Not Interviewed?</t>
  </si>
  <si>
    <t>Alt. Security Coordinator:</t>
  </si>
  <si>
    <t xml:space="preserve">Title:                                            </t>
  </si>
  <si>
    <t>Region #</t>
  </si>
  <si>
    <t>Lead TSI</t>
  </si>
  <si>
    <t>Secondary TSI</t>
  </si>
  <si>
    <t>HTUA Name</t>
  </si>
  <si>
    <t>Additional Information</t>
  </si>
  <si>
    <t>1.  Would you be opposed to TSA conducting a BASE assessment at other sites/facilities affiliated with your company?</t>
  </si>
  <si>
    <t>2.  Please provide the facility name, address, telephone number and Point of Contact for your Top 5 facilities located in or around major metropolitan areas?</t>
  </si>
  <si>
    <t>a.</t>
  </si>
  <si>
    <t>b.</t>
  </si>
  <si>
    <t>c.</t>
  </si>
  <si>
    <t>d.</t>
  </si>
  <si>
    <t>e.</t>
  </si>
  <si>
    <t>3.  Where do you, as an industry, feel vulnerable?</t>
  </si>
  <si>
    <t>4.  What concerns do you have?</t>
  </si>
  <si>
    <t>5.  In what Federal programs or security initiatives does your company participate?</t>
  </si>
  <si>
    <t>Other information obtained during BASE assessment:</t>
  </si>
  <si>
    <t>Total # of Company Facilities</t>
  </si>
  <si>
    <t>Total # of School Bus Facilities</t>
  </si>
  <si>
    <t>Other Persons Interviewed or in Attendance</t>
  </si>
  <si>
    <t xml:space="preserve">Other TSA Personnel in Attendance </t>
  </si>
  <si>
    <t>Verify through a review of documents or interviews that confidential security measures used, vulnerabilities identified, and known threat concerns are made known only to employees having a valid "need to know."
Note: Generally not all employees may have a “need-to-know.”</t>
  </si>
  <si>
    <t>Review through interview or documentation that this entity requires a criminal and/or TSA recognized background check for personnel operating entity vehicles.
Note: E-Verify gives verification of immigration status, not criminal background history.</t>
  </si>
  <si>
    <t>This entity designates a primary Security Coordinator/ Director.</t>
  </si>
  <si>
    <t>This entity has policies that specify the transportation related duties of the Security Coordinator.</t>
  </si>
  <si>
    <t>This entity recognizes they may have certain assets of specific interest to terrorists (i.e.: vehicles, IT information, passengers, critical personnel, etc.) and considers this factor when developing transportation security practices.</t>
  </si>
  <si>
    <t xml:space="preserve">Management for this entity provides funding and/or approves corrective actions to security vulnerabilities or weaknesses identified.  </t>
  </si>
  <si>
    <t>This entity has written, site specific transportation security procedures (may be in the form of a Security Plan) that address, at a minimum, personnel security, facility security and vehicle security along with actions to be taken in the event of a security incident or security breach.</t>
  </si>
  <si>
    <t>This entity limits access to its security plan or security procedures to employees with a "need-to-know.”</t>
  </si>
  <si>
    <t>This entity requires that employees with access to security procedures sign a non-disclosure agreement (NDA).</t>
  </si>
  <si>
    <t>This entity has written security plans/policies that have been reviewed and approved at the entity's executive level.</t>
  </si>
  <si>
    <t>This entity has security procedures to be followed by all personnel (i.e., drivers, office workers, maintenance workers, laborers and others) in the event of a security breach or incident.</t>
  </si>
  <si>
    <t>This entity requires that their security policies be reviewed at least annually and updated as needed.</t>
  </si>
  <si>
    <t>This entity has procedures for 24/7 notification of entity security personnel and/or local/state/federal authorities to be notified in the event of a security incident.</t>
  </si>
  <si>
    <t>This entity has procedures designed to ensure restoration of facilities and services following a significant operational disruption. (May be in the form of a Business Recovery Plan, Continuity of Operations Plan or part of the Emergency Response/Safety Plan).</t>
  </si>
  <si>
    <r>
      <t xml:space="preserve">This entity ensures all facilities have an auxiliary power source if needed </t>
    </r>
    <r>
      <rPr>
        <b/>
        <u/>
        <sz val="12"/>
        <color indexed="8"/>
        <rFont val="Times New Roman"/>
        <family val="1"/>
      </rPr>
      <t>or</t>
    </r>
    <r>
      <rPr>
        <sz val="12"/>
        <color indexed="8"/>
        <rFont val="Times New Roman"/>
        <family val="1"/>
      </rPr>
      <t xml:space="preserve"> the ability to operate effectively from an identified secondary site.</t>
    </r>
  </si>
  <si>
    <t>This entity has methods for communicating with drivers during normal conditions.</t>
  </si>
  <si>
    <t xml:space="preserve">This entity has emergency procedures in place for drivers on the road to follow in the event normal communications are disrupted.  </t>
  </si>
  <si>
    <t xml:space="preserve">This entity controls access to business documents (i.e. security plans, critical asset lists, risk/vulnerability assessments, schematics, drawings, manifests, etc.) that may compromise entity security practices.  </t>
  </si>
  <si>
    <t xml:space="preserve">This entity controls personnel information (i.e. SSN, address, drivers license, etc.) that may be deemed sensitive in nature.  </t>
  </si>
  <si>
    <t xml:space="preserve">SAI # 7 - Be Aware of Industry Security Best Practices. </t>
  </si>
  <si>
    <t>Personnel at this entity meet with industry peers, partners or associations that share security related information or best practices.  (May include individual or corporate membership with an industry trade association).</t>
  </si>
  <si>
    <t>SAI # 8 – Conduct Licensing &amp; Background Checks for  Drivers / Employees / Contractors</t>
  </si>
  <si>
    <t>This entity requires verification and documentation that persons operating entity vehicles have a valid driver’s license for the type of vehicle driven, along with any applicable endorsement(s) needed.</t>
  </si>
  <si>
    <t>This entity requires a criminal history check, verification of Social Security number and verification of immigration status for personnel operating entity vehicles.</t>
  </si>
  <si>
    <t>This entity requires a criminal history check, verification of Social Security number and verification of immigration status for non-driver employees with access to security related information or restricted areas.</t>
  </si>
  <si>
    <t xml:space="preserve">This entity asks perspective employees if they have been denied employment elsewhere specifically as the result of a security background check.   </t>
  </si>
  <si>
    <t>This entity has security-related criteria that would disqualify current or prospective personnel from employment.</t>
  </si>
  <si>
    <t>This entity has policies to address criminal allegations that may arise or come to light involving current employees.</t>
  </si>
  <si>
    <t xml:space="preserve">SAI # 9 – Develop and Follow Security Training Plan(s) </t>
  </si>
  <si>
    <t>This entity provides additional security training to employees having security responsibilities.</t>
  </si>
  <si>
    <t>This entity provides periodic security re-training.</t>
  </si>
  <si>
    <t>The security training/re-training offered by this entity is specific to and appropriate for the type of transportation operation being conducted (trucking, school bus, motor coach or infrastructure mode).</t>
  </si>
  <si>
    <t>This entity has comparable security training requirements for both internal employees and contracted employees with security responsibilities or access to security-related information.</t>
  </si>
  <si>
    <t>SAI # 10 –Participates in Security Exercises &amp; Drills</t>
  </si>
  <si>
    <t>This entity meets with outside agencies (i.e.; law enforcement/first responders) regarding security support and or issues.</t>
  </si>
  <si>
    <t>Personnel at this entity have actually conducted or participated in some type of exercises/drills that involve security related activities.</t>
  </si>
  <si>
    <t>This entity has administrative and/or security personnel trained in the National Incident Management System (NIMS) or Incident Command System (ICS).</t>
  </si>
  <si>
    <t>SAI # 11 - Maintain Facility Access Control</t>
  </si>
  <si>
    <t>This entity restricts employee access into certain secure areas (i.e.; computer room, administrative areas, dispatch, etc.).</t>
  </si>
  <si>
    <t xml:space="preserve">This entity issues photo-identification cards/badges or uses other effective identification methods to identify employees.  </t>
  </si>
  <si>
    <t xml:space="preserve">This entity requires employees to carry and/or display their identification card/badge or other form of positive employee ID while on duty.   </t>
  </si>
  <si>
    <t>This entity utilizes advanced physical control locking measures (i.e.; biometric input, key card, PIN, combination locks) for access to buildings, sites or secure areas.</t>
  </si>
  <si>
    <t>Where appropriate, entrance and/or exit data to facilities and/or to secure areas can be reviewed as needed (may be written logs, PIN or biometric data, or recorded camera surveillance).</t>
  </si>
  <si>
    <t>SAI # 12 - Implement Strong Physical Security at all Locations</t>
  </si>
  <si>
    <t>This entity utilizes closed circuit television cameras (CCTV).</t>
  </si>
  <si>
    <t>The CCTV cameras present are functional and adequately monitored and/or recorded.</t>
  </si>
  <si>
    <t>This entity has adequate security lighting.</t>
  </si>
  <si>
    <t>This entity utilizes key control procedures for buildings, terminals and gates.</t>
  </si>
  <si>
    <t>This entity employs on-site security personnel.</t>
  </si>
  <si>
    <t>Clearly visible and easily understood signs are present that identify restricted or off-limit areas.</t>
  </si>
  <si>
    <t xml:space="preserve">Vehicle parking, stopping or standing is controlled, to the extent possible, along perimeter fencing or near restricted areas.  </t>
  </si>
  <si>
    <t>This entity controls the growth of vegetation so that sight lines to vehicles, pedestrians, perimeter fences or restricted areas are unobstructed.</t>
  </si>
  <si>
    <t xml:space="preserve">This entity conducts random security checks on personnel/vehicles and/or other physical security countermeasures (i.e. random perimeter checks, breach/trespass tests, bomb threat drills, etc.).  </t>
  </si>
  <si>
    <t>SAI # 13 - Enhance Internal and External Cyber Security</t>
  </si>
  <si>
    <t>This entity requires an employee logon and password that grants access to limited data consistent with job function.</t>
  </si>
  <si>
    <t>This entity utilizes an Information Technology (IT) "firewall" that prevents improper IT system access to entity information from both internal and external threats.</t>
  </si>
  <si>
    <t>This entity has IT security guidelines.</t>
  </si>
  <si>
    <t>This entity identifies an IT security officer or coordinator.</t>
  </si>
  <si>
    <t>This entity tests their IT system for vulnerabilities.</t>
  </si>
  <si>
    <t>This entity has off-site backup capability for data generated.</t>
  </si>
  <si>
    <t>SAI # 14 - Develop a Robust Vehicle Security Program</t>
  </si>
  <si>
    <t xml:space="preserve">The vehicles used by this entity are equipped with appropriate door/window locks and their use is required (if not prohibited by State law).  </t>
  </si>
  <si>
    <t>This entity provides some type of supplemental equipment for securing vehicles, which may include steering wheel locks, theft alarms, "kill switches," or other devices.</t>
  </si>
  <si>
    <t>This entity utilizes a key control program for their vehicles.</t>
  </si>
  <si>
    <t>This entity employees technology that requires the use of key card, PIN or biometric input to enter or start vehicles.</t>
  </si>
  <si>
    <t>This entity uses vehicles with panic button capability.</t>
  </si>
  <si>
    <t>This entity uses vehicles equipped with GPS or land based tracking system.</t>
  </si>
  <si>
    <t>This entity prohibits unauthorized passengers in entity vehicles.</t>
  </si>
  <si>
    <t>This entity restricts or has policies regarding overnight parking of entity vehicles at off-site locations (i.e.; residences, shopping centers, parking lots, etc.).</t>
  </si>
  <si>
    <t xml:space="preserve">SAI # 15 - Develop a Solid Cargo/Passenger Security Program.  </t>
  </si>
  <si>
    <t>Trucking Version</t>
  </si>
  <si>
    <t>Motor Coach Version</t>
  </si>
  <si>
    <t>School Bus Version</t>
  </si>
  <si>
    <r>
      <t xml:space="preserve">N/A - This Question Intentionally left blank. </t>
    </r>
    <r>
      <rPr>
        <i/>
        <sz val="12"/>
        <color indexed="10"/>
        <rFont val="Times New Roman"/>
        <family val="1"/>
      </rPr>
      <t xml:space="preserve">  </t>
    </r>
  </si>
  <si>
    <t xml:space="preserve">SAI # 16 - Plan for High Alert Level Contingencies  </t>
  </si>
  <si>
    <t>This entity monitors news or other media sources for the most current security threat information.</t>
  </si>
  <si>
    <t>This entity distributes relevant or evolving threat information to affected entity personnel as needed.</t>
  </si>
  <si>
    <t>Administrative or security personnel at this entity have been granted access to the unclassified intelligence based internet site HSIN (Homeland Security Information Network), and they regularly review current intelligence information relating to their industry.</t>
  </si>
  <si>
    <t>Administrative or security personnel at this entity/facility regularly check the status of the DHS sponsored National Terrorism Alert System (NTAS) or have enrolled to receive automatic electronic NTAS alert updates at www.dhs.gov/alerts.</t>
  </si>
  <si>
    <t>This entity has additional security procedures that take effect in the event of a heightened security alert status from the DHS National Terrorist Alert System (NTAS) or other government source.</t>
  </si>
  <si>
    <t>SAI # 17 - Conduct Regular Security Inspections</t>
  </si>
  <si>
    <t>In addition to any pre-trip safety inspection conducted, this entity requires a pre-trip vehicle security inspection.</t>
  </si>
  <si>
    <t>This entity requires a post-trip vehicle security inspection.</t>
  </si>
  <si>
    <t>This entity requires additional vehicle security inspections at any other times (vehicle left unattended, driver change, etc.).</t>
  </si>
  <si>
    <t>SAI # 18 - Have Procedures for Reporting Suspicious Activities</t>
  </si>
  <si>
    <t>This entity has policies requiring employees to report security related “suspicious activities” to management and/or law enforcement.</t>
  </si>
  <si>
    <t>This entity has notification procedures (who to call, when to call, etc.) for all personnel upon observing suspicious activity.</t>
  </si>
  <si>
    <t xml:space="preserve">This entity has policies requiring a written report be filed for suspicious activities observed.  </t>
  </si>
  <si>
    <t xml:space="preserve">SAI # 19 - Ensure Chain of Custody &amp; Shipment/ Service Verification  </t>
  </si>
  <si>
    <t>This question is intentionally left blank.  N/A</t>
  </si>
  <si>
    <t>This entity requires specific security protocols be followed in the event a trip must be delayed, discontinued, requires multiple days to complete or exceeds hours-of-service regulations.</t>
  </si>
  <si>
    <t>SAI # 20 - Pre-plan Emergency Travel Routes.</t>
  </si>
  <si>
    <t>This entity prohibits drivers from diverting from authorized routes, making unauthorized pickups or stopping at unauthorized locations without justification.</t>
  </si>
  <si>
    <t>This entity has identified alternate routes in the event primary routes cannot be used under certain security related emergencies.</t>
  </si>
  <si>
    <t>78mc</t>
  </si>
  <si>
    <t>78t</t>
  </si>
  <si>
    <t>79mc</t>
  </si>
  <si>
    <t>79t</t>
  </si>
  <si>
    <t>80mc</t>
  </si>
  <si>
    <t>80t</t>
  </si>
  <si>
    <t>95mc</t>
  </si>
  <si>
    <t>96mc</t>
  </si>
  <si>
    <t>95sb</t>
  </si>
  <si>
    <t>96sb</t>
  </si>
  <si>
    <t>95t</t>
  </si>
  <si>
    <t>96t</t>
  </si>
  <si>
    <t>Weight</t>
  </si>
  <si>
    <t>X</t>
  </si>
  <si>
    <t>BASE Technical Scoring Sheet</t>
  </si>
  <si>
    <t>This sheet is for data analysis only.</t>
  </si>
  <si>
    <t>Date:</t>
  </si>
  <si>
    <t>DO NOT MODIFY OR ENTER ANY DATA ON THIS SHEET!</t>
  </si>
  <si>
    <t>Grand Totals</t>
  </si>
  <si>
    <t>SAI Scoring Detail</t>
  </si>
  <si>
    <t>Points</t>
  </si>
  <si>
    <t>Possible</t>
  </si>
  <si>
    <t>Grade</t>
  </si>
  <si>
    <t>Question</t>
  </si>
  <si>
    <r>
      <rPr>
        <b/>
        <sz val="16"/>
        <rFont val="Times New Roman"/>
        <family val="1"/>
      </rPr>
      <t>B</t>
    </r>
    <r>
      <rPr>
        <sz val="16"/>
        <rFont val="Times New Roman"/>
        <family val="1"/>
      </rPr>
      <t xml:space="preserve">aseline </t>
    </r>
    <r>
      <rPr>
        <b/>
        <sz val="16"/>
        <rFont val="Times New Roman"/>
        <family val="1"/>
      </rPr>
      <t>A</t>
    </r>
    <r>
      <rPr>
        <sz val="16"/>
        <rFont val="Times New Roman"/>
        <family val="1"/>
      </rPr>
      <t xml:space="preserve">ssessment &amp; </t>
    </r>
    <r>
      <rPr>
        <b/>
        <sz val="16"/>
        <rFont val="Times New Roman"/>
        <family val="1"/>
      </rPr>
      <t>S</t>
    </r>
    <r>
      <rPr>
        <sz val="16"/>
        <rFont val="Times New Roman"/>
        <family val="1"/>
      </rPr>
      <t xml:space="preserve">ecurity </t>
    </r>
    <r>
      <rPr>
        <b/>
        <sz val="16"/>
        <rFont val="Times New Roman"/>
        <family val="1"/>
      </rPr>
      <t>E</t>
    </r>
    <r>
      <rPr>
        <sz val="16"/>
        <rFont val="Times New Roman"/>
        <family val="1"/>
      </rPr>
      <t>nhancement Review Checklist</t>
    </r>
  </si>
  <si>
    <t>SECURITY ACTION ITEM (SAI'S) DESCRIPTION</t>
  </si>
  <si>
    <t>Performance</t>
  </si>
  <si>
    <t>Overall Performance Score:</t>
  </si>
  <si>
    <t>SAI #</t>
  </si>
  <si>
    <t>Develop a Communications Plan</t>
  </si>
  <si>
    <t>Have a Designated Security Coordinator</t>
  </si>
  <si>
    <t xml:space="preserve">Conduct a Thorough Risk Assessment </t>
  </si>
  <si>
    <t>Develop a Security Plan (Security Specific Protocols)</t>
  </si>
  <si>
    <t>Plan for Continuity of Operations</t>
  </si>
  <si>
    <t>Safeguard Business and Security Critical Information</t>
  </si>
  <si>
    <t xml:space="preserve">Be Aware of Industry Security Best Practices. </t>
  </si>
  <si>
    <t>Conduct Licensing &amp; Background Checks for  Drivers / Employees / Contractors</t>
  </si>
  <si>
    <t xml:space="preserve">Develop and Follow Security Training Plan(s) </t>
  </si>
  <si>
    <t>Participates in Security Exercises &amp; Drills</t>
  </si>
  <si>
    <t>Maintain Facility Access Control</t>
  </si>
  <si>
    <t>Implement Strong Physical Security at all Locations</t>
  </si>
  <si>
    <t>Enhance Internal and External Cyber Security</t>
  </si>
  <si>
    <t>Develop a Robust Vehicle Security Program</t>
  </si>
  <si>
    <t xml:space="preserve">Develop a Solid Cargo/Passenger Security Program.  </t>
  </si>
  <si>
    <t xml:space="preserve">Plan for High Alert Level Contingencies  </t>
  </si>
  <si>
    <t>Conduct Regular Security Inspections</t>
  </si>
  <si>
    <t>Have Procedures for Reporting Suspicious Activities</t>
  </si>
  <si>
    <t xml:space="preserve">Ensure Chain of Custody &amp; Shipment/ Service Verification  </t>
  </si>
  <si>
    <t>Pre-plan Emergency Travel Routes.</t>
  </si>
  <si>
    <t>Company Name</t>
  </si>
  <si>
    <t>DOT #</t>
  </si>
  <si>
    <t>Address</t>
  </si>
  <si>
    <t>Zip</t>
  </si>
  <si>
    <t>HTUA Area</t>
  </si>
  <si>
    <t>TSI Region</t>
  </si>
  <si>
    <t>TSA Area</t>
  </si>
  <si>
    <t>Trucking - GF</t>
  </si>
  <si>
    <t>Trucking - Food AG</t>
  </si>
  <si>
    <t>Motor Coach - OTRB Company</t>
  </si>
  <si>
    <t>Motor Coach - OTRB Terminal</t>
  </si>
  <si>
    <t>School District</t>
  </si>
  <si>
    <t>School Bus Company</t>
  </si>
  <si>
    <t>Corporate</t>
  </si>
  <si>
    <t>Site Visit</t>
  </si>
  <si>
    <t>Private Company/Org</t>
  </si>
  <si>
    <t>Government</t>
  </si>
  <si>
    <t>Motorized Power Units</t>
  </si>
  <si>
    <t>Fleet Size</t>
  </si>
  <si>
    <t>Truck - Total Company Facilities</t>
  </si>
  <si>
    <t>Motor Coach - Total Company Facilities</t>
  </si>
  <si>
    <t>School Bus - Total School Bus Facilities</t>
  </si>
  <si>
    <t>Security Coordinator Name</t>
  </si>
  <si>
    <t>Security Coordinator Phone</t>
  </si>
  <si>
    <t>Security Coordinator E-mail</t>
  </si>
  <si>
    <t>TSA Rep 1 Name</t>
  </si>
  <si>
    <t>TSA Rep 1 E-mail</t>
  </si>
  <si>
    <t>TSA Rep 1 Phone</t>
  </si>
  <si>
    <t>TSA Rep 2 Name</t>
  </si>
  <si>
    <t>TSA Rep 2 E-mail</t>
  </si>
  <si>
    <t>TSA Rep 2 Phone</t>
  </si>
  <si>
    <t>78sc</t>
  </si>
  <si>
    <t>79sc</t>
  </si>
  <si>
    <t>80sc</t>
  </si>
  <si>
    <t>Motorcoach (Over-the-Road Bus) Company</t>
  </si>
  <si>
    <t>Motorcoach (Over-the-Road Bus) Terminal</t>
  </si>
  <si>
    <t>Motor Coach - Daily Departures</t>
  </si>
  <si>
    <t>School Bus - Daily Routes</t>
  </si>
  <si>
    <t>When transferring to database,</t>
  </si>
  <si>
    <t xml:space="preserve">Employees are provided with site-specific, up to date contact information for entity management and/or security personnel to be notified in the event of a security incident and this entity periodically tests their notification or "call-tree" procedures. </t>
  </si>
  <si>
    <t>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t>
  </si>
  <si>
    <t>Personnel at this entity have sought and/or obtained transportation related security information or "best practices" guidance from external sources.</t>
  </si>
  <si>
    <t>This entity requires documentation and retention of records relating to security training received by employees.</t>
  </si>
  <si>
    <r>
      <t xml:space="preserve">This entity provides general </t>
    </r>
    <r>
      <rPr>
        <b/>
        <u/>
        <sz val="12"/>
        <rFont val="Times New Roman"/>
        <family val="1"/>
      </rPr>
      <t>security</t>
    </r>
    <r>
      <rPr>
        <sz val="12"/>
        <rFont val="Times New Roman"/>
        <family val="1"/>
      </rPr>
      <t xml:space="preserve"> awareness training to employees (separate from or in addition to regular safety training).  </t>
    </r>
  </si>
  <si>
    <t>This entity has secured all doors, windows, skylights, roof openings and other access points to all buildings, terminals and/or work areas.</t>
  </si>
  <si>
    <t xml:space="preserve">This entity has a challenge procedure that requires employees to safely report unknown persons or persons not having proper identification.  </t>
  </si>
  <si>
    <t>This entity utilizes visitor control protocols for non-employees accessing non-public areas.</t>
  </si>
  <si>
    <t xml:space="preserve">All perimeter physical security barriers on site are functional, used as designed, and adequately maintained to effectively restrict vehicle and/or pedestrian access. </t>
  </si>
  <si>
    <t>This entity utilizes a tamper resistent intrusion detection system(s) (burglary/robbery alarm).</t>
  </si>
  <si>
    <t>This entity provides a secure location for employee parking separate from visitor parking.</t>
  </si>
  <si>
    <t>This entity uses vehicles equipped with on-board video camera(s) to monitor/record interior activities.</t>
  </si>
  <si>
    <t>77mc</t>
  </si>
  <si>
    <t>77t</t>
  </si>
  <si>
    <t>89mc</t>
  </si>
  <si>
    <t>89sb</t>
  </si>
  <si>
    <t>89t</t>
  </si>
  <si>
    <t>94mc</t>
  </si>
  <si>
    <t>94sb</t>
  </si>
  <si>
    <t>94t</t>
  </si>
  <si>
    <t>77sc</t>
  </si>
  <si>
    <t>Maximum Score</t>
  </si>
  <si>
    <t>This entity utilizes perimeter physical security barriers (fences/gates/ planters /bollards, etc.) that restrict both  unauthorized vehicle and pedestrian access.</t>
  </si>
  <si>
    <t xml:space="preserve">The entity requires that contractors having access to security related information or restricted areas be held to comparable licensing and background checks as those required of regular company employees (contracted employees may include contractual drivers, unescorted cleaning crews, etc.).  </t>
  </si>
  <si>
    <r>
      <t xml:space="preserve">This entity has participated in or received some type of domain awareness/counterterrorism training </t>
    </r>
    <r>
      <rPr>
        <sz val="10"/>
        <color theme="1"/>
        <rFont val="Times New Roman"/>
        <family val="1"/>
      </rPr>
      <t>(First Observer™ or equivalent)</t>
    </r>
    <r>
      <rPr>
        <sz val="12"/>
        <color theme="1"/>
        <rFont val="Times New Roman"/>
        <family val="1"/>
      </rPr>
      <t>.</t>
    </r>
  </si>
  <si>
    <t xml:space="preserve">This entity has controlled points of entry/exit for employees and restricts non-employee access to buildings, terminals and/or work areas.             </t>
  </si>
  <si>
    <t>Smart Security Practice Addendums (SP)</t>
  </si>
  <si>
    <t>Instructions:  For each item identified as a possible "Smart Practice", copy the cells in columns A thru E from the referenced line item in the Checklist into the "Reference" line below, then provide a description of the program or practice.</t>
  </si>
  <si>
    <t>Item</t>
  </si>
  <si>
    <t>Smart Security Practice Description:</t>
  </si>
  <si>
    <t>*1. This entity designates a primary Security Coordinator/ Director.</t>
  </si>
  <si>
    <t>Someone with this title must be identified (may be shared title).</t>
  </si>
  <si>
    <t>4 = Fully implemented including this title being documented.</t>
  </si>
  <si>
    <t>2. This entity designates an alternate Security Coordinator/Director.</t>
  </si>
  <si>
    <t>3. This entity has policies that specify the transportation related duties of the Security Coordinator.</t>
  </si>
  <si>
    <r>
      <t xml:space="preserve">4 = Documented specific </t>
    </r>
    <r>
      <rPr>
        <u/>
        <sz val="12"/>
        <rFont val="Times New Roman"/>
        <family val="1"/>
      </rPr>
      <t>transportation</t>
    </r>
    <r>
      <rPr>
        <sz val="12"/>
        <rFont val="Times New Roman"/>
        <family val="1"/>
      </rPr>
      <t xml:space="preserve"> security related duties of Security Coordinator. May be found in job description, security plan, or other documents as appropriate.  </t>
    </r>
  </si>
  <si>
    <t>3, 2, 1 = Polices are in place, but not documented.  Security Coordinator duties assigned and followed with varying degrees of implementation.</t>
  </si>
  <si>
    <t xml:space="preserve"> 0 = No transportation security related duties specified.</t>
  </si>
  <si>
    <t>4. This entity recognizes they may have certain assets of specific interest to terrorists (i.e.: vehicles, IT information, passengers, critical personnel, etc.) and considers this factor when developing transportation security practices.</t>
  </si>
  <si>
    <t>4 = Yes, entity has identified critical assets and considers this when developing security practices.</t>
  </si>
  <si>
    <t>3,2,1 = Yes, entity is aware of its potential value to terrorists, and develops security practices with a varying degree of implementation.</t>
  </si>
  <si>
    <t>*5. This entity has conducted a documented, site specific “Risk Assessment” that addresses current threats, vulnerabilities and consequences.</t>
  </si>
  <si>
    <t>4 = Specific written “Risk Assessment” that addresses T, V &amp; C.  This assessment is current or reviewed at least annually.</t>
  </si>
  <si>
    <t>3 = Written “Risk Assessment” that addresses T,V &amp; C, but is outdated or not reviewed at least annually.</t>
  </si>
  <si>
    <t xml:space="preserve">2 = Written “Risk Assessment” that does not address all elements of T,V &amp; C and/or is outdated.  </t>
  </si>
  <si>
    <t>1 = General vulnerability assessment (physical “walk around”)</t>
  </si>
  <si>
    <t>0 = Not conducted</t>
  </si>
  <si>
    <t xml:space="preserve">6. Management for this entity provides funding and/or approves corrective actions to security vulnerabilities or weaknesses identified.  </t>
  </si>
  <si>
    <t>4 = Corrective actions taken or no vulnerabilities or weaknesses were identified.</t>
  </si>
  <si>
    <t>3,2, 1 = Vulnerabilities or weaknesses were identified and corrective actions taken with  varying degrees of implementation.</t>
  </si>
  <si>
    <t>0 = No corrective actions identified</t>
  </si>
  <si>
    <r>
      <t>SAI # 3 -</t>
    </r>
    <r>
      <rPr>
        <b/>
        <sz val="12"/>
        <rFont val="Times New Roman"/>
        <family val="1"/>
      </rPr>
      <t xml:space="preserve"> </t>
    </r>
    <r>
      <rPr>
        <b/>
        <i/>
        <sz val="12"/>
        <rFont val="Times New Roman"/>
        <family val="1"/>
      </rPr>
      <t>Develop a Security Plan (Security Specific Protocols)</t>
    </r>
  </si>
  <si>
    <t>*7. This entity has written, site specific transportation security procedures (may be in the form of a Security Plan) that address, at a minimum, personnel security, facility security and vehicle security along with actions to be taken in the event of a security incident or security breach.</t>
  </si>
  <si>
    <t xml:space="preserve">Verify through a review of documents or interviews that the entity/facility has written, site specific security procedures to be followed in the event of a security incident or terrorist event. 
Note: Keep in mind the “Security Plan” is a general term and an entity may refer to this plan as another title.  The TSI should ensure that the plan being reviewed deals specifically with transportation security elements and use this information for their scoring justification.  
</t>
  </si>
  <si>
    <t>4 = Security Plan is either a standalone document or clearly segmented part of another plan that is readily available. This plan addresses transportation security elements including; personnel security, facility security and vehicle security along with actions to be taken in the event of a security incident or security breach.</t>
  </si>
  <si>
    <t xml:space="preserve">3 = Documented security procedures are in place, incorporated as part of another document, but are not in a clearly segmented section.  </t>
  </si>
  <si>
    <t xml:space="preserve">2, 1 = Some, but not all security procedures are documented and addressed.  </t>
  </si>
  <si>
    <t xml:space="preserve">0 = No security plan / procedures documented.    </t>
  </si>
  <si>
    <t>8. This entity limits access to its security plan or security procedures to employees with a "need-to-know.”</t>
  </si>
  <si>
    <t>9. This entity requires that employees with access to security procedures sign a non-disclosure agreement (NDA).</t>
  </si>
  <si>
    <t>4= Security specific NDA</t>
  </si>
  <si>
    <t>3 = General corporate NDA</t>
  </si>
  <si>
    <t>0 = No NDA</t>
  </si>
  <si>
    <t>10. This entity has written security plans/policies that have been reviewed and approved at the entity's executive level.</t>
  </si>
  <si>
    <t>4 = Security Procedures have been approved and signed at the entity’s executive level.</t>
  </si>
  <si>
    <t xml:space="preserve">3 = Reviewed and signed at lower level without executive endorsement.  </t>
  </si>
  <si>
    <t>2, 1 = Verbal plan/policies discussed and approved without signature.</t>
  </si>
  <si>
    <t xml:space="preserve">0 = No security plan to be reviewed.  </t>
  </si>
  <si>
    <t>4 = Yes, written security procedures for all employees</t>
  </si>
  <si>
    <t>0 = No procedures in place</t>
  </si>
  <si>
    <t>12. This entity requires that their security policies be reviewed at least annually and updated as needed.</t>
  </si>
  <si>
    <t>4 = Documented review within past year</t>
  </si>
  <si>
    <t>3,2,1 = Documented review occurred but not within past year and/or with unique variations</t>
  </si>
  <si>
    <t xml:space="preserve"> 0 = No security policies exist and/or reviewed</t>
  </si>
  <si>
    <t xml:space="preserve">13. Employees are provided with site-specific, up to date contact information for entity management and/or security personnel to be notified in the event of a security incident and this entity periodically tests their notification or "call-tree" procedures. </t>
  </si>
  <si>
    <t>4 = Yes, documented and readily available. Phone-tree exercises in place.</t>
  </si>
  <si>
    <t>3 = Yes, documented and readily available. No phone-tree exercises in place.                                                                     2, 1 = Partially, with unique variations</t>
  </si>
  <si>
    <t>14. This entity has procedures for 24/7 notification of entity security personnel and/or local/state/federal authorities to be notified in the event of a security incident.</t>
  </si>
  <si>
    <t>4 = Yes, documented and readily available. Note: If 911 is the only notification number, this does not qualify as a 4.</t>
  </si>
  <si>
    <t>3,2 = Partially, with unique variations</t>
  </si>
  <si>
    <t>1 = 911 is the only notification made</t>
  </si>
  <si>
    <t xml:space="preserve"> 0 = No</t>
  </si>
  <si>
    <t>Revew Steps</t>
  </si>
  <si>
    <t>*15. This entity has procedures designed to ensure restoration of facilities and services following a significant operational disruption. (May be in the form of a Business Recovery Plan, Continuity of Operations Plan or part of the Emergency Response/Safety Plan).</t>
  </si>
  <si>
    <t xml:space="preserve">4 = Plan is either a standalone  document or clearly segmented part of another plan that is readily available.  </t>
  </si>
  <si>
    <t xml:space="preserve">3 = Documented procedures are in place, incorporated as part of another document, but are not in a clearly segmented section.  </t>
  </si>
  <si>
    <t xml:space="preserve">2, 1 = Some, but not all continuity of operations procedures are documented and addressed.  </t>
  </si>
  <si>
    <t xml:space="preserve">0 = No plan / procedures documented.    </t>
  </si>
  <si>
    <r>
      <t xml:space="preserve">16. This entity ensures all facilities have an auxiliary power source if needed </t>
    </r>
    <r>
      <rPr>
        <b/>
        <u/>
        <sz val="12"/>
        <rFont val="Times New Roman"/>
        <family val="1"/>
      </rPr>
      <t>or</t>
    </r>
    <r>
      <rPr>
        <sz val="12"/>
        <rFont val="Times New Roman"/>
        <family val="1"/>
      </rPr>
      <t xml:space="preserve"> the ability to operate effectively from an identified secondary site.</t>
    </r>
  </si>
  <si>
    <t>4 = Full facility auxiliary power source on site/tested or secondary site named and immediately available. Procedures are tested or practiced occasionally.</t>
  </si>
  <si>
    <t>3 = Secondary site/ auxiliary power source is identified and in place, but not tested or practiced.                                                         2, 1 = Varying degrees of auxiliary power for certain assets on-site/tested or varying degrees of functionality at secondary site.</t>
  </si>
  <si>
    <t>0 = No auxiliary power available and no secondary site considered.</t>
  </si>
  <si>
    <t>*17. This entity has methods for communicating with drivers during normal conditions.</t>
  </si>
  <si>
    <t>4 = Yes, documented methods are in place and practiced/discussed regularly.</t>
  </si>
  <si>
    <t>3 = Documented methods are in place, but there are no methods of preparation employed (practice, discussion, etc.)                           2,1 =  Yes, but with varying degrees of implementation</t>
  </si>
  <si>
    <t xml:space="preserve">18. This entity has emergency procedures in place for drivers on the road to follow in the event normal communications are disrupted.  </t>
  </si>
  <si>
    <t>4 = Yes, documented methods in place, and the entity utilizes back-up technology that will function in the even normal communications are disrupted.</t>
  </si>
  <si>
    <t>3 = The entity has documented, clearly-defined steps for drivers to take in the event normal communications are lost.                                                                    2,1 =  Yes, but with varying degrees of implementation</t>
  </si>
  <si>
    <t xml:space="preserve">*19. This entity controls access to business documents (i.e. security plans, critical asset lists, risk/vulnerability assessments, schematics, drawings, manifests, etc.) that may compromise entity security practices.  </t>
  </si>
  <si>
    <t>4= Has written policy to address Operation Security (OPSEC)</t>
  </si>
  <si>
    <t>3,2,1 =  Yes, but with varying degrees of implementation</t>
  </si>
  <si>
    <t>0 = Issue not addressed</t>
  </si>
  <si>
    <t xml:space="preserve">20. This entity controls personnel information (i.e. SSN, address, drivers license, etc.) that may be deemed sensitive in nature.  </t>
  </si>
  <si>
    <t>4= Has written policy to address personnel information</t>
  </si>
  <si>
    <t>21. 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t>
  </si>
  <si>
    <t>4 = A specific, descriptive list of identified "critical assets" along with the knowledge of their general location.  These “critical assets” are also periodically inventoried, employees receive some sort of training or briefing on critical asset protection.</t>
  </si>
  <si>
    <t>2, 1 = A general inventory of equipment</t>
  </si>
  <si>
    <t>0 = No inventory control</t>
  </si>
  <si>
    <t>*22. Personnel at this entity meet with industry peers, partners or associations that share security related information or best practices.  (May include individual or corporate membership with an industry trade association).</t>
  </si>
  <si>
    <t>4 = Is a member of and actively participates with a trade group(s).</t>
  </si>
  <si>
    <t>3 = Meets with industry peers and partners, but not a member of an association.</t>
  </si>
  <si>
    <t>2,1 = Informal interaction on occasion with industry peers.</t>
  </si>
  <si>
    <t>0 = No peer involvement.</t>
  </si>
  <si>
    <t>23. Personnel at this entity have sought and/or obtained transportation related security information or "best practices" guidance from external sources.</t>
  </si>
  <si>
    <t>4 = DMV inquiry required upon hire and  periodically (multiple times per year) thereafter or is enrolled to receive automatic updates.</t>
  </si>
  <si>
    <t xml:space="preserve">3 = DMV inquiry required upon hire and reviewed annually.  </t>
  </si>
  <si>
    <t xml:space="preserve">2, 1 = DMV inquiry required upon initial hire and not periodically reviewed.  </t>
  </si>
  <si>
    <t>0 = No DMV record required</t>
  </si>
  <si>
    <t>*25. This entity requires a criminal history check, verification of Social Security number and verification of immigration status for personnel operating entity vehicles.</t>
  </si>
  <si>
    <t>4 = A fingerprint based FBI background check, CDL-HME or TWIC</t>
  </si>
  <si>
    <t>3 = Background check thru reputable private entity w/o fingerprints</t>
  </si>
  <si>
    <t>2 = State or federal "Name Only" background check</t>
  </si>
  <si>
    <t>1 = Local PD name check only</t>
  </si>
  <si>
    <t>0 = No check</t>
  </si>
  <si>
    <t xml:space="preserve">27. This entity asks perspective employees if they have been denied employment elsewhere specifically as the result of a security background check.   </t>
  </si>
  <si>
    <t>4 = Yes, in application process</t>
  </si>
  <si>
    <t>0 = No, not part of application process</t>
  </si>
  <si>
    <t>28. This entity has security-related criteria that would disqualify current or prospective personnel from employment.</t>
  </si>
  <si>
    <t>4 = Yes, written policies</t>
  </si>
  <si>
    <t>29. This entity has policies to address criminal allegations that may arise or come to light involving current employees.</t>
  </si>
  <si>
    <t xml:space="preserve">30. The entity requires that contractors having access to security related information or restricted areas be held to comparable licensing and background checks as those required of regular company employees (contracted employees may include contractual drivers, unescorted cleaning crews, etc.).  </t>
  </si>
  <si>
    <r>
      <t xml:space="preserve">*31. This entity provides general </t>
    </r>
    <r>
      <rPr>
        <u/>
        <sz val="12"/>
        <rFont val="Times New Roman"/>
        <family val="1"/>
      </rPr>
      <t>security</t>
    </r>
    <r>
      <rPr>
        <sz val="12"/>
        <rFont val="Times New Roman"/>
        <family val="1"/>
      </rPr>
      <t xml:space="preserve"> awareness training to employees (separate from or in addition to regular safety training).  </t>
    </r>
  </si>
  <si>
    <t>32. This entity provides additional security training to employees having security responsibilities.</t>
  </si>
  <si>
    <t>33. This entity provides periodic security re-training.</t>
  </si>
  <si>
    <t>34. The security training/re-training offered by this entity is specific to and appropriate for the type of transportation operation being conducted (trucking, school bus, motor coach or infrastructure mode).</t>
  </si>
  <si>
    <t>35. This entity has comparable security training requirements for both internal employees and contracted employees with security responsibilities or access to security-related information.</t>
  </si>
  <si>
    <t>0 =No</t>
  </si>
  <si>
    <t>SAI # 10 –Participate in Security Exercises &amp; Drills</t>
  </si>
  <si>
    <t>*37. This entity meets with outside agencies (i.e.; law enforcement/first responders) regarding security support and or issues.</t>
  </si>
  <si>
    <t>38. Personnel at this entity have actually conducted or participated in some type of exercises/drills that involve security related activities.</t>
  </si>
  <si>
    <t>Verify through interviews or a review of documents that this entity has conducted or participated in some type of security exercises/drills.                                                                               Examples would include active participation in exercises/drills such as: Tabletops, ISTEP, Situational Drills (bomb threats, hijacking, lock downs, etc.).                                                                                                       Note: These drills must involve transportation security.</t>
  </si>
  <si>
    <t>39. This entity has administrative and/or security personnel trained in the National Incident Management System (NIMS) or Incident Command System (ICS).</t>
  </si>
  <si>
    <t>*40. This entity has controlled points of entry/exit for employees and restricts non-employee access to buildings, terminals and/or work areas.</t>
  </si>
  <si>
    <t>Verify through interview, a review of documents, or physical inspection that this entity/facility restricts non-employee access to the buildings, terminals or work areas.                                                                       Note: If this is a BASE conducted on the corporate office, scores should be rated as it applies to all of their facilities (not just the corporate office/facility of visit).</t>
  </si>
  <si>
    <t>4= Yes, employee entrances and exits are controlled and entry to all buildings, terminals and/or work areas is restricted for non-employees at all facilities.</t>
  </si>
  <si>
    <t>Verify through interview, a review of documents, or physical inspection that this entity/facility has secured all doors, windows, skylights, roof openings, and other access points to all buildings, terminals, and/or work areas.</t>
  </si>
  <si>
    <t>4= Yes, all doors, windows, etc. are inoperable or secured with adequate locking mechanisms, and entry to all buildings, terminals and/or work areas is secure at all facilities.</t>
  </si>
  <si>
    <t>3= Access points are secure in most areas, but not all.</t>
  </si>
  <si>
    <t>42. This entity restricts employee access into certain secure areas (i.e.; computer room, administrative areas, dispatch, etc.).</t>
  </si>
  <si>
    <r>
      <t xml:space="preserve">4= Secure areas are clearly identified </t>
    </r>
    <r>
      <rPr>
        <b/>
        <u/>
        <sz val="12"/>
        <rFont val="Times New Roman"/>
        <family val="1"/>
      </rPr>
      <t xml:space="preserve">and </t>
    </r>
    <r>
      <rPr>
        <sz val="12"/>
        <rFont val="Times New Roman"/>
        <family val="1"/>
      </rPr>
      <t xml:space="preserve">access to these secure areas is restricted to certain employees based on job function.  </t>
    </r>
  </si>
  <si>
    <t xml:space="preserve">*43. This entity issues photo-identification cards/badges or uses other effective identification methods to identify employees.  </t>
  </si>
  <si>
    <t>4 = Entity issued photo ID badges  issued to all employees.</t>
  </si>
  <si>
    <t xml:space="preserve">44. This entity requires employees to carry and/or display their identification card/badge or other form of positive employee ID while on duty.   </t>
  </si>
  <si>
    <t xml:space="preserve">45. This entity has a challenge procedure that requires employees to safely report unknown persons or persons not having proper identification.  </t>
  </si>
  <si>
    <t xml:space="preserve">4 = This entity has a written policy in place requiring employees to safely report unknown persons or those not having proper identification.  </t>
  </si>
  <si>
    <t>46. This entity utilizes advanced physical control locking measures (i.e.; biometric input, key card, PIN, combination locks) for access to buildings, sites or secure areas.</t>
  </si>
  <si>
    <t xml:space="preserve">4 = This entity utilizes personal identifying access control (i.e. biometric, key card and/or PIN).  Access is deactivated upon employee separation. </t>
  </si>
  <si>
    <t>47. Where appropriate, entrance and/or exit data to facilities and/or to secure areas can be reviewed as needed (may be written logs, PIN or biometric data, or recorded camera surveillance).</t>
  </si>
  <si>
    <t>48. This entity utilizes visitor control protocols for non-employees accessing non-public areas.</t>
  </si>
  <si>
    <r>
      <t xml:space="preserve">Verify through a review of documents, interviews, or physical inspection that </t>
    </r>
    <r>
      <rPr>
        <u/>
        <sz val="12"/>
        <rFont val="Times New Roman"/>
        <family val="1"/>
      </rPr>
      <t>perimeter</t>
    </r>
    <r>
      <rPr>
        <sz val="12"/>
        <rFont val="Times New Roman"/>
        <family val="1"/>
      </rPr>
      <t xml:space="preserve"> physical security barriers to restrict unauthorized vehicles and pedestrians are utilized.  </t>
    </r>
  </si>
  <si>
    <t>4 = This entity utilizes physical barriers that restrict both unauthorized vehicle and pedestrian access at all locations.</t>
  </si>
  <si>
    <t>51. This entity utilizes a tamper resistent intrusion detection system(s) (burglary/robbery alarm).</t>
  </si>
  <si>
    <r>
      <t xml:space="preserve">4 = Windows/doors/interior at </t>
    </r>
    <r>
      <rPr>
        <b/>
        <u/>
        <sz val="12"/>
        <rFont val="Times New Roman"/>
        <family val="1"/>
      </rPr>
      <t>all</t>
    </r>
    <r>
      <rPr>
        <sz val="12"/>
        <rFont val="Times New Roman"/>
        <family val="1"/>
      </rPr>
      <t xml:space="preserve"> locations are covered and a tamper resistent system is monitored 24/7 when armed.</t>
    </r>
  </si>
  <si>
    <r>
      <t xml:space="preserve">3 = </t>
    </r>
    <r>
      <rPr>
        <b/>
        <u/>
        <sz val="12"/>
        <rFont val="Times New Roman"/>
        <family val="1"/>
      </rPr>
      <t>Some</t>
    </r>
    <r>
      <rPr>
        <sz val="12"/>
        <rFont val="Times New Roman"/>
        <family val="1"/>
      </rPr>
      <t xml:space="preserve">, but not all facilities are covered and system is monitored 24/7 when armed.  </t>
    </r>
  </si>
  <si>
    <r>
      <t xml:space="preserve">2 = Entity only has audible alarm at </t>
    </r>
    <r>
      <rPr>
        <b/>
        <u/>
        <sz val="12"/>
        <rFont val="Times New Roman"/>
        <family val="1"/>
      </rPr>
      <t xml:space="preserve">all </t>
    </r>
    <r>
      <rPr>
        <sz val="12"/>
        <rFont val="Times New Roman"/>
        <family val="1"/>
      </rPr>
      <t>locations, not monitored.</t>
    </r>
  </si>
  <si>
    <r>
      <t xml:space="preserve">1 = Entity only has audible alarm at </t>
    </r>
    <r>
      <rPr>
        <b/>
        <u/>
        <sz val="12"/>
        <rFont val="Times New Roman"/>
        <family val="1"/>
      </rPr>
      <t xml:space="preserve">some </t>
    </r>
    <r>
      <rPr>
        <sz val="12"/>
        <rFont val="Times New Roman"/>
        <family val="1"/>
      </rPr>
      <t xml:space="preserve">locations, not monitored.  </t>
    </r>
  </si>
  <si>
    <t>52. This entity utilizes closed circuit television cameras (CCTV).</t>
  </si>
  <si>
    <t>53. The CCTV cameras present are functional and adequately monitored and/or recorded.</t>
  </si>
  <si>
    <r>
      <t xml:space="preserve">4 = A CCTV system is utilized at </t>
    </r>
    <r>
      <rPr>
        <b/>
        <u/>
        <sz val="12"/>
        <rFont val="Times New Roman"/>
        <family val="1"/>
      </rPr>
      <t>all</t>
    </r>
    <r>
      <rPr>
        <sz val="12"/>
        <rFont val="Times New Roman"/>
        <family val="1"/>
      </rPr>
      <t xml:space="preserve"> locations and is actively monitored 24/7 and/or recorded.</t>
    </r>
  </si>
  <si>
    <r>
      <t xml:space="preserve">3 = </t>
    </r>
    <r>
      <rPr>
        <b/>
        <u/>
        <sz val="12"/>
        <rFont val="Times New Roman"/>
        <family val="1"/>
      </rPr>
      <t>Some</t>
    </r>
    <r>
      <rPr>
        <sz val="12"/>
        <rFont val="Times New Roman"/>
        <family val="1"/>
      </rPr>
      <t>, but not all locations are covered by CCTV systems and system is monitored 24/7 and/or recorded.</t>
    </r>
  </si>
  <si>
    <t>54. This entity has adequate security lighting.</t>
  </si>
  <si>
    <t>55. This entity utilizes key control procedures for buildings, terminals and gates.</t>
  </si>
  <si>
    <t>56. This entity employs on-site security personnel.</t>
  </si>
  <si>
    <t xml:space="preserve">4 = This entity has dedicated security personnel who are effectively deployed and equipped with firearms. </t>
  </si>
  <si>
    <t>2 = This entity has security personnel who are used on a part-time basis only (e.g. may visit the site randomly at unannounced intervals, may share security responsibilities with other companies in the area, may be deployed only during heightened levels of concern or for special events/occasions, has personnel who perform security duties as function secondary to their main responsibilities, or other part-time deployment pattern.)</t>
  </si>
  <si>
    <t xml:space="preserve">1 = Procedures have been established with local law enforcement personnel or security contractors to quickly deploy security assets if needed.  </t>
  </si>
  <si>
    <t xml:space="preserve">0 =  No on-site security personnel are utilized.   </t>
  </si>
  <si>
    <t>57. This entity provides a secure location for employee parking separate from visitor parking.</t>
  </si>
  <si>
    <t>58. Clearly visible and easily understood signs are present that identify restricted or off-limit areas.</t>
  </si>
  <si>
    <t xml:space="preserve">59. Vehicle parking, stopping or standing is controlled, to the extent possible, along perimeter fencing or near restricted areas.  </t>
  </si>
  <si>
    <t>60. This entity controls the growth of vegetation so that sight lines to vehicles, pedestrians, perimeter fences or restricted areas are unobstructed.</t>
  </si>
  <si>
    <t xml:space="preserve">61. This entity conducts random security checks on personnel/vehicles and/or other physical security countermeasures (i.e. random perimeter checks, breach/trespass tests, bomb threat drills, etc.).  </t>
  </si>
  <si>
    <r>
      <t xml:space="preserve">4 = Random security checks are </t>
    </r>
    <r>
      <rPr>
        <b/>
        <u/>
        <sz val="12"/>
        <rFont val="Times New Roman"/>
        <family val="1"/>
      </rPr>
      <t>regularly</t>
    </r>
    <r>
      <rPr>
        <sz val="12"/>
        <rFont val="Times New Roman"/>
        <family val="1"/>
      </rPr>
      <t xml:space="preserve"> conducted by entity or outside agencies.  </t>
    </r>
  </si>
  <si>
    <r>
      <t xml:space="preserve">3 = Random security checks are </t>
    </r>
    <r>
      <rPr>
        <b/>
        <u/>
        <sz val="12"/>
        <rFont val="Times New Roman"/>
        <family val="1"/>
      </rPr>
      <t>occasionally</t>
    </r>
    <r>
      <rPr>
        <sz val="12"/>
        <rFont val="Times New Roman"/>
        <family val="1"/>
      </rPr>
      <t xml:space="preserve"> conducted by entity or outside agencies.  </t>
    </r>
  </si>
  <si>
    <t>*62. This entity requires an employee logon and password that grants access to limited data consistent with job function.</t>
  </si>
  <si>
    <t>63. This entity utilizes an Information Technology (IT) "firewall" that prevents improper IT system access to entity information from both internal and external threats.</t>
  </si>
  <si>
    <t>64. This entity has IT security guidelines.</t>
  </si>
  <si>
    <t>65. This entity identifies an IT security officer or coordinator.</t>
  </si>
  <si>
    <t>66. This entity tests their IT system for vulnerabilities.</t>
  </si>
  <si>
    <t>67. This entity has off-site backup capability for data generated.</t>
  </si>
  <si>
    <t>Vehicle Security</t>
  </si>
  <si>
    <t xml:space="preserve">*68. The vehicles used by this entity are equipped with appropriate door/window locks and their use is required (if not prohibited by State law).  </t>
  </si>
  <si>
    <t>69. This entity provides some type of supplemental equipment for securing vehicles, which may include steering wheel locks, theft alarms, "kill switches," or other devices.</t>
  </si>
  <si>
    <t>70. This entity utilizes a key control program for their vehicles.</t>
  </si>
  <si>
    <t>71. This entity employees technology that requires the use of key card, PIN or biometric input to enter or start vehicles.</t>
  </si>
  <si>
    <t>73MC. This entity uses vehicles equipped with on-board video camera(s).</t>
  </si>
  <si>
    <t>73SBThis entity uses vehicles equipped with on-board video camera(s).</t>
  </si>
  <si>
    <t>73TR. This entity uses vehicles equipped with on-board video camera(s).</t>
  </si>
  <si>
    <t>4 = Yes, all vehicles have on-board video camera(s).                                                     3, 2, 1 = Partially, provided for use on some vehicles, but not all. Or other unique variations.                                                                   0 = No</t>
  </si>
  <si>
    <t>75. This entity prohibits unauthorized passengers in entity vehicles.</t>
  </si>
  <si>
    <r>
      <t xml:space="preserve">Verify through a review of documents, interviews, or physical inspection that this entity prohibits </t>
    </r>
    <r>
      <rPr>
        <u/>
        <sz val="12"/>
        <rFont val="Times New Roman"/>
        <family val="1"/>
      </rPr>
      <t>unauthorized</t>
    </r>
    <r>
      <rPr>
        <sz val="12"/>
        <rFont val="Times New Roman"/>
        <family val="1"/>
      </rPr>
      <t xml:space="preserve"> passengers in entity vehicles.</t>
    </r>
  </si>
  <si>
    <t>76. This entity restricts or has policies regarding overnight parking of entity vehicles at off-site locations (i.e.; residences, shopping centers, parking lots, etc.).</t>
  </si>
  <si>
    <t>*77MC. This entity requires the use of adequate locks on vehicle cargo/ storage areas.</t>
  </si>
  <si>
    <t>78MC. This entity equips vehicles with a safety/security barrier between the driver and passengers.</t>
  </si>
  <si>
    <r>
      <t xml:space="preserve">Verify through a review of documents, interviews, or physical inspection that this </t>
    </r>
    <r>
      <rPr>
        <b/>
        <u/>
        <sz val="12"/>
        <rFont val="Times New Roman"/>
        <family val="1"/>
      </rPr>
      <t>motor coach</t>
    </r>
    <r>
      <rPr>
        <sz val="12"/>
        <rFont val="Times New Roman"/>
        <family val="1"/>
      </rPr>
      <t xml:space="preserve"> entity equips vehicles with a safety/security barrier between the driver and passengers.</t>
    </r>
  </si>
  <si>
    <t>79MC. This entity utilizes some type of cargo, baggage or passenger screening system.</t>
  </si>
  <si>
    <r>
      <t xml:space="preserve">Verify through a review of documents, interviews, or physical inspection that this entity uses some type of supplemental passenger screening system on </t>
    </r>
    <r>
      <rPr>
        <b/>
        <u/>
        <sz val="12"/>
        <rFont val="Times New Roman"/>
        <family val="1"/>
      </rPr>
      <t>motor coaches</t>
    </r>
    <r>
      <rPr>
        <sz val="12"/>
        <rFont val="Times New Roman"/>
        <family val="1"/>
      </rPr>
      <t>.</t>
    </r>
  </si>
  <si>
    <t>80MC. This entity has previously participated in a DHS/TSA sponsored security assessment (CSR, BASE, etc.).</t>
  </si>
  <si>
    <t>*77SB. This entity requires the use of adequate locks on vehicle cargo/ storage areas.</t>
  </si>
  <si>
    <r>
      <t xml:space="preserve">78SB. N/A - This Question Intentionally left blank. </t>
    </r>
    <r>
      <rPr>
        <i/>
        <sz val="12"/>
        <rFont val="Times New Roman"/>
        <family val="1"/>
      </rPr>
      <t xml:space="preserve">  </t>
    </r>
  </si>
  <si>
    <t>N/A - This Question Intentionally left blank</t>
  </si>
  <si>
    <r>
      <t xml:space="preserve">N/A - This Question Intentionally left blank. </t>
    </r>
    <r>
      <rPr>
        <i/>
        <sz val="12"/>
        <rFont val="Times New Roman"/>
        <family val="1"/>
      </rPr>
      <t xml:space="preserve">  </t>
    </r>
  </si>
  <si>
    <r>
      <t>79SB. This entity or the appropriate school board requires the presence of a school official (other than driver) onboard during all extracurricular transports</t>
    </r>
    <r>
      <rPr>
        <i/>
        <sz val="12"/>
        <rFont val="Times New Roman"/>
        <family val="1"/>
      </rPr>
      <t xml:space="preserve">.  </t>
    </r>
  </si>
  <si>
    <t>80SB. This entity has previously participated in a DHS/TSA sponsored security assessment (CSR, BASE, etc.).</t>
  </si>
  <si>
    <t xml:space="preserve">*77TR. This entity provides appropriate locks for vehicle cargo doors, valves, and/or hatch openings, and requires their use.  </t>
  </si>
  <si>
    <t xml:space="preserve">78TR. This entity provides an adequate supply of seals for vehicle cargo doors, valves, and/or hatch openings, and requires their use.  </t>
  </si>
  <si>
    <r>
      <t>Verify through a review of documents, interviews, or physical inspection that this trucking entity</t>
    </r>
    <r>
      <rPr>
        <b/>
        <sz val="12"/>
        <rFont val="Times New Roman"/>
        <family val="1"/>
      </rPr>
      <t xml:space="preserve"> </t>
    </r>
    <r>
      <rPr>
        <sz val="12"/>
        <rFont val="Times New Roman"/>
        <family val="1"/>
      </rPr>
      <t xml:space="preserve">provides an adequate supply of appropriate seals for cargo doors.  </t>
    </r>
  </si>
  <si>
    <t>79TR. This entity provides or requires some type of supplemental trailer security measures (i.e.; kingpin locks, glad-hand locks, high-grade door locks, any type of cargo alarm system, etc.).</t>
  </si>
  <si>
    <t>Verify through a review of documents, interviews, or physical inspection that supplemental trailer security measures are used for trucks.</t>
  </si>
  <si>
    <t>80TR. This entity has previously participated in a DHS/TSA sponsored security assessment or certification program (i.e. CSR, BASE, C-TPAT, CFATS, IAC/CCSF, etc.).</t>
  </si>
  <si>
    <t>*81. This entity has additional security procedures that take effect in the event of a heightened security alert status from the DHS National Terrorist Alert System (NTAS) or other government source.</t>
  </si>
  <si>
    <t>82. This entity monitors news or other media sources for the most current security threat information.</t>
  </si>
  <si>
    <t>85. Administrative or security personnel at this entity/facility regularly check the status of the DHS sponsored National Terrorism Alert System (NTAS) or have enrolled to receive automatic electronic NTAS alert updates at www.dhs.gov/alerts.</t>
  </si>
  <si>
    <t>4 = Yes, They have access and regularly reviewed                                       3, 2, 1 = Yes, some, but not all employees have access and may not be regularly checked.</t>
  </si>
  <si>
    <t>*86. In addition to any pre-trip safety inspection conducted, this entity requires a pre-trip vehicle security inspection.</t>
  </si>
  <si>
    <r>
      <t xml:space="preserve">Note: This is in addition to DOT </t>
    </r>
    <r>
      <rPr>
        <b/>
        <u/>
        <sz val="12"/>
        <rFont val="Times New Roman"/>
        <family val="1"/>
      </rPr>
      <t>safety</t>
    </r>
    <r>
      <rPr>
        <sz val="12"/>
        <rFont val="Times New Roman"/>
        <family val="1"/>
      </rPr>
      <t xml:space="preserve"> requirements.  </t>
    </r>
  </si>
  <si>
    <t>87. This entity requires a post-trip vehicle security inspection.</t>
  </si>
  <si>
    <r>
      <t xml:space="preserve">Note: This is in addition to DOT </t>
    </r>
    <r>
      <rPr>
        <b/>
        <u/>
        <sz val="12"/>
        <rFont val="Times New Roman"/>
        <family val="1"/>
      </rPr>
      <t>safety</t>
    </r>
    <r>
      <rPr>
        <sz val="12"/>
        <rFont val="Times New Roman"/>
        <family val="1"/>
      </rPr>
      <t xml:space="preserve"> requirements.</t>
    </r>
  </si>
  <si>
    <t>88. This entity requires additional vehicle security inspections at any other times (vehicle left unattended, driver change, etc.).</t>
  </si>
  <si>
    <t xml:space="preserve">89MC. This entity requires a "passenger count" or ticket re-verification be taken any time passengers are allowed to exit and re-enter the bus.   </t>
  </si>
  <si>
    <t>Verify through a review of documents or interviews that this Motor Coach entity requires a "passenger count" or ticket re-verification be taken any time passengers are allowed to exit and re-enter the bus.</t>
  </si>
  <si>
    <t xml:space="preserve">89SB. This entity requires a "passenger count" be taken any time passengers are allowed to exit and re-enter the bus.  </t>
  </si>
  <si>
    <t>Verify through a review of documents or interviews that this School Bus entity requires a "passenger count" or ticket re-verification be taken any time passengers are allowed to exit and re-enter the bus.</t>
  </si>
  <si>
    <t>89TR. This entity requires drivers to verify (to the extent possible) that the materials being shipped match the trip manifest/shipping papers.</t>
  </si>
  <si>
    <t>Verify through a review of documents, interviews, or physical inspection that this trucking entity requires drivers to verify (to the extent possible) that the materials being shipped match the trip manifest/shipping papers.</t>
  </si>
  <si>
    <t>*91. This entity has policies requiring employees to report security related “suspicious activities” to management and/or law enforcement.</t>
  </si>
  <si>
    <t xml:space="preserve">Verify through a review of documents or interviews that this entity has policies requiring employees to report suspicious activities to management and/or law enforcement. </t>
  </si>
  <si>
    <t xml:space="preserve">4 = Yes, written policies are in place and fully implemented.                      </t>
  </si>
  <si>
    <t>92. This entity has notification procedures (who to call, when to call, etc.) for all personnel upon observing suspicious activity.</t>
  </si>
  <si>
    <t xml:space="preserve">4 = Yes, written policies are in place and fully implemented.                       </t>
  </si>
  <si>
    <t>1 = No</t>
  </si>
  <si>
    <t xml:space="preserve">93. This entity has policies requiring a written report be filed for suspicious activities observed.  </t>
  </si>
  <si>
    <t>*94MC. This entity requires confirmation of arrival upon reaching final destination.</t>
  </si>
  <si>
    <t xml:space="preserve">4 = Yes, affirmative telephone/radio response, beyond location information from GPS </t>
  </si>
  <si>
    <t>95MC. This entity prohibits the use of alternate drivers without specific entity authorization.</t>
  </si>
  <si>
    <t>Verify through a review of documents or interviews that this motor coach entity requires confirmation shipment or arrival of passengers at final destination.</t>
  </si>
  <si>
    <t>96MC. This question is intentionally left blank.  N/A</t>
  </si>
  <si>
    <t>This question is intentionally left blank. N/A</t>
  </si>
  <si>
    <t>*94SB. This entity requires confirmation upon arrival at final non-school destinations (final drop-offs, field trips, extracurricular activities, etc.)</t>
  </si>
  <si>
    <t>Verify through a review of documents or interviews that this entity requires confirmation upon arrival at final non-school destination.</t>
  </si>
  <si>
    <t>95SB. This entity prohibits the use of alternate drivers without specific entity authorization.</t>
  </si>
  <si>
    <r>
      <t>Verify through a review of documents or interviews that this school bus</t>
    </r>
    <r>
      <rPr>
        <b/>
        <sz val="12"/>
        <rFont val="Times New Roman"/>
        <family val="1"/>
      </rPr>
      <t xml:space="preserve"> entity </t>
    </r>
    <r>
      <rPr>
        <sz val="12"/>
        <rFont val="Times New Roman"/>
        <family val="1"/>
      </rPr>
      <t>requires confirmation shipment or arrival of passengers at final destination.</t>
    </r>
  </si>
  <si>
    <t>96SB. This question is intentionally left blank.  N/A</t>
  </si>
  <si>
    <t>*94TR. This entity requires confirmation of shipment delivery upon arrival.</t>
  </si>
  <si>
    <t>95TR. This entity requires that shipments not be subcontracted or turned over to another driver without specific entity authorization.</t>
  </si>
  <si>
    <t>96TR. This entity requires advance notice to the consignee or point of destination regarding anticipated delivery information.</t>
  </si>
  <si>
    <t>4 = Yes, written policies are in place and fully implemented.                       3 = Policies are in place, but are unwritten.</t>
  </si>
  <si>
    <t>97. This entity requires specific security protocols be followed in the event a trip must be delayed, discontinued, requires multiple days to complete or exceeds hours-of-service regulations.</t>
  </si>
  <si>
    <r>
      <t xml:space="preserve">Verify through a review of documents or interviews that this entity requires specific </t>
    </r>
    <r>
      <rPr>
        <b/>
        <u/>
        <sz val="12"/>
        <rFont val="Times New Roman"/>
        <family val="1"/>
      </rPr>
      <t>security protocols</t>
    </r>
    <r>
      <rPr>
        <sz val="12"/>
        <rFont val="Times New Roman"/>
        <family val="1"/>
      </rPr>
      <t xml:space="preserve"> be followed in the event a trip must be delayed, discontinued, requires multiple days to complete or exceeds hours-of-service regulations.                                         Note: These are separate from safety procedures.  Example – Where and how do they secure vehicles when they have to be parked overnight.</t>
    </r>
  </si>
  <si>
    <t xml:space="preserve">4 = Yes, written policies are in place and fully implemented.  
3 = Policies are in place, but are unwritten. 
2, 1 = Partially, with varying degrees of implementation.
0 = No
</t>
  </si>
  <si>
    <t>99. This entity has identified alternate routes in the event primary routes cannot be used under certain security related emergencies.</t>
  </si>
  <si>
    <t>Drop-down Lists</t>
  </si>
  <si>
    <t>PASTE - "VALUES and NUMBER FORMATS" ONLY!!!</t>
  </si>
  <si>
    <t>0 =  if  no, or "never thought about it."</t>
  </si>
  <si>
    <t>77MC</t>
  </si>
  <si>
    <t>78MC</t>
  </si>
  <si>
    <t>79MC</t>
  </si>
  <si>
    <t>80MC</t>
  </si>
  <si>
    <t>77SB</t>
  </si>
  <si>
    <t>78SB</t>
  </si>
  <si>
    <t>79SB</t>
  </si>
  <si>
    <t>80SB</t>
  </si>
  <si>
    <t>77TR</t>
  </si>
  <si>
    <t>78TR</t>
  </si>
  <si>
    <t>79TR</t>
  </si>
  <si>
    <t>80TR</t>
  </si>
  <si>
    <t>89MC</t>
  </si>
  <si>
    <t>89SB</t>
  </si>
  <si>
    <t>89TR</t>
  </si>
  <si>
    <t>94MC</t>
  </si>
  <si>
    <t>95MC</t>
  </si>
  <si>
    <t>96MC</t>
  </si>
  <si>
    <t>94SB</t>
  </si>
  <si>
    <t>95SB</t>
  </si>
  <si>
    <t>96SB</t>
  </si>
  <si>
    <t>94TR</t>
  </si>
  <si>
    <t>95TR</t>
  </si>
  <si>
    <t>96TR</t>
  </si>
  <si>
    <t>Motor Coach Version (Questions 77MC-80MC)</t>
  </si>
  <si>
    <t>School Bus Version (Questions 77SB-80SB)</t>
  </si>
  <si>
    <t>Trucking Version (Questions 77TR-80TR)</t>
  </si>
  <si>
    <t>Motor Coach Version (Question 89MC)</t>
  </si>
  <si>
    <t>School Bus Version (Question 89SB)</t>
  </si>
  <si>
    <t>Trucking Version (Question 89TR)</t>
  </si>
  <si>
    <t>Motor Coach Version (Questions 94MC-96MC)</t>
  </si>
  <si>
    <t>School Bus Version (Questions 94SB-96SB)</t>
  </si>
  <si>
    <t>Trucking Version (Questions 94TR-96TR)</t>
  </si>
  <si>
    <t>Critical Elements Score:</t>
  </si>
  <si>
    <t>Critical Elements Score</t>
  </si>
  <si>
    <t>Weighted Overall Score</t>
  </si>
  <si>
    <t>Weighted Critical Score</t>
  </si>
  <si>
    <t>*24. This entity requires verification and documentation that persons operating entity vehicles have a valid driver’s license for the type of vehicle driven, along with any applicable endorsement(s) needed.</t>
  </si>
  <si>
    <t>*11. This entity has security procedures to be followed by all personnel (i.e., drivers, office workers, maintenance workers, laborers and others) in the event of a security breach or incident.</t>
  </si>
  <si>
    <t>26. This entity requires a criminal history check, verification of Social Security number and verification of immigration status for non-driver employees with access to security related information or restricted areas.</t>
  </si>
  <si>
    <t xml:space="preserve">*50. All perimeter physical security barriers on site are functional, used as designed, and adequately maintained to effectively restrict vehicle and/or pedestrian access. </t>
  </si>
  <si>
    <t>72. This entity uses vehicles with panic button capability.</t>
  </si>
  <si>
    <t>*74. This entity uses vehicles equipped with GPS or land based tracking system.</t>
  </si>
  <si>
    <t>*83. This entity distributes relevant or evolving threat information to affected entity personnel as needed.</t>
  </si>
  <si>
    <t>*90. This entity has participated in or received some type of domain awareness/counterterrorism training (First Observer™ or equivalent).</t>
  </si>
  <si>
    <t>*98. This entity prohibits drivers from diverting from authorized routes, making unauthorized pickups or stopping at unauthorized locations without justification.</t>
  </si>
  <si>
    <t>*41. This entity has secured all doors, windows, skylights, roof openings and other access points to all buildings, terminals and/or work areas.</t>
  </si>
  <si>
    <r>
      <t xml:space="preserve">*49. This entity utilizes perimeter physical security barriers (fences/gates/ planters /bollards, etc.) that restrict both  unauthorized vehicle </t>
    </r>
    <r>
      <rPr>
        <b/>
        <u/>
        <sz val="12"/>
        <rFont val="Times New Roman"/>
        <family val="1"/>
      </rPr>
      <t>and</t>
    </r>
    <r>
      <rPr>
        <sz val="12"/>
        <rFont val="Times New Roman"/>
        <family val="1"/>
      </rPr>
      <t xml:space="preserve"> pedestrian access.</t>
    </r>
  </si>
  <si>
    <t xml:space="preserve">3 = Entity utilized physical barriers that somewhat restrict either vehicles or pedestrians at all/most entry points.        </t>
  </si>
  <si>
    <t xml:space="preserve">2, 1 = This entity utilizes physical barriers to a  varying degrees of effectiveness.                         </t>
  </si>
  <si>
    <t>(if scored 0 / none in #49 - score as N/A)</t>
  </si>
  <si>
    <t>4 = Yes, all vehicles have on-board video camera(s).                                                           3, 2, 1 = Partially, provided for use on some vehicles, but not all. Or other unique variations.      
0 = No</t>
  </si>
  <si>
    <t>4 = Yes, all vehicles have on-board video camera(s).                                                            3, 2, 1 = Partially, provided for use on some vehicles, but not all. Or other unique variations.                              
0 = No</t>
  </si>
  <si>
    <t xml:space="preserve">This school system requires a school official (other than driver) during all extracurricular transports (i.e. field trips, off campus sporting events, etc.)
Note: A school official may be a designated employee (i.e. teacher, coach, etc.) of the school or a chaperone (i.e. parent, guardian, etc.) approved by the school.   </t>
  </si>
  <si>
    <t xml:space="preserve">Verify through a review of documents or interviews that this trucking entity does not allow shipments to be subcontracted or turned over to another driver without specific entity authorization.  </t>
  </si>
  <si>
    <t xml:space="preserve">Note: Most Windows and Mac based operating systems come preloaded with a standard “firewall.”  </t>
  </si>
  <si>
    <t>Facility Security</t>
  </si>
  <si>
    <t>Personnel Security</t>
  </si>
  <si>
    <t>Management and Accountability</t>
  </si>
  <si>
    <t>3 = A specific list of critical assets without known locations and/or periodic inventory.</t>
  </si>
  <si>
    <r>
      <rPr>
        <sz val="14"/>
        <rFont val="Times New Roman"/>
        <family val="1"/>
      </rPr>
      <t xml:space="preserve">A score is assigned to each line item by the field inspector according to the following general convention:
The Scoring Criteria Column should be used as a guide, but is not fully inclusive of all scenarios.  
“0”  Security element should be in place but does not exist. (Equates to total non-adherence)
“1”  Security element exists but does not include all essential recommended components. (Equates to minimal adherence)
“2”  Security element is in place with all essential components  but not fully implemented or practiced. (Equates to partial adherence)
“3”  Security element is in place and practiced but not monitored or periodically reviewed. (Equates to strong adherence, but not full implementation)
“4”  Security element is in place, fully implemented and regularly reviewed/verified.  (Equates to full implementation)  Also assigned to “yes/no” question having a “Yes” response.  
“N/A” Checked - Security element is not applicable and rational must be given in the justification column to support the N/A rating. </t>
    </r>
    <r>
      <rPr>
        <sz val="10"/>
        <rFont val="Times New Roman"/>
        <family val="1"/>
      </rPr>
      <t xml:space="preserve">
</t>
    </r>
  </si>
  <si>
    <t>Paperwork Reduction Act Statement:  This is a voluntary collection of information.  TSA estimates that the total average burden per response associated with this collection is approximately 4 hours.  An agency may not conduct or sponsor, and a person is not required to respond to a collection of information unless it displays a valid OMB control number.  The control number assigned to this collection is OMB 1652-XXXX, which expires on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</si>
</sst>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51" x14ac:knownFonts="1">
    <font>
      <sz val="11"/>
      <color theme="1"/>
      <name val="Calibri"/>
      <family val="2"/>
      <scheme val="minor"/>
    </font>
    <font>
      <b/>
      <sz val="12"/>
      <name val="Times New Roman"/>
      <family val="1"/>
    </font>
    <font>
      <sz val="9"/>
      <color indexed="81"/>
      <name val="Tahoma"/>
      <family val="2"/>
    </font>
    <font>
      <b/>
      <sz val="8"/>
      <color indexed="81"/>
      <name val="Tahoma"/>
      <family val="2"/>
    </font>
    <font>
      <sz val="8"/>
      <color indexed="81"/>
      <name val="Tahoma"/>
      <family val="2"/>
    </font>
    <font>
      <sz val="12"/>
      <color indexed="8"/>
      <name val="Times New Roman"/>
      <family val="1"/>
    </font>
    <font>
      <b/>
      <sz val="12"/>
      <color indexed="8"/>
      <name val="Times New Roman"/>
      <family val="1"/>
    </font>
    <font>
      <b/>
      <sz val="14"/>
      <color indexed="8"/>
      <name val="Times New Roman"/>
      <family val="1"/>
    </font>
    <font>
      <b/>
      <i/>
      <sz val="12"/>
      <color indexed="8"/>
      <name val="Times New Roman"/>
      <family val="1"/>
    </font>
    <font>
      <sz val="12"/>
      <name val="Times New Roman"/>
      <family val="1"/>
    </font>
    <font>
      <b/>
      <u/>
      <sz val="12"/>
      <color indexed="8"/>
      <name val="Times New Roman"/>
      <family val="1"/>
    </font>
    <font>
      <i/>
      <sz val="12"/>
      <color indexed="10"/>
      <name val="Times New Roman"/>
      <family val="1"/>
    </font>
    <font>
      <b/>
      <sz val="11"/>
      <name val="Times New Roman"/>
      <family val="1"/>
    </font>
    <font>
      <sz val="11"/>
      <name val="Times New Roman"/>
      <family val="1"/>
    </font>
    <font>
      <b/>
      <sz val="10"/>
      <name val="Times New Roman"/>
      <family val="1"/>
    </font>
    <font>
      <sz val="10"/>
      <color indexed="81"/>
      <name val="Tahoma"/>
      <family val="2"/>
    </font>
    <font>
      <sz val="9"/>
      <color theme="1"/>
      <name val="Arial"/>
      <family val="2"/>
    </font>
    <font>
      <sz val="12"/>
      <color theme="1"/>
      <name val="Times New Roman"/>
      <family val="1"/>
    </font>
    <font>
      <b/>
      <sz val="12"/>
      <color theme="1"/>
      <name val="Times New Roman"/>
      <family val="1"/>
    </font>
    <font>
      <b/>
      <i/>
      <sz val="12"/>
      <color theme="1"/>
      <name val="Times New Roman"/>
      <family val="1"/>
    </font>
    <font>
      <sz val="12"/>
      <color rgb="FF000000"/>
      <name val="Times New Roman"/>
      <family val="1"/>
    </font>
    <font>
      <sz val="11"/>
      <name val="Calibri"/>
      <family val="2"/>
      <scheme val="minor"/>
    </font>
    <font>
      <sz val="11"/>
      <color theme="1"/>
      <name val="Times New Roman"/>
      <family val="1"/>
    </font>
    <font>
      <sz val="10"/>
      <color theme="1"/>
      <name val="Times New Roman"/>
      <family val="1"/>
    </font>
    <font>
      <sz val="10"/>
      <color theme="1"/>
      <name val="Calibri"/>
      <family val="2"/>
      <scheme val="minor"/>
    </font>
    <font>
      <b/>
      <sz val="16"/>
      <color rgb="FFC00000"/>
      <name val="Times New Roman"/>
      <family val="1"/>
    </font>
    <font>
      <i/>
      <sz val="12"/>
      <color theme="1"/>
      <name val="Times New Roman"/>
      <family val="1"/>
    </font>
    <font>
      <b/>
      <sz val="12"/>
      <color indexed="10"/>
      <name val="Times New Roman"/>
      <family val="1"/>
    </font>
    <font>
      <b/>
      <sz val="14"/>
      <name val="Times New Roman"/>
      <family val="1"/>
    </font>
    <font>
      <b/>
      <sz val="16"/>
      <name val="Times New Roman"/>
      <family val="1"/>
    </font>
    <font>
      <b/>
      <sz val="12"/>
      <color rgb="FFC00000"/>
      <name val="Times New Roman"/>
      <family val="1"/>
    </font>
    <font>
      <i/>
      <sz val="10"/>
      <name val="Calibri"/>
      <family val="2"/>
      <scheme val="minor"/>
    </font>
    <font>
      <b/>
      <sz val="10"/>
      <name val="Calibri"/>
      <family val="2"/>
      <scheme val="minor"/>
    </font>
    <font>
      <b/>
      <i/>
      <sz val="10"/>
      <name val="Calibri"/>
      <family val="2"/>
      <scheme val="minor"/>
    </font>
    <font>
      <sz val="10"/>
      <name val="Calibri"/>
      <family val="2"/>
      <scheme val="minor"/>
    </font>
    <font>
      <sz val="16"/>
      <name val="Times New Roman"/>
      <family val="1"/>
    </font>
    <font>
      <u/>
      <sz val="11"/>
      <color theme="10"/>
      <name val="Calibri"/>
      <family val="2"/>
    </font>
    <font>
      <b/>
      <sz val="16"/>
      <color rgb="FFFF0000"/>
      <name val="Calibri"/>
      <family val="2"/>
      <scheme val="minor"/>
    </font>
    <font>
      <b/>
      <u/>
      <sz val="12"/>
      <name val="Times New Roman"/>
      <family val="1"/>
    </font>
    <font>
      <b/>
      <sz val="12"/>
      <color theme="1"/>
      <name val="Calibri"/>
      <family val="2"/>
      <scheme val="minor"/>
    </font>
    <font>
      <sz val="11.75"/>
      <name val="Times New Roman"/>
      <family val="1"/>
    </font>
    <font>
      <sz val="16"/>
      <color theme="1"/>
      <name val="Calibri"/>
      <family val="2"/>
      <scheme val="minor"/>
    </font>
    <font>
      <b/>
      <sz val="12"/>
      <name val="Calibri"/>
      <family val="2"/>
      <scheme val="minor"/>
    </font>
    <font>
      <sz val="8"/>
      <color theme="1"/>
      <name val="Calibri"/>
      <family val="2"/>
      <scheme val="minor"/>
    </font>
    <font>
      <b/>
      <sz val="11"/>
      <name val="Calibri"/>
      <family val="2"/>
      <scheme val="minor"/>
    </font>
    <font>
      <sz val="10"/>
      <name val="Times New Roman"/>
      <family val="1"/>
    </font>
    <font>
      <b/>
      <i/>
      <sz val="12"/>
      <name val="Times New Roman"/>
      <family val="1"/>
    </font>
    <font>
      <u/>
      <sz val="12"/>
      <name val="Times New Roman"/>
      <family val="1"/>
    </font>
    <font>
      <i/>
      <sz val="12"/>
      <name val="Times New Roman"/>
      <family val="1"/>
    </font>
    <font>
      <b/>
      <sz val="9"/>
      <color indexed="81"/>
      <name val="Tahoma"/>
      <charset val="1"/>
    </font>
    <font>
      <sz val="14"/>
      <name val="Times New Roman"/>
      <family val="1"/>
    </font>
  </fonts>
  <fills count="22">
    <fill>
      <patternFill patternType="none"/>
    </fill>
    <fill>
      <patternFill patternType="gray125"/>
    </fill>
    <fill>
      <patternFill patternType="solid">
        <fgColor theme="0" tint="-0.249977111117893"/>
        <bgColor indexed="64"/>
      </patternFill>
    </fill>
    <fill>
      <patternFill patternType="solid">
        <fgColor rgb="FFD8D8D8"/>
        <bgColor indexed="64"/>
      </patternFill>
    </fill>
    <fill>
      <patternFill patternType="solid">
        <fgColor rgb="FFFFFF00"/>
        <bgColor indexed="64"/>
      </patternFill>
    </fill>
    <fill>
      <patternFill patternType="solid">
        <fgColor rgb="FFFFFFFF"/>
        <bgColor indexed="64"/>
      </patternFill>
    </fill>
    <fill>
      <patternFill patternType="solid">
        <fgColor theme="0" tint="-0.2499465926084170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CCFFFF"/>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6" tint="0.39997558519241921"/>
        <bgColor indexed="64"/>
      </patternFill>
    </fill>
  </fills>
  <borders count="1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ck">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ck">
        <color indexed="64"/>
      </right>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00B0F0"/>
      </left>
      <right style="thick">
        <color rgb="FF00B0F0"/>
      </right>
      <top style="thick">
        <color rgb="FF00B0F0"/>
      </top>
      <bottom style="thick">
        <color rgb="FF00B0F0"/>
      </bottom>
      <diagonal/>
    </border>
    <border>
      <left/>
      <right/>
      <top style="thick">
        <color rgb="FFFF0000"/>
      </top>
      <bottom style="thick">
        <color rgb="FF00B0F0"/>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ck">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s>
  <cellStyleXfs count="2">
    <xf numFmtId="0" fontId="0" fillId="0" borderId="0"/>
    <xf numFmtId="0" fontId="36" fillId="0" borderId="0" applyNumberFormat="0" applyFill="0" applyBorder="0" applyAlignment="0" applyProtection="0">
      <alignment vertical="top"/>
      <protection locked="0"/>
    </xf>
  </cellStyleXfs>
  <cellXfs count="636">
    <xf numFmtId="0" fontId="0" fillId="0" borderId="0" xfId="0"/>
    <xf numFmtId="0" fontId="16" fillId="0" borderId="0" xfId="0" applyFont="1"/>
    <xf numFmtId="0" fontId="1" fillId="0" borderId="3" xfId="0" applyFont="1"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left"/>
    </xf>
    <xf numFmtId="0" fontId="0" fillId="0" borderId="7" xfId="0" applyBorder="1" applyAlignment="1">
      <alignment horizontal="center"/>
    </xf>
    <xf numFmtId="0" fontId="18" fillId="0" borderId="5" xfId="0" applyFont="1" applyBorder="1" applyAlignment="1">
      <alignment horizontal="left"/>
    </xf>
    <xf numFmtId="0" fontId="18" fillId="0" borderId="7" xfId="0" applyFont="1" applyBorder="1" applyAlignment="1">
      <alignment horizontal="left"/>
    </xf>
    <xf numFmtId="0" fontId="0" fillId="0" borderId="0" xfId="0" applyAlignment="1"/>
    <xf numFmtId="0" fontId="0" fillId="2" borderId="12" xfId="0" applyFill="1" applyBorder="1" applyAlignment="1"/>
    <xf numFmtId="0" fontId="0" fillId="6" borderId="12" xfId="0" applyFill="1" applyBorder="1" applyAlignment="1">
      <alignment horizontal="center"/>
    </xf>
    <xf numFmtId="0" fontId="0" fillId="6" borderId="22" xfId="0" applyFill="1" applyBorder="1" applyAlignment="1">
      <alignment horizontal="center"/>
    </xf>
    <xf numFmtId="0" fontId="0" fillId="0" borderId="0" xfId="0" applyFont="1"/>
    <xf numFmtId="0" fontId="0" fillId="0" borderId="30" xfId="0" applyFont="1" applyBorder="1"/>
    <xf numFmtId="0" fontId="0" fillId="0" borderId="0" xfId="0" applyFont="1" applyBorder="1"/>
    <xf numFmtId="0" fontId="13" fillId="0" borderId="19" xfId="0" applyFont="1" applyBorder="1" applyAlignment="1"/>
    <xf numFmtId="0" fontId="13" fillId="0" borderId="32" xfId="0" applyFont="1" applyBorder="1" applyAlignment="1"/>
    <xf numFmtId="0" fontId="13" fillId="0" borderId="33" xfId="0" applyFont="1" applyBorder="1" applyAlignment="1"/>
    <xf numFmtId="0" fontId="13" fillId="7" borderId="36" xfId="0" applyFont="1" applyFill="1" applyBorder="1" applyAlignment="1">
      <alignment horizontal="center"/>
    </xf>
    <xf numFmtId="0" fontId="13" fillId="0" borderId="20" xfId="0" applyFont="1" applyBorder="1" applyAlignment="1">
      <alignment horizontal="left"/>
    </xf>
    <xf numFmtId="0" fontId="13" fillId="0" borderId="38" xfId="0" applyFont="1" applyBorder="1" applyAlignment="1">
      <alignment horizontal="center"/>
    </xf>
    <xf numFmtId="0" fontId="13" fillId="0" borderId="39" xfId="0" applyFont="1" applyBorder="1"/>
    <xf numFmtId="0" fontId="13" fillId="0" borderId="40" xfId="0" applyFont="1" applyBorder="1" applyAlignment="1">
      <alignment horizontal="center"/>
    </xf>
    <xf numFmtId="0" fontId="13" fillId="0" borderId="38" xfId="0" applyFont="1" applyBorder="1" applyAlignment="1"/>
    <xf numFmtId="0" fontId="13" fillId="0" borderId="2" xfId="0" applyFont="1" applyBorder="1" applyAlignment="1">
      <alignment horizontal="left"/>
    </xf>
    <xf numFmtId="0" fontId="13" fillId="0" borderId="20" xfId="0" applyFont="1" applyBorder="1" applyAlignment="1">
      <alignment horizontal="center"/>
    </xf>
    <xf numFmtId="0" fontId="13" fillId="0" borderId="41" xfId="0" applyFont="1" applyBorder="1" applyAlignment="1">
      <alignment horizontal="center"/>
    </xf>
    <xf numFmtId="3" fontId="13" fillId="0" borderId="38" xfId="0" applyNumberFormat="1" applyFont="1" applyFill="1" applyBorder="1" applyAlignment="1">
      <alignment horizontal="center"/>
    </xf>
    <xf numFmtId="3" fontId="13" fillId="0" borderId="34" xfId="0" applyNumberFormat="1" applyFont="1" applyFill="1" applyBorder="1" applyAlignment="1">
      <alignment horizontal="center"/>
    </xf>
    <xf numFmtId="3" fontId="13" fillId="0" borderId="41" xfId="0" applyNumberFormat="1" applyFont="1" applyFill="1" applyBorder="1" applyAlignment="1">
      <alignment horizontal="center"/>
    </xf>
    <xf numFmtId="0" fontId="13" fillId="0" borderId="20" xfId="0" applyFont="1" applyBorder="1" applyAlignment="1">
      <alignment horizontal="right"/>
    </xf>
    <xf numFmtId="0" fontId="12" fillId="8" borderId="42" xfId="0" applyFont="1" applyFill="1" applyBorder="1" applyAlignment="1">
      <alignment horizontal="center"/>
    </xf>
    <xf numFmtId="0" fontId="9" fillId="9" borderId="0" xfId="0" applyFont="1" applyFill="1"/>
    <xf numFmtId="0" fontId="9" fillId="0" borderId="0" xfId="0" applyFont="1"/>
    <xf numFmtId="0" fontId="13" fillId="0" borderId="37" xfId="0" applyFont="1" applyFill="1" applyBorder="1" applyAlignment="1">
      <alignment horizontal="left"/>
    </xf>
    <xf numFmtId="0" fontId="17" fillId="0" borderId="0" xfId="0" applyFont="1" applyAlignment="1">
      <alignment horizontal="center"/>
    </xf>
    <xf numFmtId="0" fontId="7" fillId="0" borderId="4" xfId="0" applyFont="1" applyBorder="1" applyAlignment="1">
      <alignment horizontal="center"/>
    </xf>
    <xf numFmtId="0" fontId="7" fillId="0" borderId="13" xfId="0" applyFont="1" applyBorder="1" applyAlignment="1">
      <alignment horizontal="center"/>
    </xf>
    <xf numFmtId="0" fontId="16" fillId="2" borderId="9" xfId="0" applyFont="1" applyFill="1" applyBorder="1" applyAlignment="1">
      <alignment horizontal="center"/>
    </xf>
    <xf numFmtId="0" fontId="16" fillId="0" borderId="0" xfId="0" applyFont="1" applyAlignment="1">
      <alignment horizontal="center"/>
    </xf>
    <xf numFmtId="0" fontId="17" fillId="0" borderId="3" xfId="0" applyFont="1" applyBorder="1" applyAlignment="1">
      <alignment horizontal="center"/>
    </xf>
    <xf numFmtId="0" fontId="17" fillId="0" borderId="20" xfId="0" applyFont="1" applyBorder="1" applyAlignment="1">
      <alignment wrapText="1"/>
    </xf>
    <xf numFmtId="0" fontId="0" fillId="0" borderId="20" xfId="0" applyBorder="1" applyAlignment="1">
      <alignment horizontal="center"/>
    </xf>
    <xf numFmtId="0" fontId="0" fillId="12" borderId="20" xfId="0" applyFill="1" applyBorder="1" applyAlignment="1">
      <alignment horizontal="center"/>
    </xf>
    <xf numFmtId="0" fontId="0" fillId="13" borderId="20" xfId="0" applyFill="1" applyBorder="1" applyAlignment="1">
      <alignment horizontal="center"/>
    </xf>
    <xf numFmtId="0" fontId="0" fillId="14" borderId="20" xfId="0" applyFill="1" applyBorder="1" applyAlignment="1">
      <alignment horizontal="center"/>
    </xf>
    <xf numFmtId="0" fontId="0" fillId="15" borderId="20" xfId="0" applyFill="1" applyBorder="1" applyAlignment="1">
      <alignment horizontal="center"/>
    </xf>
    <xf numFmtId="0" fontId="0" fillId="16" borderId="20" xfId="0" applyFill="1" applyBorder="1" applyAlignment="1">
      <alignment horizontal="center"/>
    </xf>
    <xf numFmtId="0" fontId="17" fillId="0" borderId="88" xfId="0" applyFont="1" applyBorder="1" applyAlignment="1">
      <alignment horizontal="center"/>
    </xf>
    <xf numFmtId="0" fontId="1" fillId="0" borderId="88" xfId="0" applyFont="1" applyBorder="1" applyAlignment="1">
      <alignment horizontal="center" vertical="top" wrapText="1"/>
    </xf>
    <xf numFmtId="0" fontId="1" fillId="0" borderId="89" xfId="0" applyFont="1" applyBorder="1" applyAlignment="1">
      <alignment horizontal="center" vertical="top" wrapText="1"/>
    </xf>
    <xf numFmtId="0" fontId="1" fillId="0" borderId="33" xfId="0" applyFont="1" applyBorder="1" applyAlignment="1">
      <alignment horizontal="center" vertical="top" wrapText="1"/>
    </xf>
    <xf numFmtId="0" fontId="1" fillId="0" borderId="90" xfId="0" applyFont="1" applyBorder="1" applyAlignment="1">
      <alignment horizontal="center" vertical="top" wrapText="1"/>
    </xf>
    <xf numFmtId="0" fontId="18" fillId="0" borderId="90" xfId="0" applyFont="1" applyBorder="1" applyAlignment="1">
      <alignment horizontal="center" vertical="top"/>
    </xf>
    <xf numFmtId="0" fontId="18" fillId="10" borderId="55" xfId="0" applyFont="1" applyFill="1" applyBorder="1" applyAlignment="1">
      <alignment horizontal="center" vertical="top" wrapText="1"/>
    </xf>
    <xf numFmtId="0" fontId="18" fillId="10" borderId="17" xfId="0" applyFont="1" applyFill="1" applyBorder="1" applyAlignment="1">
      <alignment horizontal="center" wrapText="1"/>
    </xf>
    <xf numFmtId="0" fontId="0" fillId="4" borderId="55" xfId="0" applyFill="1" applyBorder="1" applyAlignment="1">
      <alignment horizontal="center"/>
    </xf>
    <xf numFmtId="0" fontId="19" fillId="4" borderId="17" xfId="0" applyFont="1" applyFill="1" applyBorder="1" applyAlignment="1">
      <alignment wrapText="1"/>
    </xf>
    <xf numFmtId="0" fontId="17" fillId="0" borderId="55" xfId="0" applyFont="1" applyBorder="1" applyAlignment="1">
      <alignment wrapText="1"/>
    </xf>
    <xf numFmtId="0" fontId="0" fillId="17" borderId="20" xfId="0" applyFill="1" applyBorder="1" applyAlignment="1">
      <alignment horizontal="center"/>
    </xf>
    <xf numFmtId="0" fontId="17" fillId="0" borderId="20" xfId="0" applyFont="1" applyFill="1" applyBorder="1" applyAlignment="1">
      <alignment wrapText="1"/>
    </xf>
    <xf numFmtId="0" fontId="26" fillId="17" borderId="55" xfId="0" applyFont="1" applyFill="1" applyBorder="1" applyAlignment="1">
      <alignment wrapText="1"/>
    </xf>
    <xf numFmtId="0" fontId="17" fillId="0" borderId="55" xfId="0" applyFont="1" applyFill="1" applyBorder="1" applyAlignment="1">
      <alignment wrapText="1"/>
    </xf>
    <xf numFmtId="0" fontId="17" fillId="10" borderId="20" xfId="0" applyFont="1" applyFill="1" applyBorder="1" applyAlignment="1">
      <alignment wrapText="1"/>
    </xf>
    <xf numFmtId="0" fontId="9" fillId="0" borderId="0" xfId="0" applyFont="1" applyAlignment="1"/>
    <xf numFmtId="0" fontId="6" fillId="0" borderId="0" xfId="0" applyFont="1"/>
    <xf numFmtId="14" fontId="9" fillId="0" borderId="0" xfId="0" applyNumberFormat="1" applyFont="1"/>
    <xf numFmtId="0" fontId="1" fillId="0" borderId="20" xfId="0" applyFont="1" applyBorder="1" applyAlignment="1">
      <alignment horizontal="center" vertical="top"/>
    </xf>
    <xf numFmtId="0" fontId="1" fillId="0" borderId="20" xfId="0" applyFont="1" applyBorder="1" applyAlignment="1">
      <alignment horizontal="center" wrapText="1"/>
    </xf>
    <xf numFmtId="0" fontId="1" fillId="0" borderId="20" xfId="0" applyFont="1" applyBorder="1" applyAlignment="1">
      <alignment horizontal="center" vertical="center" wrapText="1"/>
    </xf>
    <xf numFmtId="0" fontId="31" fillId="0" borderId="0" xfId="0" applyFont="1"/>
    <xf numFmtId="0" fontId="34" fillId="0" borderId="20" xfId="0" applyFont="1" applyFill="1" applyBorder="1" applyAlignment="1">
      <alignment horizontal="center" vertical="center"/>
    </xf>
    <xf numFmtId="0" fontId="34" fillId="0" borderId="20" xfId="0" applyFont="1" applyBorder="1" applyAlignment="1">
      <alignment horizontal="center" vertical="center"/>
    </xf>
    <xf numFmtId="0" fontId="34" fillId="0" borderId="0" xfId="0" applyFont="1"/>
    <xf numFmtId="0" fontId="24" fillId="0" borderId="0" xfId="0" applyFont="1"/>
    <xf numFmtId="0" fontId="34" fillId="0" borderId="0" xfId="0" applyFont="1" applyAlignment="1">
      <alignment wrapText="1"/>
    </xf>
    <xf numFmtId="0" fontId="34" fillId="0" borderId="0" xfId="0" applyFont="1" applyAlignment="1">
      <alignment horizontal="center"/>
    </xf>
    <xf numFmtId="0" fontId="32" fillId="10" borderId="55" xfId="0" applyFont="1" applyFill="1" applyBorder="1" applyAlignment="1">
      <alignment wrapText="1"/>
    </xf>
    <xf numFmtId="0" fontId="32" fillId="17" borderId="55" xfId="0" applyFont="1" applyFill="1" applyBorder="1" applyAlignment="1">
      <alignment wrapText="1"/>
    </xf>
    <xf numFmtId="0" fontId="32" fillId="4" borderId="55" xfId="0" applyFont="1" applyFill="1" applyBorder="1" applyAlignment="1">
      <alignment wrapText="1"/>
    </xf>
    <xf numFmtId="0" fontId="1" fillId="0" borderId="0" xfId="0" applyFont="1" applyAlignment="1">
      <alignment horizontal="center"/>
    </xf>
    <xf numFmtId="1" fontId="31" fillId="0" borderId="20" xfId="0" applyNumberFormat="1" applyFont="1" applyFill="1" applyBorder="1" applyAlignment="1">
      <alignment horizontal="center"/>
    </xf>
    <xf numFmtId="164" fontId="31" fillId="0" borderId="0" xfId="0" applyNumberFormat="1" applyFont="1" applyAlignment="1">
      <alignment horizontal="center"/>
    </xf>
    <xf numFmtId="0" fontId="32" fillId="0" borderId="55" xfId="0" applyFont="1" applyFill="1" applyBorder="1" applyAlignment="1">
      <alignment wrapText="1"/>
    </xf>
    <xf numFmtId="0" fontId="1" fillId="0" borderId="0" xfId="0" applyFont="1" applyAlignment="1">
      <alignment horizontal="left"/>
    </xf>
    <xf numFmtId="0" fontId="27" fillId="0" borderId="0" xfId="0" applyFont="1" applyAlignment="1">
      <alignment horizontal="left"/>
    </xf>
    <xf numFmtId="1" fontId="31" fillId="10" borderId="20" xfId="0" applyNumberFormat="1" applyFont="1" applyFill="1" applyBorder="1" applyAlignment="1">
      <alignment horizontal="center"/>
    </xf>
    <xf numFmtId="0" fontId="9" fillId="0" borderId="0" xfId="0" applyFont="1" applyFill="1"/>
    <xf numFmtId="0" fontId="34" fillId="0" borderId="0" xfId="0" applyFont="1" applyFill="1"/>
    <xf numFmtId="0" fontId="24" fillId="0" borderId="0" xfId="0" applyFont="1" applyFill="1"/>
    <xf numFmtId="1" fontId="31" fillId="4" borderId="20" xfId="0" applyNumberFormat="1" applyFont="1" applyFill="1" applyBorder="1" applyAlignment="1">
      <alignment horizontal="center"/>
    </xf>
    <xf numFmtId="0" fontId="31" fillId="4" borderId="17" xfId="0" applyFont="1" applyFill="1" applyBorder="1" applyAlignment="1">
      <alignment wrapText="1"/>
    </xf>
    <xf numFmtId="0" fontId="31" fillId="4" borderId="76" xfId="0" applyFont="1" applyFill="1" applyBorder="1" applyAlignment="1">
      <alignment wrapText="1"/>
    </xf>
    <xf numFmtId="0" fontId="32" fillId="10" borderId="17" xfId="0" applyFont="1" applyFill="1" applyBorder="1" applyAlignment="1">
      <alignment vertical="top" wrapText="1"/>
    </xf>
    <xf numFmtId="1" fontId="31" fillId="17" borderId="20" xfId="0" applyNumberFormat="1" applyFont="1" applyFill="1" applyBorder="1" applyAlignment="1">
      <alignment horizontal="center"/>
    </xf>
    <xf numFmtId="0" fontId="31" fillId="17" borderId="17" xfId="0" applyFont="1" applyFill="1" applyBorder="1" applyAlignment="1">
      <alignment wrapText="1"/>
    </xf>
    <xf numFmtId="1" fontId="31" fillId="13" borderId="20" xfId="0" applyNumberFormat="1" applyFont="1" applyFill="1" applyBorder="1" applyAlignment="1">
      <alignment horizontal="center"/>
    </xf>
    <xf numFmtId="0" fontId="32" fillId="13" borderId="55" xfId="0" applyFont="1" applyFill="1" applyBorder="1" applyAlignment="1">
      <alignment wrapText="1"/>
    </xf>
    <xf numFmtId="1" fontId="18" fillId="10" borderId="55" xfId="0" applyNumberFormat="1" applyFont="1" applyFill="1" applyBorder="1" applyAlignment="1">
      <alignment horizontal="center" vertical="top" wrapText="1"/>
    </xf>
    <xf numFmtId="0" fontId="0" fillId="0" borderId="0" xfId="0" applyAlignment="1">
      <alignment horizontal="center"/>
    </xf>
    <xf numFmtId="10" fontId="9" fillId="0" borderId="0" xfId="0" applyNumberFormat="1" applyFont="1"/>
    <xf numFmtId="10" fontId="28" fillId="0" borderId="92" xfId="0" applyNumberFormat="1" applyFont="1" applyBorder="1" applyAlignment="1">
      <alignment horizontal="center" vertical="center"/>
    </xf>
    <xf numFmtId="10" fontId="28" fillId="0" borderId="93" xfId="0" applyNumberFormat="1" applyFont="1" applyBorder="1" applyAlignment="1">
      <alignment horizontal="center" vertical="center"/>
    </xf>
    <xf numFmtId="10" fontId="1" fillId="0" borderId="38" xfId="0" applyNumberFormat="1" applyFont="1" applyBorder="1" applyAlignment="1">
      <alignment horizontal="center" vertical="center" wrapText="1"/>
    </xf>
    <xf numFmtId="10" fontId="33" fillId="10" borderId="31" xfId="0" applyNumberFormat="1" applyFont="1" applyFill="1" applyBorder="1" applyAlignment="1">
      <alignment horizontal="center" vertical="center" wrapText="1"/>
    </xf>
    <xf numFmtId="10" fontId="31" fillId="4" borderId="31" xfId="0" applyNumberFormat="1" applyFont="1" applyFill="1" applyBorder="1" applyAlignment="1">
      <alignment horizontal="center" vertical="center" wrapText="1"/>
    </xf>
    <xf numFmtId="10" fontId="34" fillId="0" borderId="38" xfId="0" applyNumberFormat="1" applyFont="1" applyBorder="1" applyAlignment="1">
      <alignment horizontal="center" vertical="center"/>
    </xf>
    <xf numFmtId="10" fontId="31" fillId="17" borderId="31" xfId="0" applyNumberFormat="1" applyFont="1" applyFill="1" applyBorder="1" applyAlignment="1">
      <alignment horizontal="center" vertical="center" wrapText="1"/>
    </xf>
    <xf numFmtId="10" fontId="31" fillId="4" borderId="81" xfId="0" applyNumberFormat="1" applyFont="1" applyFill="1" applyBorder="1" applyAlignment="1">
      <alignment horizontal="center" vertical="center" wrapText="1"/>
    </xf>
    <xf numFmtId="10" fontId="34" fillId="0" borderId="0" xfId="0" applyNumberFormat="1" applyFont="1" applyBorder="1"/>
    <xf numFmtId="0" fontId="18" fillId="0" borderId="7" xfId="0" applyFont="1" applyBorder="1" applyAlignment="1">
      <alignment horizontal="center"/>
    </xf>
    <xf numFmtId="14" fontId="0" fillId="0" borderId="8" xfId="0" applyNumberFormat="1" applyBorder="1" applyAlignment="1">
      <alignment horizontal="left"/>
    </xf>
    <xf numFmtId="0" fontId="9" fillId="0" borderId="0" xfId="0" applyFont="1" applyAlignment="1">
      <alignment horizontal="right"/>
    </xf>
    <xf numFmtId="14" fontId="9" fillId="0" borderId="0" xfId="0" applyNumberFormat="1" applyFont="1" applyAlignment="1">
      <alignment horizontal="center"/>
    </xf>
    <xf numFmtId="0" fontId="1" fillId="0" borderId="49" xfId="0" applyFont="1" applyBorder="1" applyAlignment="1">
      <alignment horizontal="center" vertical="top" wrapText="1"/>
    </xf>
    <xf numFmtId="0" fontId="1" fillId="0" borderId="95" xfId="0" applyFont="1" applyBorder="1" applyAlignment="1">
      <alignment horizontal="center" vertical="center" wrapText="1"/>
    </xf>
    <xf numFmtId="0" fontId="9" fillId="0" borderId="20" xfId="0" applyFont="1" applyFill="1" applyBorder="1" applyAlignment="1">
      <alignment wrapText="1"/>
    </xf>
    <xf numFmtId="0" fontId="20" fillId="0" borderId="20" xfId="0" applyFont="1" applyFill="1" applyBorder="1" applyAlignment="1">
      <alignment wrapText="1"/>
    </xf>
    <xf numFmtId="9" fontId="9" fillId="0" borderId="96" xfId="0" applyNumberFormat="1" applyFont="1" applyFill="1" applyBorder="1" applyAlignment="1">
      <alignment horizontal="center" wrapText="1"/>
    </xf>
    <xf numFmtId="9" fontId="34" fillId="0" borderId="0" xfId="0" applyNumberFormat="1" applyFont="1" applyAlignment="1">
      <alignment horizontal="center"/>
    </xf>
    <xf numFmtId="0" fontId="18" fillId="0" borderId="95" xfId="0" applyFont="1" applyFill="1" applyBorder="1" applyAlignment="1">
      <alignment horizontal="right" wrapText="1"/>
    </xf>
    <xf numFmtId="9" fontId="9" fillId="0" borderId="95" xfId="0" applyNumberFormat="1" applyFont="1" applyFill="1" applyBorder="1" applyAlignment="1">
      <alignment horizontal="center" wrapText="1"/>
    </xf>
    <xf numFmtId="10" fontId="34" fillId="0" borderId="0" xfId="0" applyNumberFormat="1" applyFont="1" applyAlignment="1">
      <alignment wrapText="1"/>
    </xf>
    <xf numFmtId="0" fontId="18" fillId="0" borderId="95" xfId="0" applyFont="1" applyBorder="1" applyAlignment="1">
      <alignment horizontal="center"/>
    </xf>
    <xf numFmtId="0" fontId="17" fillId="0" borderId="97" xfId="0" applyFont="1" applyBorder="1" applyAlignment="1">
      <alignment horizontal="center"/>
    </xf>
    <xf numFmtId="9" fontId="9" fillId="0" borderId="98" xfId="0" applyNumberFormat="1" applyFont="1" applyFill="1" applyBorder="1" applyAlignment="1">
      <alignment horizontal="center" wrapText="1"/>
    </xf>
    <xf numFmtId="0" fontId="17" fillId="0" borderId="70" xfId="0" applyFont="1" applyBorder="1" applyAlignment="1">
      <alignment horizontal="center"/>
    </xf>
    <xf numFmtId="9" fontId="9" fillId="0" borderId="99" xfId="0" applyNumberFormat="1" applyFont="1" applyFill="1" applyBorder="1" applyAlignment="1">
      <alignment horizontal="center" wrapText="1"/>
    </xf>
    <xf numFmtId="0" fontId="17" fillId="0" borderId="100" xfId="0" applyFont="1" applyBorder="1" applyAlignment="1">
      <alignment horizontal="center"/>
    </xf>
    <xf numFmtId="0" fontId="17" fillId="0" borderId="37" xfId="0" applyFont="1" applyFill="1" applyBorder="1" applyAlignment="1">
      <alignment wrapText="1"/>
    </xf>
    <xf numFmtId="0" fontId="9" fillId="0" borderId="42" xfId="0" applyFont="1" applyFill="1" applyBorder="1" applyAlignment="1">
      <alignment wrapText="1"/>
    </xf>
    <xf numFmtId="0" fontId="20" fillId="0" borderId="38" xfId="0" applyFont="1" applyFill="1" applyBorder="1" applyAlignment="1">
      <alignment wrapText="1"/>
    </xf>
    <xf numFmtId="0" fontId="17" fillId="0" borderId="38" xfId="0" applyFont="1" applyFill="1" applyBorder="1" applyAlignment="1">
      <alignment wrapText="1"/>
    </xf>
    <xf numFmtId="0" fontId="9" fillId="0" borderId="38" xfId="0" applyFont="1" applyFill="1" applyBorder="1" applyAlignment="1">
      <alignment wrapText="1"/>
    </xf>
    <xf numFmtId="0" fontId="0" fillId="8" borderId="0" xfId="0" applyFill="1" applyAlignment="1">
      <alignment horizontal="center"/>
    </xf>
    <xf numFmtId="0" fontId="0" fillId="4" borderId="0" xfId="0" applyFill="1" applyAlignment="1">
      <alignment horizontal="center"/>
    </xf>
    <xf numFmtId="0" fontId="37" fillId="0" borderId="0" xfId="0" applyFont="1" applyFill="1"/>
    <xf numFmtId="14" fontId="0" fillId="0" borderId="0" xfId="0" applyNumberFormat="1"/>
    <xf numFmtId="3" fontId="0" fillId="0" borderId="0" xfId="0" applyNumberFormat="1" applyFill="1"/>
    <xf numFmtId="0" fontId="37" fillId="0" borderId="0" xfId="0" applyFont="1"/>
    <xf numFmtId="0" fontId="19" fillId="4" borderId="87" xfId="0" applyFont="1" applyFill="1" applyBorder="1" applyAlignment="1">
      <alignment wrapText="1"/>
    </xf>
    <xf numFmtId="0" fontId="17" fillId="0" borderId="20" xfId="0" applyFont="1" applyBorder="1" applyAlignment="1">
      <alignment vertical="top" wrapText="1"/>
    </xf>
    <xf numFmtId="0" fontId="9" fillId="0" borderId="20" xfId="0" applyFont="1" applyBorder="1" applyAlignment="1">
      <alignment vertical="top" wrapText="1"/>
    </xf>
    <xf numFmtId="0" fontId="9" fillId="5" borderId="20" xfId="0" applyFont="1" applyFill="1" applyBorder="1" applyAlignment="1">
      <alignment vertical="top" wrapText="1"/>
    </xf>
    <xf numFmtId="0" fontId="17" fillId="11" borderId="20" xfId="0" applyFont="1" applyFill="1" applyBorder="1" applyAlignment="1">
      <alignment vertical="top" wrapText="1"/>
    </xf>
    <xf numFmtId="0" fontId="19" fillId="4" borderId="0" xfId="0" applyFont="1" applyFill="1" applyBorder="1" applyAlignment="1">
      <alignment wrapText="1"/>
    </xf>
    <xf numFmtId="0" fontId="17" fillId="13" borderId="20" xfId="0" applyFont="1" applyFill="1" applyBorder="1" applyAlignment="1">
      <alignment vertical="top" wrapText="1"/>
    </xf>
    <xf numFmtId="0" fontId="9" fillId="13" borderId="20" xfId="0" applyFont="1" applyFill="1" applyBorder="1" applyAlignment="1">
      <alignment vertical="top" wrapText="1"/>
    </xf>
    <xf numFmtId="0" fontId="17" fillId="13" borderId="55" xfId="0" applyFont="1" applyFill="1" applyBorder="1" applyAlignment="1">
      <alignment wrapText="1"/>
    </xf>
    <xf numFmtId="0" fontId="17" fillId="13" borderId="20" xfId="0" applyFont="1" applyFill="1" applyBorder="1" applyAlignment="1">
      <alignment wrapText="1"/>
    </xf>
    <xf numFmtId="0" fontId="0" fillId="11" borderId="0" xfId="0" applyFill="1" applyAlignment="1">
      <alignment horizontal="center"/>
    </xf>
    <xf numFmtId="0" fontId="17" fillId="10" borderId="55" xfId="0" applyFont="1" applyFill="1" applyBorder="1" applyAlignment="1">
      <alignment wrapText="1"/>
    </xf>
    <xf numFmtId="0" fontId="17" fillId="13" borderId="55" xfId="0" applyFont="1" applyFill="1" applyBorder="1" applyAlignment="1">
      <alignment vertical="top" wrapText="1"/>
    </xf>
    <xf numFmtId="0" fontId="17" fillId="0" borderId="55" xfId="0" applyFont="1" applyBorder="1" applyAlignment="1">
      <alignment vertical="top" wrapText="1"/>
    </xf>
    <xf numFmtId="0" fontId="0" fillId="0" borderId="39" xfId="0" applyBorder="1" applyAlignment="1">
      <alignment horizontal="center"/>
    </xf>
    <xf numFmtId="0" fontId="0" fillId="0" borderId="38" xfId="0" applyBorder="1" applyAlignment="1">
      <alignment horizontal="center"/>
    </xf>
    <xf numFmtId="0" fontId="0" fillId="0" borderId="67" xfId="0" applyBorder="1" applyAlignment="1">
      <alignment horizontal="center"/>
    </xf>
    <xf numFmtId="0" fontId="0" fillId="0" borderId="0" xfId="0" applyFill="1" applyAlignment="1">
      <alignment horizontal="center"/>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164" fontId="17" fillId="0" borderId="0" xfId="0" applyNumberFormat="1" applyFont="1" applyFill="1" applyBorder="1" applyAlignment="1">
      <alignment horizontal="center"/>
    </xf>
    <xf numFmtId="0" fontId="17" fillId="0" borderId="0" xfId="0" applyFont="1" applyFill="1" applyBorder="1" applyAlignment="1">
      <alignment horizontal="center"/>
    </xf>
    <xf numFmtId="165" fontId="0" fillId="0" borderId="0" xfId="0" applyNumberFormat="1" applyAlignment="1">
      <alignment horizontal="center"/>
    </xf>
    <xf numFmtId="165" fontId="9" fillId="0" borderId="0" xfId="0" applyNumberFormat="1" applyFont="1"/>
    <xf numFmtId="165" fontId="1" fillId="0" borderId="20" xfId="0" applyNumberFormat="1" applyFont="1" applyBorder="1" applyAlignment="1">
      <alignment horizontal="center" vertical="center" wrapText="1"/>
    </xf>
    <xf numFmtId="165" fontId="32" fillId="10" borderId="17" xfId="0" applyNumberFormat="1" applyFont="1" applyFill="1" applyBorder="1" applyAlignment="1">
      <alignment vertical="top" wrapText="1"/>
    </xf>
    <xf numFmtId="165" fontId="34" fillId="0" borderId="20" xfId="0" applyNumberFormat="1" applyFont="1" applyBorder="1" applyAlignment="1">
      <alignment horizontal="center" vertical="center"/>
    </xf>
    <xf numFmtId="165" fontId="31" fillId="17" borderId="17" xfId="0" applyNumberFormat="1" applyFont="1" applyFill="1" applyBorder="1" applyAlignment="1">
      <alignment wrapText="1"/>
    </xf>
    <xf numFmtId="165" fontId="34" fillId="0" borderId="0" xfId="0" applyNumberFormat="1" applyFont="1"/>
    <xf numFmtId="165" fontId="28" fillId="0" borderId="92" xfId="0" applyNumberFormat="1" applyFont="1" applyBorder="1" applyAlignment="1">
      <alignment horizontal="center" vertical="center"/>
    </xf>
    <xf numFmtId="165" fontId="28" fillId="0" borderId="93" xfId="0" applyNumberFormat="1" applyFont="1" applyBorder="1" applyAlignment="1">
      <alignment horizontal="center" vertical="center"/>
    </xf>
    <xf numFmtId="165" fontId="33" fillId="10" borderId="17" xfId="0" applyNumberFormat="1" applyFont="1" applyFill="1" applyBorder="1" applyAlignment="1">
      <alignment horizontal="center" vertical="center" wrapText="1"/>
    </xf>
    <xf numFmtId="165" fontId="31" fillId="4" borderId="17" xfId="0" applyNumberFormat="1" applyFont="1" applyFill="1" applyBorder="1" applyAlignment="1">
      <alignment horizontal="center" vertical="center" wrapText="1"/>
    </xf>
    <xf numFmtId="165" fontId="31" fillId="17" borderId="17" xfId="0" applyNumberFormat="1" applyFont="1" applyFill="1" applyBorder="1" applyAlignment="1">
      <alignment horizontal="center" vertical="center" wrapText="1"/>
    </xf>
    <xf numFmtId="165" fontId="31" fillId="4" borderId="76" xfId="0" applyNumberFormat="1" applyFont="1" applyFill="1" applyBorder="1" applyAlignment="1">
      <alignment horizontal="center" vertical="center" wrapText="1"/>
    </xf>
    <xf numFmtId="165" fontId="34" fillId="0" borderId="0" xfId="0" applyNumberFormat="1" applyFont="1" applyBorder="1"/>
    <xf numFmtId="0" fontId="0" fillId="17" borderId="97" xfId="0" applyFill="1" applyBorder="1" applyAlignment="1"/>
    <xf numFmtId="0" fontId="29" fillId="0" borderId="0" xfId="0" applyFont="1" applyAlignment="1">
      <alignment horizontal="right"/>
    </xf>
    <xf numFmtId="0" fontId="29" fillId="4" borderId="95" xfId="0" applyFont="1" applyFill="1" applyBorder="1" applyAlignment="1">
      <alignment horizontal="center"/>
    </xf>
    <xf numFmtId="165" fontId="1" fillId="0" borderId="3" xfId="0" applyNumberFormat="1" applyFont="1" applyBorder="1" applyAlignment="1">
      <alignment horizontal="center" vertical="top"/>
    </xf>
    <xf numFmtId="0" fontId="31" fillId="4" borderId="17" xfId="0" applyFont="1" applyFill="1" applyBorder="1" applyAlignment="1">
      <alignment horizontal="center" vertical="center" wrapText="1"/>
    </xf>
    <xf numFmtId="0" fontId="1" fillId="0" borderId="101" xfId="0" applyFont="1" applyBorder="1" applyAlignment="1">
      <alignment horizontal="center" vertical="top" wrapText="1"/>
    </xf>
    <xf numFmtId="0" fontId="1" fillId="0" borderId="102" xfId="0" applyFont="1" applyBorder="1" applyAlignment="1">
      <alignment horizontal="center" vertical="top" wrapText="1"/>
    </xf>
    <xf numFmtId="0" fontId="9" fillId="0" borderId="55" xfId="0" applyFont="1" applyBorder="1" applyAlignment="1">
      <alignment wrapText="1"/>
    </xf>
    <xf numFmtId="0" fontId="17" fillId="5" borderId="55" xfId="0" applyFont="1" applyFill="1" applyBorder="1" applyAlignment="1">
      <alignment wrapText="1"/>
    </xf>
    <xf numFmtId="0" fontId="17" fillId="11" borderId="55" xfId="0" applyFont="1" applyFill="1" applyBorder="1" applyAlignment="1">
      <alignment wrapText="1"/>
    </xf>
    <xf numFmtId="165" fontId="1" fillId="0" borderId="88" xfId="0" applyNumberFormat="1" applyFont="1" applyBorder="1" applyAlignment="1">
      <alignment horizontal="center" vertical="top" wrapText="1"/>
    </xf>
    <xf numFmtId="165" fontId="1" fillId="10" borderId="103" xfId="0" applyNumberFormat="1" applyFont="1" applyFill="1" applyBorder="1" applyAlignment="1">
      <alignment horizontal="center" vertical="top" wrapText="1"/>
    </xf>
    <xf numFmtId="165" fontId="1" fillId="4" borderId="103" xfId="0" applyNumberFormat="1" applyFont="1" applyFill="1" applyBorder="1" applyAlignment="1">
      <alignment horizontal="center" vertical="top" wrapText="1"/>
    </xf>
    <xf numFmtId="165" fontId="17" fillId="0" borderId="103" xfId="0" applyNumberFormat="1" applyFont="1" applyBorder="1" applyAlignment="1">
      <alignment horizontal="center"/>
    </xf>
    <xf numFmtId="165" fontId="17" fillId="17" borderId="103" xfId="0" applyNumberFormat="1" applyFont="1" applyFill="1" applyBorder="1" applyAlignment="1">
      <alignment horizontal="center"/>
    </xf>
    <xf numFmtId="165" fontId="1" fillId="4" borderId="103" xfId="0" applyNumberFormat="1" applyFont="1" applyFill="1" applyBorder="1" applyAlignment="1">
      <alignment horizontal="center" wrapText="1"/>
    </xf>
    <xf numFmtId="0" fontId="12" fillId="0" borderId="31" xfId="0" applyFont="1" applyBorder="1" applyAlignment="1" applyProtection="1">
      <alignment horizontal="center"/>
      <protection locked="0"/>
    </xf>
    <xf numFmtId="0" fontId="13" fillId="0" borderId="33" xfId="0" applyFont="1" applyBorder="1" applyAlignment="1" applyProtection="1">
      <alignment horizontal="center"/>
      <protection locked="0"/>
    </xf>
    <xf numFmtId="0" fontId="21" fillId="0" borderId="34" xfId="0" applyFont="1" applyBorder="1" applyAlignment="1" applyProtection="1">
      <alignment horizontal="left"/>
      <protection locked="0"/>
    </xf>
    <xf numFmtId="0" fontId="17" fillId="0" borderId="54" xfId="0" applyFont="1" applyBorder="1" applyAlignment="1" applyProtection="1">
      <alignment horizontal="center"/>
      <protection locked="0"/>
    </xf>
    <xf numFmtId="0" fontId="13" fillId="0" borderId="20" xfId="0" applyFont="1" applyBorder="1" applyAlignment="1" applyProtection="1">
      <alignment horizontal="left"/>
      <protection locked="0"/>
    </xf>
    <xf numFmtId="0" fontId="17" fillId="18" borderId="20" xfId="0" applyFont="1" applyFill="1" applyBorder="1" applyAlignment="1" applyProtection="1">
      <alignment horizontal="center"/>
      <protection locked="0"/>
    </xf>
    <xf numFmtId="0" fontId="17" fillId="0" borderId="20" xfId="0" applyFont="1" applyFill="1" applyBorder="1" applyAlignment="1" applyProtection="1">
      <alignment horizontal="center"/>
      <protection locked="0"/>
    </xf>
    <xf numFmtId="0" fontId="17" fillId="0" borderId="20" xfId="0" applyFont="1" applyBorder="1" applyAlignment="1" applyProtection="1">
      <alignment horizontal="center"/>
      <protection locked="0"/>
    </xf>
    <xf numFmtId="0" fontId="17" fillId="0" borderId="20" xfId="0" applyFont="1" applyFill="1" applyBorder="1" applyAlignment="1" applyProtection="1">
      <alignment horizontal="center"/>
    </xf>
    <xf numFmtId="0" fontId="17" fillId="0" borderId="20" xfId="0" applyFont="1" applyBorder="1" applyAlignment="1" applyProtection="1">
      <alignment horizontal="center"/>
    </xf>
    <xf numFmtId="0" fontId="1" fillId="4" borderId="17" xfId="0" applyFont="1" applyFill="1" applyBorder="1" applyAlignment="1" applyProtection="1">
      <alignment horizontal="center" vertical="top" wrapText="1"/>
    </xf>
    <xf numFmtId="0" fontId="13" fillId="0" borderId="104" xfId="0" applyFont="1" applyFill="1" applyBorder="1" applyAlignment="1" applyProtection="1"/>
    <xf numFmtId="0" fontId="13" fillId="7" borderId="35" xfId="0" applyFont="1" applyFill="1" applyBorder="1" applyAlignment="1">
      <alignment horizontal="center"/>
    </xf>
    <xf numFmtId="0" fontId="29" fillId="0" borderId="0" xfId="0" applyFont="1" applyAlignment="1">
      <alignment horizontal="center"/>
    </xf>
    <xf numFmtId="0" fontId="9" fillId="0" borderId="0" xfId="0" applyFont="1" applyAlignment="1">
      <alignment horizontal="center"/>
    </xf>
    <xf numFmtId="0" fontId="40" fillId="13" borderId="20" xfId="0" applyFont="1" applyFill="1" applyBorder="1" applyAlignment="1">
      <alignment vertical="top" wrapText="1"/>
    </xf>
    <xf numFmtId="0" fontId="0" fillId="4" borderId="0" xfId="0" applyFill="1" applyAlignment="1" applyProtection="1">
      <alignment horizontal="center"/>
      <protection locked="0"/>
    </xf>
    <xf numFmtId="0" fontId="41" fillId="19" borderId="0" xfId="0" applyFont="1" applyFill="1" applyBorder="1" applyAlignment="1"/>
    <xf numFmtId="0" fontId="0" fillId="19" borderId="0" xfId="0" applyFont="1" applyFill="1" applyBorder="1"/>
    <xf numFmtId="0" fontId="34" fillId="0" borderId="20" xfId="0" applyFont="1" applyFill="1" applyBorder="1" applyAlignment="1">
      <alignment horizontal="right"/>
    </xf>
    <xf numFmtId="14" fontId="34" fillId="0" borderId="38" xfId="0" applyNumberFormat="1" applyFont="1" applyFill="1" applyBorder="1" applyAlignment="1">
      <alignment horizontal="center"/>
    </xf>
    <xf numFmtId="0" fontId="34" fillId="19" borderId="0" xfId="0" applyFont="1" applyFill="1" applyBorder="1"/>
    <xf numFmtId="0" fontId="34" fillId="19" borderId="0" xfId="0" applyFont="1" applyFill="1" applyBorder="1" applyAlignment="1"/>
    <xf numFmtId="0" fontId="42" fillId="19" borderId="0" xfId="0" applyFont="1" applyFill="1" applyBorder="1" applyAlignment="1"/>
    <xf numFmtId="0" fontId="34" fillId="19" borderId="0" xfId="0" applyFont="1" applyFill="1" applyBorder="1" applyAlignment="1">
      <alignment vertical="top" wrapText="1"/>
    </xf>
    <xf numFmtId="0" fontId="21" fillId="19" borderId="0" xfId="0" applyFont="1" applyFill="1" applyBorder="1"/>
    <xf numFmtId="0" fontId="0" fillId="0" borderId="39" xfId="0" applyFont="1" applyFill="1" applyBorder="1" applyAlignment="1">
      <alignment horizontal="center"/>
    </xf>
    <xf numFmtId="0" fontId="0" fillId="0" borderId="20" xfId="0" applyFont="1" applyFill="1" applyBorder="1" applyAlignment="1">
      <alignment horizontal="center"/>
    </xf>
    <xf numFmtId="0" fontId="0" fillId="0" borderId="20" xfId="0" applyFill="1" applyBorder="1" applyAlignment="1">
      <alignment horizontal="center"/>
    </xf>
    <xf numFmtId="0" fontId="21" fillId="0" borderId="20" xfId="0" applyFont="1" applyFill="1" applyBorder="1" applyAlignment="1">
      <alignment horizontal="center" wrapText="1"/>
    </xf>
    <xf numFmtId="0" fontId="21" fillId="0" borderId="38" xfId="0" applyFont="1" applyFill="1" applyBorder="1" applyAlignment="1">
      <alignment horizontal="center" wrapText="1"/>
    </xf>
    <xf numFmtId="0" fontId="0" fillId="19" borderId="0" xfId="0" applyFont="1" applyFill="1" applyBorder="1" applyAlignment="1"/>
    <xf numFmtId="0" fontId="21" fillId="19" borderId="0" xfId="0" applyFont="1" applyFill="1" applyBorder="1" applyAlignment="1">
      <alignment horizontal="center" wrapText="1"/>
    </xf>
    <xf numFmtId="0" fontId="0" fillId="19" borderId="0" xfId="0" applyFont="1" applyFill="1" applyBorder="1" applyAlignment="1">
      <alignment wrapText="1"/>
    </xf>
    <xf numFmtId="0" fontId="44" fillId="19" borderId="0" xfId="0" applyFont="1" applyFill="1" applyBorder="1" applyAlignment="1"/>
    <xf numFmtId="0" fontId="44" fillId="19" borderId="0" xfId="0" applyFont="1" applyFill="1" applyBorder="1" applyAlignment="1">
      <alignment horizontal="center" vertical="top" wrapText="1"/>
    </xf>
    <xf numFmtId="0" fontId="44" fillId="19" borderId="0" xfId="0" applyFont="1" applyFill="1" applyBorder="1" applyAlignment="1">
      <alignment horizontal="center" vertical="center" wrapText="1"/>
    </xf>
    <xf numFmtId="0" fontId="0" fillId="0" borderId="39" xfId="0" applyFont="1" applyFill="1" applyBorder="1" applyProtection="1">
      <protection locked="0"/>
    </xf>
    <xf numFmtId="0" fontId="0" fillId="0" borderId="20" xfId="0" applyFont="1" applyFill="1" applyBorder="1" applyAlignment="1" applyProtection="1">
      <alignment wrapText="1"/>
      <protection locked="0"/>
    </xf>
    <xf numFmtId="0" fontId="0" fillId="0" borderId="38" xfId="0" applyFont="1" applyFill="1" applyBorder="1" applyAlignment="1" applyProtection="1">
      <alignment wrapText="1"/>
      <protection locked="0"/>
    </xf>
    <xf numFmtId="0" fontId="18" fillId="0" borderId="0" xfId="0" applyFont="1" applyFill="1" applyBorder="1" applyAlignment="1">
      <alignment wrapText="1"/>
    </xf>
    <xf numFmtId="0" fontId="19" fillId="0" borderId="0" xfId="0" applyFont="1" applyFill="1" applyBorder="1" applyAlignment="1">
      <alignment wrapText="1"/>
    </xf>
    <xf numFmtId="0" fontId="18" fillId="0" borderId="0" xfId="0" applyFont="1" applyFill="1" applyBorder="1" applyAlignment="1">
      <alignment horizontal="center" wrapText="1"/>
    </xf>
    <xf numFmtId="0" fontId="17" fillId="0" borderId="0" xfId="0" applyFont="1" applyFill="1" applyBorder="1" applyAlignment="1">
      <alignment vertical="top" wrapText="1"/>
    </xf>
    <xf numFmtId="0" fontId="20" fillId="0" borderId="0" xfId="0" applyFont="1" applyFill="1" applyBorder="1" applyAlignment="1">
      <alignment vertical="top" wrapText="1"/>
    </xf>
    <xf numFmtId="0" fontId="17" fillId="0" borderId="0" xfId="0" applyFont="1" applyFill="1" applyBorder="1" applyAlignment="1">
      <alignment wrapText="1"/>
    </xf>
    <xf numFmtId="0" fontId="17" fillId="0" borderId="0" xfId="0" applyFont="1" applyFill="1" applyBorder="1"/>
    <xf numFmtId="0" fontId="0" fillId="0" borderId="0" xfId="0" applyFill="1" applyBorder="1"/>
    <xf numFmtId="0" fontId="13" fillId="0" borderId="0" xfId="0" applyFont="1" applyBorder="1" applyAlignment="1"/>
    <xf numFmtId="0" fontId="13" fillId="0" borderId="11" xfId="0" applyFont="1" applyBorder="1" applyAlignment="1"/>
    <xf numFmtId="0" fontId="46" fillId="4" borderId="15" xfId="0" applyFont="1" applyFill="1" applyBorder="1" applyAlignment="1">
      <alignment horizontal="center" vertical="center" wrapText="1"/>
    </xf>
    <xf numFmtId="0" fontId="9" fillId="0" borderId="11" xfId="0" applyFont="1" applyBorder="1" applyAlignment="1">
      <alignment vertical="top" wrapText="1"/>
    </xf>
    <xf numFmtId="0" fontId="9" fillId="0" borderId="8" xfId="0" applyFont="1" applyBorder="1" applyAlignment="1">
      <alignment vertical="top" wrapText="1"/>
    </xf>
    <xf numFmtId="0" fontId="46" fillId="4" borderId="8" xfId="0" applyFont="1" applyFill="1" applyBorder="1" applyAlignment="1">
      <alignment horizontal="center" vertical="center" wrapText="1"/>
    </xf>
    <xf numFmtId="0" fontId="46" fillId="4" borderId="23" xfId="0" applyFont="1" applyFill="1" applyBorder="1" applyAlignment="1">
      <alignment horizontal="center" vertical="center" wrapText="1"/>
    </xf>
    <xf numFmtId="0" fontId="46" fillId="4" borderId="11" xfId="0" applyFont="1" applyFill="1" applyBorder="1" applyAlignment="1">
      <alignment horizontal="center" vertical="center" wrapText="1"/>
    </xf>
    <xf numFmtId="0" fontId="9" fillId="0" borderId="6" xfId="0" applyFont="1" applyBorder="1" applyAlignment="1">
      <alignment vertical="top" wrapText="1"/>
    </xf>
    <xf numFmtId="0" fontId="46" fillId="4" borderId="6" xfId="0" applyFont="1" applyFill="1" applyBorder="1" applyAlignment="1">
      <alignment horizontal="center" vertical="center" wrapText="1"/>
    </xf>
    <xf numFmtId="0" fontId="9" fillId="0" borderId="8" xfId="0" applyFont="1" applyBorder="1" applyAlignment="1">
      <alignment wrapText="1"/>
    </xf>
    <xf numFmtId="0" fontId="9" fillId="12" borderId="9" xfId="0" applyFont="1" applyFill="1" applyBorder="1" applyAlignment="1">
      <alignment vertical="top" wrapText="1"/>
    </xf>
    <xf numFmtId="0" fontId="9" fillId="0" borderId="26" xfId="0" applyFont="1" applyBorder="1" applyAlignment="1">
      <alignment vertical="top" wrapText="1"/>
    </xf>
    <xf numFmtId="0" fontId="9" fillId="0" borderId="15" xfId="0" applyFont="1" applyBorder="1" applyAlignment="1">
      <alignment vertical="top" wrapText="1"/>
    </xf>
    <xf numFmtId="0" fontId="9" fillId="20" borderId="15" xfId="0" applyFont="1" applyFill="1" applyBorder="1" applyAlignment="1">
      <alignment vertical="top" wrapText="1"/>
    </xf>
    <xf numFmtId="0" fontId="9" fillId="21" borderId="15" xfId="0" applyFont="1" applyFill="1" applyBorder="1" applyAlignment="1">
      <alignment vertical="top" wrapText="1"/>
    </xf>
    <xf numFmtId="0" fontId="46" fillId="4" borderId="22" xfId="0" applyFont="1" applyFill="1" applyBorder="1" applyAlignment="1">
      <alignment horizontal="center" vertical="center" wrapText="1"/>
    </xf>
    <xf numFmtId="0" fontId="48" fillId="12" borderId="15" xfId="0" applyFont="1" applyFill="1" applyBorder="1" applyAlignment="1">
      <alignment vertical="center" wrapText="1"/>
    </xf>
    <xf numFmtId="0" fontId="48" fillId="20" borderId="15" xfId="0" applyFont="1" applyFill="1" applyBorder="1" applyAlignment="1">
      <alignment vertical="top" wrapText="1"/>
    </xf>
    <xf numFmtId="0" fontId="48" fillId="20" borderId="24" xfId="0" applyFont="1" applyFill="1" applyBorder="1" applyAlignment="1">
      <alignment vertical="top" wrapText="1"/>
    </xf>
    <xf numFmtId="0" fontId="9" fillId="11" borderId="15" xfId="0" applyFont="1" applyFill="1" applyBorder="1" applyAlignment="1">
      <alignment vertical="top" wrapText="1"/>
    </xf>
    <xf numFmtId="0" fontId="48" fillId="21" borderId="15" xfId="0" applyFont="1" applyFill="1" applyBorder="1" applyAlignment="1">
      <alignment vertical="top" wrapText="1"/>
    </xf>
    <xf numFmtId="0" fontId="48" fillId="21" borderId="24" xfId="0" applyFont="1" applyFill="1" applyBorder="1" applyAlignment="1">
      <alignment vertical="top" wrapText="1"/>
    </xf>
    <xf numFmtId="0" fontId="48" fillId="12" borderId="15" xfId="0" applyFont="1" applyFill="1" applyBorder="1" applyAlignment="1">
      <alignment vertical="top" wrapText="1"/>
    </xf>
    <xf numFmtId="0" fontId="9" fillId="11" borderId="11" xfId="0" applyFont="1" applyFill="1" applyBorder="1" applyAlignment="1">
      <alignment vertical="top" wrapText="1"/>
    </xf>
    <xf numFmtId="0" fontId="48" fillId="21" borderId="22" xfId="0" applyFont="1" applyFill="1" applyBorder="1" applyAlignment="1">
      <alignment vertical="top" wrapText="1"/>
    </xf>
    <xf numFmtId="0" fontId="9" fillId="11" borderId="8" xfId="0" applyFont="1" applyFill="1" applyBorder="1" applyAlignment="1">
      <alignment vertical="top" wrapText="1"/>
    </xf>
    <xf numFmtId="0" fontId="9" fillId="11" borderId="22" xfId="0" applyFont="1" applyFill="1" applyBorder="1" applyAlignment="1">
      <alignment vertical="top" wrapText="1"/>
    </xf>
    <xf numFmtId="0" fontId="17" fillId="0" borderId="20" xfId="0" applyFont="1" applyFill="1" applyBorder="1" applyAlignment="1">
      <alignment vertical="top" wrapText="1"/>
    </xf>
    <xf numFmtId="165" fontId="34" fillId="0" borderId="20" xfId="0" applyNumberFormat="1" applyFont="1" applyFill="1" applyBorder="1" applyAlignment="1">
      <alignment horizontal="center" vertical="center"/>
    </xf>
    <xf numFmtId="10" fontId="34" fillId="0" borderId="38" xfId="0" applyNumberFormat="1" applyFont="1" applyFill="1" applyBorder="1" applyAlignment="1">
      <alignment horizontal="center" vertical="center"/>
    </xf>
    <xf numFmtId="0" fontId="0" fillId="0" borderId="39" xfId="0" applyFill="1" applyBorder="1" applyAlignment="1"/>
    <xf numFmtId="0" fontId="0" fillId="0" borderId="20" xfId="0" applyFill="1" applyBorder="1" applyAlignment="1"/>
    <xf numFmtId="0" fontId="0" fillId="0" borderId="85" xfId="0" applyBorder="1"/>
    <xf numFmtId="0" fontId="0" fillId="0" borderId="37" xfId="0" applyBorder="1"/>
    <xf numFmtId="0" fontId="0" fillId="17" borderId="56" xfId="0" applyFill="1" applyBorder="1" applyAlignment="1"/>
    <xf numFmtId="0" fontId="0" fillId="17" borderId="57" xfId="0" applyFill="1" applyBorder="1"/>
    <xf numFmtId="0" fontId="17" fillId="0" borderId="19" xfId="0" applyFont="1" applyBorder="1" applyAlignment="1" applyProtection="1">
      <alignment wrapText="1"/>
      <protection locked="0"/>
    </xf>
    <xf numFmtId="0" fontId="17" fillId="0" borderId="21" xfId="0" applyFont="1" applyBorder="1" applyAlignment="1" applyProtection="1">
      <alignment wrapText="1"/>
      <protection locked="0"/>
    </xf>
    <xf numFmtId="0" fontId="17" fillId="17" borderId="17" xfId="0" applyFont="1" applyFill="1" applyBorder="1" applyAlignment="1" applyProtection="1">
      <alignment horizontal="center"/>
    </xf>
    <xf numFmtId="0" fontId="17" fillId="17" borderId="17" xfId="0" applyFont="1" applyFill="1" applyBorder="1" applyProtection="1"/>
    <xf numFmtId="0" fontId="16" fillId="17" borderId="17" xfId="0" applyFont="1" applyFill="1" applyBorder="1" applyProtection="1"/>
    <xf numFmtId="0" fontId="0" fillId="0" borderId="0" xfId="0" applyFill="1" applyProtection="1"/>
    <xf numFmtId="0" fontId="0" fillId="0" borderId="0" xfId="0" applyProtection="1"/>
    <xf numFmtId="0" fontId="1" fillId="3" borderId="15"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7" fillId="0" borderId="19" xfId="0" applyFont="1" applyFill="1" applyBorder="1" applyAlignment="1" applyProtection="1">
      <alignment wrapText="1"/>
      <protection locked="0"/>
    </xf>
    <xf numFmtId="0" fontId="9" fillId="13" borderId="11" xfId="0" applyFont="1" applyFill="1" applyBorder="1" applyAlignment="1">
      <alignment vertical="top" wrapText="1"/>
    </xf>
    <xf numFmtId="0" fontId="9" fillId="13" borderId="8" xfId="0" applyFont="1" applyFill="1" applyBorder="1" applyAlignment="1">
      <alignment vertical="top" wrapText="1"/>
    </xf>
    <xf numFmtId="0" fontId="9" fillId="13" borderId="6" xfId="0" applyFont="1" applyFill="1" applyBorder="1" applyAlignment="1">
      <alignment vertical="top" wrapText="1"/>
    </xf>
    <xf numFmtId="0" fontId="9" fillId="13" borderId="15" xfId="0" applyFont="1" applyFill="1" applyBorder="1" applyAlignment="1">
      <alignment vertical="top" wrapText="1"/>
    </xf>
    <xf numFmtId="0" fontId="9" fillId="13" borderId="22" xfId="0" applyFont="1" applyFill="1" applyBorder="1" applyAlignment="1">
      <alignment vertical="top" wrapText="1"/>
    </xf>
    <xf numFmtId="0" fontId="19" fillId="17" borderId="17" xfId="0" applyFont="1" applyFill="1" applyBorder="1" applyAlignment="1">
      <alignment wrapText="1"/>
    </xf>
    <xf numFmtId="9" fontId="0" fillId="0" borderId="0" xfId="0" applyNumberFormat="1"/>
    <xf numFmtId="0" fontId="0" fillId="0" borderId="0" xfId="0" applyProtection="1">
      <protection locked="0"/>
    </xf>
    <xf numFmtId="0" fontId="9" fillId="0" borderId="24" xfId="0" applyFont="1" applyBorder="1" applyAlignment="1">
      <alignment vertical="top" wrapText="1"/>
    </xf>
    <xf numFmtId="0" fontId="9" fillId="0" borderId="23" xfId="0" applyFont="1" applyBorder="1" applyAlignment="1">
      <alignment vertical="top" wrapText="1"/>
    </xf>
    <xf numFmtId="0" fontId="9" fillId="13" borderId="24" xfId="0" applyFont="1" applyFill="1" applyBorder="1" applyAlignment="1">
      <alignment vertical="top" wrapText="1"/>
    </xf>
    <xf numFmtId="0" fontId="9" fillId="13" borderId="23" xfId="0" applyFont="1" applyFill="1" applyBorder="1" applyAlignment="1">
      <alignment vertical="top" wrapText="1"/>
    </xf>
    <xf numFmtId="0" fontId="9" fillId="11" borderId="23" xfId="0" applyFont="1" applyFill="1" applyBorder="1" applyAlignment="1">
      <alignment vertical="top" wrapText="1"/>
    </xf>
    <xf numFmtId="0" fontId="9" fillId="11" borderId="14" xfId="0" applyFont="1" applyFill="1" applyBorder="1" applyAlignment="1">
      <alignment vertical="top" wrapText="1"/>
    </xf>
    <xf numFmtId="0" fontId="9" fillId="0" borderId="14" xfId="0" applyFont="1" applyBorder="1" applyAlignment="1">
      <alignment vertical="top" wrapText="1"/>
    </xf>
    <xf numFmtId="0" fontId="9" fillId="13" borderId="14" xfId="0" applyFont="1" applyFill="1" applyBorder="1" applyAlignment="1">
      <alignment vertical="top" wrapText="1"/>
    </xf>
    <xf numFmtId="0" fontId="9" fillId="0" borderId="24" xfId="0" applyFont="1" applyFill="1" applyBorder="1" applyAlignment="1">
      <alignment vertical="top" wrapText="1"/>
    </xf>
    <xf numFmtId="0" fontId="9" fillId="0" borderId="14" xfId="0" applyFont="1" applyFill="1" applyBorder="1" applyAlignment="1">
      <alignment vertical="top" wrapText="1"/>
    </xf>
    <xf numFmtId="0" fontId="9" fillId="0" borderId="23" xfId="0" applyFont="1" applyFill="1" applyBorder="1" applyAlignment="1">
      <alignment vertical="top" wrapText="1"/>
    </xf>
    <xf numFmtId="0" fontId="1" fillId="13" borderId="23" xfId="0" applyFont="1" applyFill="1" applyBorder="1" applyAlignment="1">
      <alignment vertical="top" wrapText="1"/>
    </xf>
    <xf numFmtId="0" fontId="9" fillId="12" borderId="15" xfId="0" applyFont="1" applyFill="1" applyBorder="1" applyAlignment="1">
      <alignment vertical="top" wrapText="1"/>
    </xf>
    <xf numFmtId="0" fontId="9" fillId="0" borderId="6" xfId="0" applyFont="1" applyBorder="1"/>
    <xf numFmtId="0" fontId="9" fillId="0" borderId="14" xfId="0" applyFont="1" applyBorder="1" applyAlignment="1">
      <alignment vertical="top" wrapText="1"/>
    </xf>
    <xf numFmtId="0" fontId="9" fillId="13" borderId="24" xfId="0" applyFont="1" applyFill="1" applyBorder="1" applyAlignment="1">
      <alignment vertical="top" wrapText="1"/>
    </xf>
    <xf numFmtId="0" fontId="9" fillId="13" borderId="14" xfId="0" applyFont="1" applyFill="1" applyBorder="1" applyAlignment="1">
      <alignment vertical="top" wrapText="1"/>
    </xf>
    <xf numFmtId="0" fontId="9" fillId="11" borderId="24" xfId="0" applyFont="1" applyFill="1" applyBorder="1" applyAlignment="1">
      <alignment vertical="top" wrapText="1"/>
    </xf>
    <xf numFmtId="0" fontId="9" fillId="11" borderId="14" xfId="0" applyFont="1" applyFill="1" applyBorder="1" applyAlignment="1">
      <alignment vertical="top" wrapText="1"/>
    </xf>
    <xf numFmtId="0" fontId="9" fillId="11" borderId="23" xfId="0" applyFont="1" applyFill="1" applyBorder="1" applyAlignment="1">
      <alignment vertical="top" wrapText="1"/>
    </xf>
    <xf numFmtId="0" fontId="18" fillId="4" borderId="18" xfId="0" applyFont="1" applyFill="1" applyBorder="1" applyAlignment="1" applyProtection="1">
      <alignment horizontal="center" vertical="top"/>
    </xf>
    <xf numFmtId="0" fontId="17" fillId="17" borderId="18" xfId="0" applyFont="1" applyFill="1" applyBorder="1" applyProtection="1"/>
    <xf numFmtId="0" fontId="16" fillId="17" borderId="18" xfId="0" applyFont="1" applyFill="1" applyBorder="1" applyProtection="1"/>
    <xf numFmtId="0" fontId="0" fillId="13" borderId="16" xfId="0" applyFont="1" applyFill="1" applyBorder="1" applyAlignment="1">
      <alignment horizontal="left" vertical="top"/>
    </xf>
    <xf numFmtId="0" fontId="0" fillId="0" borderId="16" xfId="0" applyBorder="1" applyAlignment="1">
      <alignment horizontal="left" vertical="top"/>
    </xf>
    <xf numFmtId="0" fontId="0" fillId="4" borderId="16" xfId="0" applyFill="1" applyBorder="1" applyAlignment="1">
      <alignment horizontal="left" vertical="top"/>
    </xf>
    <xf numFmtId="0" fontId="0" fillId="13" borderId="16" xfId="0" applyFill="1" applyBorder="1" applyAlignment="1">
      <alignment horizontal="left" vertical="top"/>
    </xf>
    <xf numFmtId="0" fontId="0" fillId="0" borderId="16" xfId="0" applyFill="1" applyBorder="1" applyAlignment="1">
      <alignment horizontal="left" vertical="top"/>
    </xf>
    <xf numFmtId="0" fontId="0" fillId="17" borderId="16" xfId="0" applyFill="1" applyBorder="1" applyAlignment="1">
      <alignment horizontal="left" vertical="top"/>
    </xf>
    <xf numFmtId="0" fontId="0" fillId="13" borderId="19" xfId="0" applyFill="1" applyBorder="1" applyAlignment="1">
      <alignment horizontal="left" vertical="top"/>
    </xf>
    <xf numFmtId="0" fontId="0" fillId="12" borderId="19" xfId="0" applyFill="1" applyBorder="1" applyAlignment="1">
      <alignment horizontal="left" vertical="top"/>
    </xf>
    <xf numFmtId="0" fontId="0" fillId="14" borderId="19" xfId="0" applyFill="1" applyBorder="1" applyAlignment="1">
      <alignment horizontal="left" vertical="top"/>
    </xf>
    <xf numFmtId="0" fontId="0" fillId="15" borderId="19" xfId="0" applyFill="1" applyBorder="1" applyAlignment="1">
      <alignment horizontal="left" vertical="top"/>
    </xf>
    <xf numFmtId="0" fontId="0" fillId="10" borderId="19" xfId="0" applyFill="1" applyBorder="1" applyAlignment="1">
      <alignment horizontal="left" vertical="top"/>
    </xf>
    <xf numFmtId="0" fontId="0" fillId="16" borderId="16" xfId="0" applyFill="1" applyBorder="1" applyAlignment="1">
      <alignment horizontal="left" vertical="top"/>
    </xf>
    <xf numFmtId="0" fontId="0" fillId="10" borderId="16" xfId="0" applyFill="1" applyBorder="1" applyAlignment="1">
      <alignment horizontal="left" vertical="top"/>
    </xf>
    <xf numFmtId="0" fontId="0" fillId="15" borderId="16" xfId="0" applyFill="1" applyBorder="1" applyAlignment="1">
      <alignment horizontal="left" vertical="top"/>
    </xf>
    <xf numFmtId="0" fontId="1" fillId="4" borderId="76" xfId="0" applyFont="1" applyFill="1" applyBorder="1" applyAlignment="1">
      <alignment horizontal="center" vertical="top" wrapText="1"/>
    </xf>
    <xf numFmtId="0" fontId="18" fillId="4" borderId="105" xfId="0" applyFont="1" applyFill="1" applyBorder="1" applyAlignment="1">
      <alignment horizontal="center" vertical="top"/>
    </xf>
    <xf numFmtId="0" fontId="0" fillId="4" borderId="106" xfId="0" applyFill="1" applyBorder="1" applyAlignment="1">
      <alignment horizontal="center"/>
    </xf>
    <xf numFmtId="0" fontId="0" fillId="0" borderId="102" xfId="0" applyBorder="1" applyAlignment="1">
      <alignment horizontal="left" vertical="top"/>
    </xf>
    <xf numFmtId="0" fontId="9" fillId="0" borderId="33" xfId="0" applyFont="1" applyBorder="1" applyAlignment="1">
      <alignment vertical="top" wrapText="1"/>
    </xf>
    <xf numFmtId="0" fontId="17" fillId="0" borderId="32" xfId="0" applyFont="1" applyBorder="1" applyAlignment="1" applyProtection="1">
      <alignment horizontal="center"/>
      <protection locked="0"/>
    </xf>
    <xf numFmtId="0" fontId="17" fillId="18" borderId="33" xfId="0" applyFont="1" applyFill="1" applyBorder="1" applyAlignment="1" applyProtection="1">
      <alignment horizontal="center"/>
      <protection locked="0"/>
    </xf>
    <xf numFmtId="0" fontId="17" fillId="0" borderId="89" xfId="0" applyFont="1" applyBorder="1" applyAlignment="1" applyProtection="1">
      <alignment wrapText="1"/>
      <protection locked="0"/>
    </xf>
    <xf numFmtId="0" fontId="17" fillId="0" borderId="90" xfId="0" applyFont="1" applyBorder="1" applyAlignment="1" applyProtection="1">
      <alignment wrapText="1"/>
      <protection locked="0"/>
    </xf>
    <xf numFmtId="0" fontId="0" fillId="4" borderId="106" xfId="0" applyFill="1" applyBorder="1" applyAlignment="1">
      <alignment horizontal="left" vertical="top"/>
    </xf>
    <xf numFmtId="0" fontId="1" fillId="4" borderId="76" xfId="0" applyFont="1" applyFill="1" applyBorder="1" applyAlignment="1" applyProtection="1">
      <alignment horizontal="center" vertical="top" wrapText="1"/>
    </xf>
    <xf numFmtId="0" fontId="18" fillId="4" borderId="105" xfId="0" applyFont="1" applyFill="1" applyBorder="1" applyAlignment="1" applyProtection="1">
      <alignment horizontal="center" vertical="top"/>
    </xf>
    <xf numFmtId="0" fontId="18" fillId="0" borderId="5" xfId="0" applyFont="1" applyBorder="1" applyAlignment="1"/>
    <xf numFmtId="0" fontId="0" fillId="0" borderId="107" xfId="0" applyBorder="1" applyAlignment="1">
      <alignment horizontal="left" vertical="top"/>
    </xf>
    <xf numFmtId="0" fontId="17" fillId="0" borderId="2" xfId="0" applyFont="1" applyBorder="1" applyAlignment="1">
      <alignment vertical="top" wrapText="1"/>
    </xf>
    <xf numFmtId="0" fontId="17" fillId="0" borderId="68" xfId="0" applyFont="1" applyBorder="1" applyAlignment="1" applyProtection="1">
      <alignment horizontal="center"/>
      <protection locked="0"/>
    </xf>
    <xf numFmtId="0" fontId="17" fillId="18" borderId="2" xfId="0" applyFont="1" applyFill="1" applyBorder="1" applyAlignment="1" applyProtection="1">
      <alignment horizontal="center"/>
      <protection locked="0"/>
    </xf>
    <xf numFmtId="0" fontId="17" fillId="0" borderId="1" xfId="0" applyFont="1" applyBorder="1" applyAlignment="1" applyProtection="1">
      <alignment wrapText="1"/>
      <protection locked="0"/>
    </xf>
    <xf numFmtId="0" fontId="17" fillId="0" borderId="108" xfId="0" applyFont="1" applyBorder="1" applyAlignment="1" applyProtection="1">
      <alignment wrapText="1"/>
      <protection locked="0"/>
    </xf>
    <xf numFmtId="0" fontId="9" fillId="13" borderId="23" xfId="0" applyFont="1" applyFill="1" applyBorder="1" applyAlignment="1">
      <alignment vertical="top"/>
    </xf>
    <xf numFmtId="0" fontId="46" fillId="4" borderId="9" xfId="0" applyFont="1" applyFill="1" applyBorder="1" applyAlignment="1">
      <alignment horizontal="center" vertical="center" wrapText="1"/>
    </xf>
    <xf numFmtId="0" fontId="9" fillId="0" borderId="14" xfId="0" applyFont="1" applyBorder="1" applyAlignment="1">
      <alignment horizontal="left" vertical="top" wrapText="1"/>
    </xf>
    <xf numFmtId="0" fontId="9" fillId="0" borderId="26" xfId="0" applyFont="1" applyBorder="1" applyAlignment="1">
      <alignment horizontal="center"/>
    </xf>
    <xf numFmtId="0" fontId="9" fillId="0" borderId="15" xfId="0" applyFont="1" applyBorder="1" applyAlignment="1">
      <alignment vertical="top" wrapText="1"/>
    </xf>
    <xf numFmtId="0" fontId="9" fillId="13" borderId="15" xfId="0" applyFont="1" applyFill="1" applyBorder="1" applyAlignment="1">
      <alignment vertical="top" wrapText="1"/>
    </xf>
    <xf numFmtId="0" fontId="28" fillId="0" borderId="1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45" fillId="0" borderId="4" xfId="0" applyFont="1" applyBorder="1" applyAlignment="1">
      <alignment horizontal="center"/>
    </xf>
    <xf numFmtId="0" fontId="45" fillId="0" borderId="5" xfId="0" applyFont="1" applyBorder="1" applyAlignment="1">
      <alignment horizontal="center"/>
    </xf>
    <xf numFmtId="0" fontId="45" fillId="0" borderId="6" xfId="0" applyFont="1" applyBorder="1" applyAlignment="1">
      <alignment horizontal="center"/>
    </xf>
    <xf numFmtId="0" fontId="9" fillId="0" borderId="26" xfId="0" applyFont="1" applyBorder="1" applyAlignment="1">
      <alignment horizontal="center"/>
    </xf>
    <xf numFmtId="0" fontId="9" fillId="0" borderId="0" xfId="0" applyFont="1" applyBorder="1" applyAlignment="1">
      <alignment horizontal="center"/>
    </xf>
    <xf numFmtId="0" fontId="9" fillId="0" borderId="11" xfId="0" applyFont="1" applyBorder="1" applyAlignment="1">
      <alignment horizontal="center"/>
    </xf>
    <xf numFmtId="0" fontId="1" fillId="10" borderId="9"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45" fillId="0" borderId="9" xfId="0" applyFont="1" applyBorder="1" applyAlignment="1">
      <alignment vertical="top" wrapText="1"/>
    </xf>
    <xf numFmtId="0" fontId="45" fillId="0" borderId="12" xfId="0" applyFont="1" applyBorder="1" applyAlignment="1">
      <alignment vertical="top" wrapText="1"/>
    </xf>
    <xf numFmtId="0" fontId="45" fillId="0" borderId="22" xfId="0" applyFont="1" applyBorder="1" applyAlignment="1">
      <alignment vertical="top" wrapText="1"/>
    </xf>
    <xf numFmtId="0" fontId="0" fillId="0" borderId="15" xfId="0" applyBorder="1" applyAlignment="1">
      <alignment vertical="top" wrapText="1"/>
    </xf>
    <xf numFmtId="0" fontId="9" fillId="0" borderId="24" xfId="0" applyFont="1" applyBorder="1" applyAlignment="1">
      <alignment vertical="top" wrapText="1"/>
    </xf>
    <xf numFmtId="0" fontId="9" fillId="0" borderId="23" xfId="0" applyFont="1" applyBorder="1" applyAlignment="1">
      <alignment vertical="top" wrapText="1"/>
    </xf>
    <xf numFmtId="0" fontId="9" fillId="0" borderId="14" xfId="0" applyFont="1" applyBorder="1" applyAlignment="1">
      <alignment vertical="top" wrapText="1"/>
    </xf>
    <xf numFmtId="0" fontId="9" fillId="13" borderId="24" xfId="0" applyFont="1" applyFill="1" applyBorder="1" applyAlignment="1">
      <alignment vertical="top" wrapText="1"/>
    </xf>
    <xf numFmtId="0" fontId="9" fillId="13" borderId="14" xfId="0" applyFont="1" applyFill="1" applyBorder="1" applyAlignment="1">
      <alignment vertical="top" wrapText="1"/>
    </xf>
    <xf numFmtId="0" fontId="9" fillId="13" borderId="23" xfId="0" applyFont="1" applyFill="1" applyBorder="1" applyAlignment="1">
      <alignment vertical="top" wrapText="1"/>
    </xf>
    <xf numFmtId="0" fontId="9" fillId="0" borderId="24" xfId="0" applyFont="1" applyFill="1" applyBorder="1" applyAlignment="1">
      <alignment vertical="top" wrapText="1"/>
    </xf>
    <xf numFmtId="0" fontId="9" fillId="0" borderId="14" xfId="0" applyFont="1" applyFill="1" applyBorder="1" applyAlignment="1">
      <alignment vertical="top" wrapText="1"/>
    </xf>
    <xf numFmtId="0" fontId="9" fillId="0" borderId="23" xfId="0" applyFont="1" applyFill="1" applyBorder="1" applyAlignment="1">
      <alignment vertical="top" wrapText="1"/>
    </xf>
    <xf numFmtId="0" fontId="13" fillId="0" borderId="24" xfId="0" applyFont="1" applyBorder="1" applyAlignment="1">
      <alignment vertical="top" wrapText="1"/>
    </xf>
    <xf numFmtId="0" fontId="13" fillId="0" borderId="14" xfId="0" applyFont="1" applyBorder="1" applyAlignment="1">
      <alignment vertical="top" wrapText="1"/>
    </xf>
    <xf numFmtId="0" fontId="13" fillId="0" borderId="23" xfId="0" applyFont="1" applyBorder="1" applyAlignment="1">
      <alignment vertical="top" wrapText="1"/>
    </xf>
    <xf numFmtId="0" fontId="0" fillId="0" borderId="14" xfId="0" applyBorder="1"/>
    <xf numFmtId="0" fontId="9" fillId="5" borderId="24" xfId="0" applyFont="1" applyFill="1" applyBorder="1" applyAlignment="1">
      <alignment vertical="top" wrapText="1"/>
    </xf>
    <xf numFmtId="0" fontId="9" fillId="5" borderId="14" xfId="0" applyFont="1" applyFill="1" applyBorder="1" applyAlignment="1">
      <alignment vertical="top" wrapText="1"/>
    </xf>
    <xf numFmtId="0" fontId="9" fillId="5" borderId="23" xfId="0" applyFont="1" applyFill="1" applyBorder="1" applyAlignment="1">
      <alignment vertical="top" wrapText="1"/>
    </xf>
    <xf numFmtId="0" fontId="9" fillId="11" borderId="24" xfId="0" applyFont="1" applyFill="1" applyBorder="1" applyAlignment="1">
      <alignment vertical="top" wrapText="1"/>
    </xf>
    <xf numFmtId="0" fontId="9" fillId="11" borderId="14" xfId="0" applyFont="1" applyFill="1" applyBorder="1" applyAlignment="1">
      <alignment vertical="top" wrapText="1"/>
    </xf>
    <xf numFmtId="0" fontId="9" fillId="11" borderId="23" xfId="0" applyFont="1" applyFill="1" applyBorder="1" applyAlignment="1">
      <alignment vertical="top" wrapText="1"/>
    </xf>
    <xf numFmtId="0" fontId="0" fillId="0" borderId="14" xfId="0" applyBorder="1" applyAlignment="1">
      <alignment vertical="top" wrapText="1"/>
    </xf>
    <xf numFmtId="0" fontId="0" fillId="0" borderId="23" xfId="0" applyBorder="1" applyAlignment="1">
      <alignment vertical="top" wrapText="1"/>
    </xf>
    <xf numFmtId="0" fontId="0" fillId="0" borderId="44" xfId="0" applyFont="1" applyBorder="1" applyAlignment="1">
      <alignment horizontal="left" vertical="top" wrapText="1"/>
    </xf>
    <xf numFmtId="0" fontId="17" fillId="0" borderId="43" xfId="0" applyFont="1" applyBorder="1" applyAlignment="1">
      <alignment horizontal="center"/>
    </xf>
    <xf numFmtId="0" fontId="17" fillId="0" borderId="44" xfId="0" applyFont="1" applyBorder="1" applyAlignment="1">
      <alignment horizontal="center"/>
    </xf>
    <xf numFmtId="0" fontId="17" fillId="0" borderId="45" xfId="0" applyFont="1" applyBorder="1" applyAlignment="1">
      <alignment horizontal="center"/>
    </xf>
    <xf numFmtId="0" fontId="17" fillId="0" borderId="46" xfId="0" applyFont="1" applyBorder="1" applyAlignment="1">
      <alignment horizontal="center"/>
    </xf>
    <xf numFmtId="0" fontId="17" fillId="0" borderId="47" xfId="0" applyFont="1" applyBorder="1" applyAlignment="1">
      <alignment horizontal="center"/>
    </xf>
    <xf numFmtId="0" fontId="17" fillId="0" borderId="48" xfId="0" applyFont="1" applyBorder="1" applyAlignment="1">
      <alignment horizontal="center"/>
    </xf>
    <xf numFmtId="0" fontId="17" fillId="0" borderId="49" xfId="0" applyFont="1" applyBorder="1" applyAlignment="1">
      <alignment horizontal="center"/>
    </xf>
    <xf numFmtId="0" fontId="17" fillId="0" borderId="50" xfId="0" applyFont="1" applyBorder="1" applyAlignment="1">
      <alignment horizontal="center"/>
    </xf>
    <xf numFmtId="0" fontId="17" fillId="0" borderId="51" xfId="0" applyFont="1" applyBorder="1" applyAlignment="1">
      <alignment horizontal="center"/>
    </xf>
    <xf numFmtId="0" fontId="12" fillId="8" borderId="52" xfId="0" applyFont="1" applyFill="1" applyBorder="1" applyAlignment="1">
      <alignment horizontal="center"/>
    </xf>
    <xf numFmtId="0" fontId="12" fillId="8" borderId="36" xfId="0" applyFont="1" applyFill="1" applyBorder="1" applyAlignment="1">
      <alignment horizontal="center"/>
    </xf>
    <xf numFmtId="0" fontId="12" fillId="8" borderId="53" xfId="0" applyFont="1" applyFill="1" applyBorder="1" applyAlignment="1">
      <alignment horizontal="center"/>
    </xf>
    <xf numFmtId="0" fontId="12" fillId="8" borderId="35" xfId="0" applyFont="1" applyFill="1" applyBorder="1" applyAlignment="1">
      <alignment horizontal="center"/>
    </xf>
    <xf numFmtId="14" fontId="12" fillId="11" borderId="16" xfId="0" applyNumberFormat="1" applyFont="1" applyFill="1" applyBorder="1" applyAlignment="1" applyProtection="1">
      <alignment horizontal="center"/>
      <protection locked="0"/>
    </xf>
    <xf numFmtId="14" fontId="12" fillId="11" borderId="54" xfId="0" applyNumberFormat="1" applyFont="1" applyFill="1" applyBorder="1" applyAlignment="1" applyProtection="1">
      <alignment horizontal="center"/>
      <protection locked="0"/>
    </xf>
    <xf numFmtId="0" fontId="12" fillId="0" borderId="55" xfId="0" applyFont="1" applyBorder="1" applyAlignment="1" applyProtection="1">
      <alignment horizontal="center"/>
      <protection locked="0"/>
    </xf>
    <xf numFmtId="0" fontId="12" fillId="0" borderId="54" xfId="0" applyFont="1" applyBorder="1" applyAlignment="1" applyProtection="1">
      <alignment horizontal="center"/>
      <protection locked="0"/>
    </xf>
    <xf numFmtId="0" fontId="12" fillId="8" borderId="16" xfId="0" applyFont="1" applyFill="1" applyBorder="1" applyAlignment="1">
      <alignment horizontal="center"/>
    </xf>
    <xf numFmtId="0" fontId="12" fillId="8" borderId="17" xfId="0" applyFont="1" applyFill="1" applyBorder="1" applyAlignment="1">
      <alignment horizontal="center"/>
    </xf>
    <xf numFmtId="0" fontId="12" fillId="8" borderId="31" xfId="0" applyFont="1" applyFill="1" applyBorder="1" applyAlignment="1">
      <alignment horizontal="center"/>
    </xf>
    <xf numFmtId="0" fontId="28" fillId="0" borderId="16" xfId="0" applyFont="1" applyBorder="1" applyAlignment="1" applyProtection="1">
      <alignment horizontal="center"/>
      <protection locked="0"/>
    </xf>
    <xf numFmtId="0" fontId="28" fillId="0" borderId="17" xfId="0" applyFont="1" applyBorder="1" applyAlignment="1" applyProtection="1">
      <alignment horizontal="center"/>
      <protection locked="0"/>
    </xf>
    <xf numFmtId="0" fontId="28" fillId="0" borderId="31" xfId="0" applyFont="1" applyBorder="1" applyAlignment="1" applyProtection="1">
      <alignment horizontal="center"/>
      <protection locked="0"/>
    </xf>
    <xf numFmtId="0" fontId="13" fillId="0" borderId="55" xfId="0" applyFont="1" applyBorder="1" applyAlignment="1" applyProtection="1">
      <alignment horizontal="left"/>
      <protection locked="0"/>
    </xf>
    <xf numFmtId="0" fontId="13" fillId="0" borderId="17" xfId="0" applyFont="1" applyBorder="1" applyAlignment="1" applyProtection="1">
      <alignment horizontal="left"/>
      <protection locked="0"/>
    </xf>
    <xf numFmtId="0" fontId="13" fillId="0" borderId="31" xfId="0" applyFont="1" applyBorder="1" applyAlignment="1" applyProtection="1">
      <alignment horizontal="left"/>
      <protection locked="0"/>
    </xf>
    <xf numFmtId="0" fontId="0" fillId="0" borderId="54" xfId="0" applyBorder="1" applyAlignment="1" applyProtection="1">
      <alignment horizontal="center"/>
      <protection locked="0"/>
    </xf>
    <xf numFmtId="0" fontId="13" fillId="7" borderId="53" xfId="0" applyFont="1" applyFill="1" applyBorder="1" applyAlignment="1" applyProtection="1">
      <alignment horizontal="center"/>
      <protection locked="0"/>
    </xf>
    <xf numFmtId="0" fontId="0" fillId="0" borderId="56" xfId="0" applyBorder="1" applyAlignment="1" applyProtection="1">
      <protection locked="0"/>
    </xf>
    <xf numFmtId="0" fontId="0" fillId="0" borderId="57" xfId="0" applyBorder="1" applyAlignment="1" applyProtection="1">
      <protection locked="0"/>
    </xf>
    <xf numFmtId="0" fontId="1" fillId="8" borderId="58" xfId="0" applyFont="1" applyFill="1" applyBorder="1" applyAlignment="1">
      <alignment horizontal="center"/>
    </xf>
    <xf numFmtId="0" fontId="39" fillId="8" borderId="59" xfId="0" applyFont="1" applyFill="1" applyBorder="1" applyAlignment="1">
      <alignment horizontal="center"/>
    </xf>
    <xf numFmtId="0" fontId="39" fillId="8" borderId="25" xfId="0" applyFont="1" applyFill="1" applyBorder="1" applyAlignment="1">
      <alignment horizontal="center"/>
    </xf>
    <xf numFmtId="0" fontId="13" fillId="0" borderId="60" xfId="0" applyFont="1" applyBorder="1" applyAlignment="1" applyProtection="1">
      <alignment horizontal="left"/>
      <protection locked="0"/>
    </xf>
    <xf numFmtId="0" fontId="13" fillId="0" borderId="32" xfId="0" applyFont="1" applyBorder="1" applyAlignment="1" applyProtection="1">
      <alignment horizontal="left"/>
      <protection locked="0"/>
    </xf>
    <xf numFmtId="0" fontId="13" fillId="0" borderId="61" xfId="0" applyFont="1" applyBorder="1" applyAlignment="1"/>
    <xf numFmtId="0" fontId="0" fillId="0" borderId="62" xfId="0" applyBorder="1" applyAlignment="1"/>
    <xf numFmtId="0" fontId="22" fillId="0" borderId="63" xfId="0" applyFont="1" applyBorder="1" applyAlignment="1" applyProtection="1">
      <protection locked="0"/>
    </xf>
    <xf numFmtId="0" fontId="22" fillId="0" borderId="64" xfId="0" applyFont="1" applyBorder="1" applyAlignment="1" applyProtection="1">
      <protection locked="0"/>
    </xf>
    <xf numFmtId="0" fontId="22" fillId="0" borderId="65" xfId="0" applyFont="1" applyBorder="1" applyAlignment="1" applyProtection="1">
      <protection locked="0"/>
    </xf>
    <xf numFmtId="0" fontId="13" fillId="0" borderId="66" xfId="0" applyFont="1" applyBorder="1" applyAlignment="1">
      <alignment horizontal="left"/>
    </xf>
    <xf numFmtId="0" fontId="13" fillId="0" borderId="37" xfId="0" applyFont="1" applyBorder="1" applyAlignment="1">
      <alignment horizontal="left"/>
    </xf>
    <xf numFmtId="0" fontId="36" fillId="0" borderId="37" xfId="1" applyBorder="1" applyAlignment="1" applyProtection="1">
      <alignment horizontal="left"/>
      <protection locked="0"/>
    </xf>
    <xf numFmtId="0" fontId="13" fillId="0" borderId="37" xfId="0" applyFont="1" applyBorder="1" applyAlignment="1" applyProtection="1">
      <alignment horizontal="left"/>
      <protection locked="0"/>
    </xf>
    <xf numFmtId="0" fontId="13" fillId="0" borderId="67" xfId="0" applyFont="1" applyBorder="1" applyAlignment="1" applyProtection="1">
      <alignment horizontal="left"/>
      <protection locked="0"/>
    </xf>
    <xf numFmtId="0" fontId="13" fillId="0" borderId="58" xfId="0" applyFont="1" applyBorder="1" applyAlignment="1"/>
    <xf numFmtId="0" fontId="0" fillId="0" borderId="68" xfId="0" applyBorder="1" applyAlignment="1"/>
    <xf numFmtId="0" fontId="13" fillId="0" borderId="69" xfId="0" applyFont="1" applyBorder="1" applyAlignment="1" applyProtection="1">
      <protection locked="0"/>
    </xf>
    <xf numFmtId="0" fontId="22" fillId="0" borderId="59" xfId="0" applyFont="1" applyBorder="1" applyAlignment="1" applyProtection="1">
      <protection locked="0"/>
    </xf>
    <xf numFmtId="0" fontId="22" fillId="0" borderId="25" xfId="0" applyFont="1" applyBorder="1" applyAlignment="1" applyProtection="1">
      <protection locked="0"/>
    </xf>
    <xf numFmtId="0" fontId="13" fillId="0" borderId="54" xfId="0" applyFont="1" applyBorder="1" applyAlignment="1">
      <alignment horizontal="left"/>
    </xf>
    <xf numFmtId="0" fontId="13" fillId="0" borderId="20" xfId="0" applyFont="1" applyBorder="1" applyAlignment="1">
      <alignment horizontal="left"/>
    </xf>
    <xf numFmtId="0" fontId="13" fillId="0" borderId="70" xfId="0" applyFont="1" applyBorder="1" applyAlignment="1"/>
    <xf numFmtId="0" fontId="0" fillId="0" borderId="54" xfId="0" applyBorder="1" applyAlignment="1"/>
    <xf numFmtId="0" fontId="36" fillId="0" borderId="55" xfId="1" applyBorder="1" applyAlignment="1" applyProtection="1">
      <protection locked="0"/>
    </xf>
    <xf numFmtId="0" fontId="22" fillId="0" borderId="17" xfId="0" applyFont="1" applyBorder="1" applyAlignment="1" applyProtection="1">
      <protection locked="0"/>
    </xf>
    <xf numFmtId="0" fontId="22" fillId="0" borderId="18" xfId="0" applyFont="1" applyBorder="1" applyAlignment="1" applyProtection="1">
      <protection locked="0"/>
    </xf>
    <xf numFmtId="0" fontId="13" fillId="0" borderId="71" xfId="0" applyFont="1" applyFill="1" applyBorder="1" applyAlignment="1" applyProtection="1">
      <alignment horizontal="center"/>
    </xf>
    <xf numFmtId="0" fontId="13" fillId="0" borderId="104" xfId="0" applyFont="1" applyFill="1" applyBorder="1" applyAlignment="1" applyProtection="1">
      <alignment horizontal="center"/>
    </xf>
    <xf numFmtId="0" fontId="13" fillId="0" borderId="72" xfId="0" applyFont="1" applyFill="1" applyBorder="1" applyAlignment="1" applyProtection="1">
      <alignment horizontal="center"/>
    </xf>
    <xf numFmtId="0" fontId="12" fillId="8" borderId="73"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74" xfId="0" applyFont="1" applyFill="1" applyBorder="1" applyAlignment="1">
      <alignment horizontal="center" vertical="center"/>
    </xf>
    <xf numFmtId="0" fontId="13" fillId="7" borderId="53" xfId="0" applyFont="1" applyFill="1" applyBorder="1" applyAlignment="1">
      <alignment horizontal="center"/>
    </xf>
    <xf numFmtId="0" fontId="13" fillId="7" borderId="35" xfId="0" applyFont="1" applyFill="1" applyBorder="1" applyAlignment="1">
      <alignment horizontal="center"/>
    </xf>
    <xf numFmtId="0" fontId="12" fillId="8" borderId="75" xfId="0" applyFont="1" applyFill="1" applyBorder="1" applyAlignment="1">
      <alignment horizontal="center"/>
    </xf>
    <xf numFmtId="0" fontId="12" fillId="8" borderId="76" xfId="0" applyFont="1" applyFill="1" applyBorder="1" applyAlignment="1">
      <alignment horizontal="center"/>
    </xf>
    <xf numFmtId="0" fontId="12" fillId="8" borderId="73" xfId="0" applyFont="1" applyFill="1" applyBorder="1" applyAlignment="1">
      <alignment horizontal="center"/>
    </xf>
    <xf numFmtId="0" fontId="13" fillId="0" borderId="55" xfId="0" applyFont="1" applyBorder="1" applyAlignment="1">
      <alignment horizontal="left"/>
    </xf>
    <xf numFmtId="0" fontId="13" fillId="0" borderId="17" xfId="0" applyFont="1" applyBorder="1" applyAlignment="1">
      <alignment horizontal="left"/>
    </xf>
    <xf numFmtId="0" fontId="13" fillId="0" borderId="20" xfId="0" applyFont="1" applyBorder="1" applyAlignment="1" applyProtection="1">
      <alignment horizontal="left"/>
      <protection locked="0"/>
    </xf>
    <xf numFmtId="0" fontId="13" fillId="0" borderId="38" xfId="0" applyFont="1" applyBorder="1" applyAlignment="1" applyProtection="1">
      <alignment horizontal="left"/>
      <protection locked="0"/>
    </xf>
    <xf numFmtId="0" fontId="22" fillId="0" borderId="20" xfId="0" applyFont="1" applyFill="1" applyBorder="1" applyAlignment="1">
      <alignment horizontal="left"/>
    </xf>
    <xf numFmtId="0" fontId="12" fillId="8" borderId="58" xfId="0" applyFont="1" applyFill="1" applyBorder="1" applyAlignment="1">
      <alignment horizontal="center"/>
    </xf>
    <xf numFmtId="0" fontId="12" fillId="8" borderId="59" xfId="0" applyFont="1" applyFill="1" applyBorder="1" applyAlignment="1">
      <alignment horizontal="center"/>
    </xf>
    <xf numFmtId="0" fontId="12" fillId="8" borderId="77" xfId="0" applyFont="1" applyFill="1" applyBorder="1" applyAlignment="1">
      <alignment horizontal="center"/>
    </xf>
    <xf numFmtId="0" fontId="13" fillId="0" borderId="78" xfId="0" applyFont="1" applyBorder="1" applyAlignment="1">
      <alignment horizontal="left"/>
    </xf>
    <xf numFmtId="0" fontId="13" fillId="0" borderId="28" xfId="0" applyFont="1" applyBorder="1" applyAlignment="1">
      <alignment horizontal="left"/>
    </xf>
    <xf numFmtId="0" fontId="13" fillId="0" borderId="63" xfId="0" applyFont="1" applyBorder="1" applyAlignment="1" applyProtection="1">
      <alignment horizontal="left" wrapText="1"/>
      <protection locked="0"/>
    </xf>
    <xf numFmtId="0" fontId="13" fillId="0" borderId="64" xfId="0" applyFont="1" applyBorder="1" applyAlignment="1" applyProtection="1">
      <alignment horizontal="left" wrapText="1"/>
      <protection locked="0"/>
    </xf>
    <xf numFmtId="0" fontId="13" fillId="0" borderId="62" xfId="0" applyFont="1" applyBorder="1" applyAlignment="1" applyProtection="1">
      <alignment horizontal="left" wrapText="1"/>
      <protection locked="0"/>
    </xf>
    <xf numFmtId="0" fontId="13" fillId="0" borderId="28" xfId="0" applyFont="1" applyBorder="1" applyAlignment="1">
      <alignment horizontal="center"/>
    </xf>
    <xf numFmtId="0" fontId="13" fillId="0" borderId="79" xfId="0" applyFont="1" applyBorder="1" applyAlignment="1">
      <alignment horizontal="left"/>
    </xf>
    <xf numFmtId="0" fontId="13" fillId="0" borderId="2" xfId="0" applyFont="1" applyBorder="1" applyAlignment="1">
      <alignment horizontal="left"/>
    </xf>
    <xf numFmtId="0" fontId="13" fillId="0" borderId="69" xfId="0" applyFont="1" applyBorder="1" applyAlignment="1" applyProtection="1">
      <alignment horizontal="left"/>
      <protection locked="0"/>
    </xf>
    <xf numFmtId="0" fontId="13" fillId="0" borderId="59" xfId="0" applyFont="1" applyBorder="1" applyAlignment="1" applyProtection="1">
      <alignment horizontal="left"/>
      <protection locked="0"/>
    </xf>
    <xf numFmtId="0" fontId="13" fillId="0" borderId="68" xfId="0" applyFont="1" applyBorder="1" applyAlignment="1" applyProtection="1">
      <alignment horizontal="left"/>
      <protection locked="0"/>
    </xf>
    <xf numFmtId="0" fontId="13" fillId="0" borderId="2" xfId="0" applyFont="1" applyBorder="1" applyAlignment="1" applyProtection="1">
      <alignment horizontal="left"/>
      <protection locked="0"/>
    </xf>
    <xf numFmtId="0" fontId="13" fillId="0" borderId="41" xfId="0" applyFont="1" applyBorder="1" applyAlignment="1" applyProtection="1">
      <alignment horizontal="left"/>
      <protection locked="0"/>
    </xf>
    <xf numFmtId="0" fontId="13" fillId="0" borderId="39" xfId="0" applyFont="1" applyBorder="1" applyAlignment="1">
      <alignment horizontal="left"/>
    </xf>
    <xf numFmtId="0" fontId="13" fillId="0" borderId="54" xfId="0" applyFont="1" applyBorder="1" applyAlignment="1" applyProtection="1">
      <alignment horizontal="left"/>
      <protection locked="0"/>
    </xf>
    <xf numFmtId="0" fontId="14" fillId="8" borderId="75" xfId="0" applyFont="1" applyFill="1" applyBorder="1" applyAlignment="1">
      <alignment horizontal="left"/>
    </xf>
    <xf numFmtId="0" fontId="14" fillId="8" borderId="76" xfId="0" applyFont="1" applyFill="1" applyBorder="1" applyAlignment="1">
      <alignment horizontal="left"/>
    </xf>
    <xf numFmtId="0" fontId="14" fillId="8" borderId="73" xfId="0" applyFont="1" applyFill="1" applyBorder="1" applyAlignment="1">
      <alignment horizontal="left"/>
    </xf>
    <xf numFmtId="0" fontId="12" fillId="8" borderId="80" xfId="0" applyFont="1" applyFill="1" applyBorder="1" applyAlignment="1">
      <alignment horizontal="left"/>
    </xf>
    <xf numFmtId="0" fontId="12" fillId="8" borderId="73" xfId="0" applyFont="1" applyFill="1" applyBorder="1" applyAlignment="1">
      <alignment horizontal="left"/>
    </xf>
    <xf numFmtId="0" fontId="14" fillId="8" borderId="80" xfId="0" applyFont="1" applyFill="1" applyBorder="1" applyAlignment="1">
      <alignment horizontal="left"/>
    </xf>
    <xf numFmtId="0" fontId="12" fillId="8" borderId="81" xfId="0" applyFont="1" applyFill="1" applyBorder="1" applyAlignment="1">
      <alignment horizontal="left"/>
    </xf>
    <xf numFmtId="3" fontId="13" fillId="0" borderId="20" xfId="0" applyNumberFormat="1" applyFont="1" applyBorder="1" applyAlignment="1" applyProtection="1">
      <alignment horizontal="center"/>
      <protection locked="0"/>
    </xf>
    <xf numFmtId="0" fontId="13" fillId="0" borderId="58" xfId="0" applyFont="1" applyBorder="1" applyAlignment="1">
      <alignment horizontal="left" wrapText="1"/>
    </xf>
    <xf numFmtId="0" fontId="13" fillId="0" borderId="59" xfId="0" applyFont="1" applyBorder="1" applyAlignment="1">
      <alignment horizontal="left" wrapText="1"/>
    </xf>
    <xf numFmtId="0" fontId="13" fillId="0" borderId="68" xfId="0" applyFont="1" applyBorder="1" applyAlignment="1">
      <alignment horizontal="left" wrapText="1"/>
    </xf>
    <xf numFmtId="3" fontId="13" fillId="0" borderId="2" xfId="0" applyNumberFormat="1" applyFont="1" applyBorder="1" applyAlignment="1" applyProtection="1">
      <alignment horizontal="center"/>
      <protection locked="0"/>
    </xf>
    <xf numFmtId="0" fontId="13" fillId="0" borderId="69" xfId="0" applyFont="1" applyFill="1" applyBorder="1" applyAlignment="1">
      <alignment horizontal="left"/>
    </xf>
    <xf numFmtId="0" fontId="13" fillId="0" borderId="59" xfId="0" applyFont="1" applyFill="1" applyBorder="1" applyAlignment="1">
      <alignment horizontal="left"/>
    </xf>
    <xf numFmtId="0" fontId="13" fillId="0" borderId="68" xfId="0" applyFont="1" applyFill="1" applyBorder="1" applyAlignment="1">
      <alignment horizontal="left"/>
    </xf>
    <xf numFmtId="0" fontId="14" fillId="8" borderId="61" xfId="0" applyFont="1" applyFill="1" applyBorder="1" applyAlignment="1">
      <alignment horizontal="left"/>
    </xf>
    <xf numFmtId="0" fontId="14" fillId="8" borderId="64" xfId="0" applyFont="1" applyFill="1" applyBorder="1" applyAlignment="1">
      <alignment horizontal="left"/>
    </xf>
    <xf numFmtId="0" fontId="14" fillId="8" borderId="62" xfId="0" applyFont="1" applyFill="1" applyBorder="1" applyAlignment="1">
      <alignment horizontal="left"/>
    </xf>
    <xf numFmtId="0" fontId="12" fillId="8" borderId="63" xfId="0" applyFont="1" applyFill="1" applyBorder="1" applyAlignment="1">
      <alignment horizontal="left"/>
    </xf>
    <xf numFmtId="0" fontId="12" fillId="8" borderId="62" xfId="0" applyFont="1" applyFill="1" applyBorder="1" applyAlignment="1">
      <alignment horizontal="left"/>
    </xf>
    <xf numFmtId="0" fontId="14" fillId="8" borderId="63" xfId="0" applyFont="1" applyFill="1" applyBorder="1" applyAlignment="1">
      <alignment horizontal="left"/>
    </xf>
    <xf numFmtId="0" fontId="12" fillId="8" borderId="82" xfId="0" applyFont="1" applyFill="1" applyBorder="1" applyAlignment="1">
      <alignment horizontal="left"/>
    </xf>
    <xf numFmtId="0" fontId="13" fillId="0" borderId="70" xfId="0" applyFont="1" applyBorder="1" applyAlignment="1">
      <alignment horizontal="left"/>
    </xf>
    <xf numFmtId="3" fontId="13" fillId="0" borderId="55" xfId="0" applyNumberFormat="1" applyFont="1" applyBorder="1" applyAlignment="1" applyProtection="1">
      <alignment horizontal="center"/>
      <protection locked="0"/>
    </xf>
    <xf numFmtId="3" fontId="13" fillId="0" borderId="54" xfId="0" applyNumberFormat="1" applyFont="1" applyBorder="1" applyAlignment="1" applyProtection="1">
      <alignment horizontal="center"/>
      <protection locked="0"/>
    </xf>
    <xf numFmtId="0" fontId="13" fillId="0" borderId="20" xfId="0" applyFont="1" applyFill="1" applyBorder="1" applyAlignment="1">
      <alignment horizontal="left" wrapText="1"/>
    </xf>
    <xf numFmtId="3" fontId="13" fillId="0" borderId="33" xfId="0" applyNumberFormat="1" applyFont="1" applyFill="1" applyBorder="1" applyAlignment="1"/>
    <xf numFmtId="0" fontId="12" fillId="8" borderId="64" xfId="0" applyFont="1" applyFill="1" applyBorder="1" applyAlignment="1">
      <alignment horizontal="left"/>
    </xf>
    <xf numFmtId="0" fontId="12" fillId="8" borderId="28" xfId="0" applyFont="1" applyFill="1" applyBorder="1" applyAlignment="1">
      <alignment horizontal="left"/>
    </xf>
    <xf numFmtId="0" fontId="12" fillId="8" borderId="40" xfId="0" applyFont="1" applyFill="1" applyBorder="1" applyAlignment="1">
      <alignment horizontal="left"/>
    </xf>
    <xf numFmtId="0" fontId="13" fillId="0" borderId="83" xfId="0" applyFont="1" applyBorder="1" applyAlignment="1">
      <alignment horizontal="left"/>
    </xf>
    <xf numFmtId="0" fontId="13" fillId="0" borderId="10" xfId="0" applyFont="1" applyBorder="1" applyAlignment="1">
      <alignment horizontal="left"/>
    </xf>
    <xf numFmtId="0" fontId="13" fillId="0" borderId="10" xfId="0" applyFont="1" applyFill="1" applyBorder="1" applyAlignment="1">
      <alignment horizontal="left" wrapText="1"/>
    </xf>
    <xf numFmtId="0" fontId="13" fillId="0" borderId="84" xfId="0" applyFont="1" applyBorder="1" applyAlignment="1">
      <alignment horizontal="left"/>
    </xf>
    <xf numFmtId="0" fontId="13" fillId="0" borderId="33" xfId="0" applyFont="1" applyBorder="1" applyAlignment="1">
      <alignment horizontal="left"/>
    </xf>
    <xf numFmtId="3" fontId="13" fillId="0" borderId="69" xfId="0" applyNumberFormat="1" applyFont="1" applyBorder="1" applyAlignment="1" applyProtection="1">
      <alignment horizontal="center"/>
      <protection locked="0"/>
    </xf>
    <xf numFmtId="3" fontId="13" fillId="0" borderId="68" xfId="0" applyNumberFormat="1" applyFont="1" applyBorder="1" applyAlignment="1" applyProtection="1">
      <alignment horizontal="center"/>
      <protection locked="0"/>
    </xf>
    <xf numFmtId="3" fontId="13" fillId="0" borderId="2" xfId="0" applyNumberFormat="1" applyFont="1" applyFill="1" applyBorder="1" applyAlignment="1"/>
    <xf numFmtId="0" fontId="13" fillId="0" borderId="85" xfId="0" applyFont="1" applyBorder="1" applyAlignment="1">
      <alignment horizontal="left"/>
    </xf>
    <xf numFmtId="0" fontId="12" fillId="8" borderId="61" xfId="0" applyFont="1" applyFill="1" applyBorder="1" applyAlignment="1">
      <alignment horizontal="center"/>
    </xf>
    <xf numFmtId="0" fontId="12" fillId="8" borderId="64" xfId="0" applyFont="1" applyFill="1" applyBorder="1" applyAlignment="1">
      <alignment horizontal="center"/>
    </xf>
    <xf numFmtId="0" fontId="12" fillId="8" borderId="82" xfId="0" applyFont="1" applyFill="1" applyBorder="1" applyAlignment="1">
      <alignment horizontal="center"/>
    </xf>
    <xf numFmtId="0" fontId="13" fillId="0" borderId="55" xfId="0" applyFont="1" applyBorder="1" applyAlignment="1">
      <alignment horizontal="center"/>
    </xf>
    <xf numFmtId="0" fontId="13" fillId="0" borderId="54" xfId="0" applyFont="1" applyBorder="1" applyAlignment="1">
      <alignment horizontal="center"/>
    </xf>
    <xf numFmtId="0" fontId="13" fillId="0" borderId="31" xfId="0" applyFont="1" applyBorder="1" applyAlignment="1">
      <alignment horizontal="center"/>
    </xf>
    <xf numFmtId="0" fontId="18" fillId="10" borderId="9" xfId="0" applyFont="1" applyFill="1" applyBorder="1" applyAlignment="1">
      <alignment horizontal="center" wrapText="1"/>
    </xf>
    <xf numFmtId="0" fontId="0" fillId="0" borderId="12" xfId="0" applyBorder="1" applyAlignment="1"/>
    <xf numFmtId="0" fontId="0" fillId="0" borderId="22" xfId="0" applyBorder="1" applyAlignment="1"/>
    <xf numFmtId="0" fontId="16" fillId="2" borderId="26" xfId="0" applyFont="1" applyFill="1" applyBorder="1" applyAlignment="1"/>
    <xf numFmtId="0" fontId="0" fillId="2" borderId="0" xfId="0" applyFill="1" applyBorder="1" applyAlignment="1"/>
    <xf numFmtId="0" fontId="0" fillId="2" borderId="11" xfId="0" applyFill="1" applyBorder="1" applyAlignment="1"/>
    <xf numFmtId="0" fontId="25" fillId="0" borderId="26" xfId="0" applyFont="1" applyBorder="1" applyAlignment="1">
      <alignment horizontal="center"/>
    </xf>
    <xf numFmtId="0" fontId="0" fillId="0" borderId="0" xfId="0" applyBorder="1" applyAlignment="1"/>
    <xf numFmtId="0" fontId="0" fillId="0" borderId="11" xfId="0" applyBorder="1" applyAlignment="1"/>
    <xf numFmtId="0" fontId="23" fillId="0" borderId="4" xfId="0" applyFont="1" applyBorder="1" applyAlignment="1">
      <alignment horizontal="center"/>
    </xf>
    <xf numFmtId="0" fontId="0" fillId="0" borderId="5" xfId="0" applyBorder="1" applyAlignment="1"/>
    <xf numFmtId="0" fontId="0" fillId="0" borderId="6" xfId="0" applyBorder="1" applyAlignment="1"/>
    <xf numFmtId="0" fontId="17" fillId="0" borderId="26" xfId="0" applyFont="1" applyBorder="1" applyAlignment="1">
      <alignment horizontal="center"/>
    </xf>
    <xf numFmtId="0" fontId="1" fillId="0" borderId="27" xfId="0" applyFont="1" applyBorder="1" applyAlignment="1">
      <alignment horizontal="center" vertical="top"/>
    </xf>
    <xf numFmtId="0" fontId="18" fillId="0" borderId="28" xfId="0" applyFont="1" applyBorder="1" applyAlignment="1">
      <alignment horizontal="center" vertical="top"/>
    </xf>
    <xf numFmtId="0" fontId="18" fillId="0" borderId="29" xfId="0" applyFont="1" applyBorder="1" applyAlignment="1">
      <alignment horizontal="center" vertical="top"/>
    </xf>
    <xf numFmtId="0" fontId="18" fillId="0" borderId="27" xfId="0" applyFont="1" applyBorder="1" applyAlignment="1">
      <alignment horizontal="center" vertical="top"/>
    </xf>
    <xf numFmtId="0" fontId="17" fillId="0" borderId="29" xfId="0" applyFont="1" applyBorder="1" applyAlignment="1">
      <alignment horizontal="center" vertical="top"/>
    </xf>
    <xf numFmtId="0" fontId="0" fillId="0" borderId="12" xfId="0" applyBorder="1" applyAlignment="1">
      <alignment horizontal="center"/>
    </xf>
    <xf numFmtId="0" fontId="0" fillId="0" borderId="22" xfId="0" applyBorder="1" applyAlignment="1">
      <alignment horizontal="center"/>
    </xf>
    <xf numFmtId="0" fontId="1" fillId="2" borderId="27" xfId="0" applyFont="1" applyFill="1" applyBorder="1" applyAlignment="1">
      <alignment horizontal="center"/>
    </xf>
    <xf numFmtId="0" fontId="1" fillId="2" borderId="28" xfId="0" applyFont="1" applyFill="1" applyBorder="1" applyAlignment="1">
      <alignment horizontal="center"/>
    </xf>
    <xf numFmtId="0" fontId="1" fillId="2" borderId="29" xfId="0" applyFont="1" applyFill="1" applyBorder="1" applyAlignment="1">
      <alignment horizontal="center"/>
    </xf>
    <xf numFmtId="14" fontId="1" fillId="11" borderId="19" xfId="0" applyNumberFormat="1" applyFont="1" applyFill="1" applyBorder="1" applyAlignment="1">
      <alignment horizontal="center"/>
    </xf>
    <xf numFmtId="14" fontId="1" fillId="11" borderId="20" xfId="0" applyNumberFormat="1" applyFont="1" applyFill="1" applyBorder="1" applyAlignment="1">
      <alignment horizontal="center"/>
    </xf>
    <xf numFmtId="0" fontId="1" fillId="11" borderId="20" xfId="0" applyNumberFormat="1" applyFont="1" applyFill="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21" xfId="0" applyFont="1" applyFill="1" applyBorder="1" applyAlignment="1">
      <alignment horizontal="center"/>
    </xf>
    <xf numFmtId="14" fontId="1" fillId="0" borderId="19" xfId="0" applyNumberFormat="1"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2" borderId="19" xfId="0" applyFont="1" applyFill="1" applyBorder="1" applyAlignment="1">
      <alignment horizontal="left" wrapText="1"/>
    </xf>
    <xf numFmtId="0" fontId="9" fillId="2" borderId="20" xfId="0" applyFont="1" applyFill="1" applyBorder="1" applyAlignment="1">
      <alignment horizontal="left" wrapText="1"/>
    </xf>
    <xf numFmtId="0" fontId="9" fillId="2" borderId="21" xfId="0" applyFont="1" applyFill="1" applyBorder="1" applyAlignment="1">
      <alignment horizontal="left" wrapText="1"/>
    </xf>
    <xf numFmtId="0" fontId="9" fillId="0" borderId="16" xfId="0" applyFont="1" applyFill="1" applyBorder="1" applyAlignment="1" applyProtection="1">
      <alignment horizontal="left" wrapText="1"/>
      <protection locked="0"/>
    </xf>
    <xf numFmtId="0" fontId="9" fillId="0" borderId="17" xfId="0" applyFont="1" applyFill="1" applyBorder="1" applyAlignment="1" applyProtection="1">
      <alignment horizontal="left" wrapText="1"/>
      <protection locked="0"/>
    </xf>
    <xf numFmtId="0" fontId="9" fillId="0" borderId="18" xfId="0" applyFont="1" applyFill="1" applyBorder="1" applyAlignment="1" applyProtection="1">
      <alignment horizontal="left" wrapText="1"/>
      <protection locked="0"/>
    </xf>
    <xf numFmtId="0" fontId="9" fillId="0" borderId="16" xfId="0" applyFont="1" applyBorder="1" applyAlignment="1" applyProtection="1">
      <alignment horizontal="center" wrapText="1"/>
      <protection locked="0"/>
    </xf>
    <xf numFmtId="0" fontId="9" fillId="0" borderId="17" xfId="0" applyFont="1" applyBorder="1" applyAlignment="1" applyProtection="1">
      <alignment horizontal="center" wrapText="1"/>
      <protection locked="0"/>
    </xf>
    <xf numFmtId="0" fontId="9" fillId="0" borderId="18" xfId="0" applyFont="1" applyBorder="1" applyAlignment="1" applyProtection="1">
      <alignment horizontal="center" wrapText="1"/>
      <protection locked="0"/>
    </xf>
    <xf numFmtId="0" fontId="9" fillId="0" borderId="19" xfId="0" applyFont="1" applyBorder="1" applyAlignment="1" applyProtection="1">
      <alignment horizontal="left" wrapText="1"/>
      <protection locked="0"/>
    </xf>
    <xf numFmtId="0" fontId="9" fillId="0" borderId="20" xfId="0" applyFont="1" applyBorder="1" applyAlignment="1" applyProtection="1">
      <alignment horizontal="left" wrapText="1"/>
      <protection locked="0"/>
    </xf>
    <xf numFmtId="0" fontId="9" fillId="0" borderId="21" xfId="0" applyFont="1" applyBorder="1" applyAlignment="1" applyProtection="1">
      <alignment horizontal="left" wrapText="1"/>
      <protection locked="0"/>
    </xf>
    <xf numFmtId="0" fontId="13" fillId="0" borderId="27" xfId="0" applyFont="1" applyBorder="1" applyAlignment="1"/>
    <xf numFmtId="0" fontId="13" fillId="0" borderId="28" xfId="0" applyFont="1" applyBorder="1" applyAlignment="1"/>
    <xf numFmtId="0" fontId="13" fillId="0" borderId="63" xfId="0" applyFont="1" applyBorder="1" applyAlignment="1" applyProtection="1">
      <alignment horizontal="left"/>
      <protection locked="0"/>
    </xf>
    <xf numFmtId="0" fontId="0" fillId="0" borderId="64" xfId="0" applyBorder="1" applyAlignment="1" applyProtection="1">
      <protection locked="0"/>
    </xf>
    <xf numFmtId="0" fontId="0" fillId="0" borderId="65" xfId="0" applyBorder="1" applyAlignment="1" applyProtection="1">
      <protection locked="0"/>
    </xf>
    <xf numFmtId="0" fontId="13" fillId="0" borderId="19" xfId="0" applyFont="1" applyBorder="1" applyAlignment="1"/>
    <xf numFmtId="0" fontId="13" fillId="0" borderId="20" xfId="0" applyFont="1" applyBorder="1" applyAlignment="1"/>
    <xf numFmtId="0" fontId="0" fillId="0" borderId="18" xfId="0" applyBorder="1" applyAlignment="1" applyProtection="1">
      <protection locked="0"/>
    </xf>
    <xf numFmtId="0" fontId="13" fillId="0" borderId="1" xfId="0" applyFont="1" applyBorder="1" applyAlignment="1"/>
    <xf numFmtId="0" fontId="13" fillId="0" borderId="2" xfId="0" applyFont="1" applyBorder="1" applyAlignment="1"/>
    <xf numFmtId="0" fontId="0" fillId="0" borderId="25" xfId="0" applyBorder="1" applyAlignment="1" applyProtection="1">
      <protection locked="0"/>
    </xf>
    <xf numFmtId="0" fontId="12" fillId="8" borderId="102" xfId="0" applyFont="1" applyFill="1" applyBorder="1" applyAlignment="1">
      <alignment horizontal="left"/>
    </xf>
    <xf numFmtId="0" fontId="12" fillId="8" borderId="87" xfId="0" applyFont="1" applyFill="1" applyBorder="1" applyAlignment="1">
      <alignment horizontal="left"/>
    </xf>
    <xf numFmtId="0" fontId="12" fillId="8" borderId="109" xfId="0" applyFont="1" applyFill="1" applyBorder="1" applyAlignment="1">
      <alignment horizontal="left"/>
    </xf>
    <xf numFmtId="0" fontId="9" fillId="0" borderId="55" xfId="0" applyFont="1"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9" fillId="0" borderId="63" xfId="0" applyFont="1" applyBorder="1" applyAlignment="1" applyProtection="1">
      <alignment horizontal="left"/>
      <protection locked="0"/>
    </xf>
    <xf numFmtId="0" fontId="0" fillId="0" borderId="64" xfId="0" applyBorder="1" applyAlignment="1" applyProtection="1">
      <alignment horizontal="left"/>
      <protection locked="0"/>
    </xf>
    <xf numFmtId="0" fontId="0" fillId="0" borderId="65" xfId="0" applyBorder="1" applyAlignment="1" applyProtection="1">
      <alignment horizontal="left"/>
      <protection locked="0"/>
    </xf>
    <xf numFmtId="0" fontId="9" fillId="0" borderId="69" xfId="0" applyFont="1" applyBorder="1" applyAlignment="1" applyProtection="1">
      <alignment horizontal="left" wrapText="1"/>
      <protection locked="0"/>
    </xf>
    <xf numFmtId="0" fontId="0" fillId="0" borderId="59" xfId="0" applyBorder="1" applyAlignment="1" applyProtection="1">
      <alignment horizontal="left" wrapText="1"/>
      <protection locked="0"/>
    </xf>
    <xf numFmtId="0" fontId="0" fillId="0" borderId="25" xfId="0" applyBorder="1" applyAlignment="1" applyProtection="1">
      <alignment horizontal="left" wrapText="1"/>
      <protection locked="0"/>
    </xf>
    <xf numFmtId="0" fontId="44" fillId="0" borderId="39" xfId="0" applyFont="1" applyFill="1" applyBorder="1" applyAlignment="1">
      <alignment horizontal="left"/>
    </xf>
    <xf numFmtId="0" fontId="44" fillId="0" borderId="20" xfId="0" applyFont="1" applyFill="1" applyBorder="1" applyAlignment="1">
      <alignment horizontal="left"/>
    </xf>
    <xf numFmtId="0" fontId="44" fillId="0" borderId="38" xfId="0" applyFont="1" applyFill="1" applyBorder="1" applyAlignment="1">
      <alignment horizontal="left"/>
    </xf>
    <xf numFmtId="0" fontId="0" fillId="0" borderId="39" xfId="0" applyFont="1" applyFill="1" applyBorder="1" applyAlignment="1" applyProtection="1">
      <alignment horizontal="left" wrapText="1"/>
      <protection locked="0"/>
    </xf>
    <xf numFmtId="0" fontId="0" fillId="0" borderId="20" xfId="0" applyFont="1" applyFill="1" applyBorder="1" applyAlignment="1" applyProtection="1">
      <alignment horizontal="left" wrapText="1"/>
      <protection locked="0"/>
    </xf>
    <xf numFmtId="0" fontId="0" fillId="0" borderId="38" xfId="0" applyFont="1" applyFill="1" applyBorder="1" applyAlignment="1" applyProtection="1">
      <alignment horizontal="left" wrapText="1"/>
      <protection locked="0"/>
    </xf>
    <xf numFmtId="0" fontId="43" fillId="8" borderId="70" xfId="0" applyFont="1" applyFill="1" applyBorder="1" applyAlignment="1">
      <alignment horizontal="center"/>
    </xf>
    <xf numFmtId="0" fontId="43" fillId="8" borderId="17" xfId="0" applyFont="1" applyFill="1" applyBorder="1" applyAlignment="1">
      <alignment horizontal="center"/>
    </xf>
    <xf numFmtId="0" fontId="43" fillId="8" borderId="31" xfId="0" applyFont="1" applyFill="1" applyBorder="1" applyAlignment="1">
      <alignment horizontal="center"/>
    </xf>
    <xf numFmtId="0" fontId="0" fillId="0" borderId="85" xfId="0" applyFont="1" applyFill="1" applyBorder="1" applyAlignment="1" applyProtection="1">
      <alignment horizontal="left" wrapText="1"/>
      <protection locked="0"/>
    </xf>
    <xf numFmtId="0" fontId="0" fillId="0" borderId="37" xfId="0" applyFont="1" applyFill="1" applyBorder="1" applyAlignment="1" applyProtection="1">
      <alignment horizontal="left" wrapText="1"/>
      <protection locked="0"/>
    </xf>
    <xf numFmtId="0" fontId="0" fillId="0" borderId="67" xfId="0" applyFont="1" applyFill="1" applyBorder="1" applyAlignment="1" applyProtection="1">
      <alignment horizontal="left" wrapText="1"/>
      <protection locked="0"/>
    </xf>
    <xf numFmtId="0" fontId="41" fillId="8" borderId="86" xfId="0" applyFont="1" applyFill="1" applyBorder="1" applyAlignment="1">
      <alignment horizontal="center"/>
    </xf>
    <xf numFmtId="0" fontId="41" fillId="8" borderId="36" xfId="0" applyFont="1" applyFill="1" applyBorder="1" applyAlignment="1">
      <alignment horizontal="center"/>
    </xf>
    <xf numFmtId="0" fontId="41" fillId="8" borderId="42" xfId="0" applyFont="1" applyFill="1" applyBorder="1" applyAlignment="1">
      <alignment horizontal="center"/>
    </xf>
    <xf numFmtId="0" fontId="0" fillId="0" borderId="39" xfId="0" applyFont="1" applyFill="1" applyBorder="1" applyAlignment="1">
      <alignment horizontal="center"/>
    </xf>
    <xf numFmtId="0" fontId="0" fillId="0" borderId="20" xfId="0" applyFont="1" applyFill="1" applyBorder="1" applyAlignment="1">
      <alignment horizontal="center"/>
    </xf>
    <xf numFmtId="0" fontId="42" fillId="0" borderId="39" xfId="0" applyFont="1" applyFill="1" applyBorder="1" applyAlignment="1">
      <alignment horizontal="center"/>
    </xf>
    <xf numFmtId="0" fontId="42" fillId="0" borderId="20" xfId="0" applyFont="1" applyFill="1" applyBorder="1" applyAlignment="1">
      <alignment horizontal="center"/>
    </xf>
    <xf numFmtId="0" fontId="42" fillId="0" borderId="38" xfId="0" applyFont="1" applyFill="1" applyBorder="1" applyAlignment="1">
      <alignment horizontal="center"/>
    </xf>
    <xf numFmtId="0" fontId="0" fillId="8" borderId="39" xfId="0" applyFont="1" applyFill="1" applyBorder="1" applyAlignment="1">
      <alignment horizontal="center"/>
    </xf>
    <xf numFmtId="0" fontId="0" fillId="8" borderId="20" xfId="0" applyFont="1" applyFill="1" applyBorder="1" applyAlignment="1">
      <alignment horizontal="center"/>
    </xf>
    <xf numFmtId="0" fontId="0" fillId="8" borderId="38" xfId="0" applyFont="1" applyFill="1" applyBorder="1" applyAlignment="1">
      <alignment horizontal="center"/>
    </xf>
    <xf numFmtId="0" fontId="34" fillId="0" borderId="39" xfId="0" applyFont="1" applyFill="1" applyBorder="1" applyAlignment="1">
      <alignment horizontal="left" vertical="top" wrapText="1"/>
    </xf>
    <xf numFmtId="0" fontId="34" fillId="0" borderId="20" xfId="0" applyFont="1" applyFill="1" applyBorder="1" applyAlignment="1">
      <alignment horizontal="left" vertical="top" wrapText="1"/>
    </xf>
    <xf numFmtId="0" fontId="34" fillId="0" borderId="38" xfId="0" applyFont="1" applyFill="1" applyBorder="1" applyAlignment="1">
      <alignment horizontal="left" vertical="top" wrapText="1"/>
    </xf>
    <xf numFmtId="0" fontId="29" fillId="0" borderId="0" xfId="0" applyFont="1" applyAlignment="1">
      <alignment horizontal="center"/>
    </xf>
    <xf numFmtId="0" fontId="35" fillId="0" borderId="0" xfId="0" applyFont="1" applyAlignment="1">
      <alignment horizontal="center"/>
    </xf>
    <xf numFmtId="0" fontId="9" fillId="0" borderId="0" xfId="0" applyFont="1" applyAlignment="1">
      <alignment horizontal="center"/>
    </xf>
    <xf numFmtId="0" fontId="27" fillId="0" borderId="47" xfId="0" applyFont="1" applyBorder="1" applyAlignment="1">
      <alignment horizontal="center"/>
    </xf>
    <xf numFmtId="0" fontId="28" fillId="0" borderId="91" xfId="0" applyFont="1" applyBorder="1" applyAlignment="1">
      <alignment horizontal="center"/>
    </xf>
    <xf numFmtId="0" fontId="28" fillId="0" borderId="94" xfId="0" applyFont="1" applyBorder="1" applyAlignment="1">
      <alignment horizontal="center" vertical="center"/>
    </xf>
    <xf numFmtId="0" fontId="30" fillId="2" borderId="55" xfId="0" applyFont="1" applyFill="1" applyBorder="1" applyAlignment="1">
      <alignment horizontal="center"/>
    </xf>
    <xf numFmtId="0" fontId="30" fillId="2" borderId="17" xfId="0" applyFont="1" applyFill="1" applyBorder="1" applyAlignment="1">
      <alignment horizontal="center"/>
    </xf>
    <xf numFmtId="0" fontId="30" fillId="2" borderId="31" xfId="0" applyFont="1" applyFill="1" applyBorder="1" applyAlignment="1">
      <alignment horizontal="center"/>
    </xf>
  </cellXfs>
  <cellStyles count="2">
    <cellStyle name="Hyperlink" xfId="1" builtinId="8"/>
    <cellStyle name="Normal" xfId="0" builtinId="0"/>
  </cellStyles>
  <dxfs count="12">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theme="1"/>
        </patternFill>
      </fill>
    </dxf>
    <dxf>
      <fill>
        <patternFill>
          <bgColor rgb="FFFFC000"/>
        </patternFill>
      </fill>
    </dxf>
    <dxf>
      <fill>
        <patternFill>
          <bgColor rgb="FF00B0F0"/>
        </patternFill>
      </fill>
    </dxf>
    <dxf>
      <fill>
        <patternFill>
          <bgColor rgb="FFFF0000"/>
        </patternFill>
      </fill>
    </dxf>
    <dxf>
      <fill>
        <patternFill>
          <bgColor rgb="FFFFCCFF"/>
        </patternFill>
      </fill>
    </dxf>
  </dxfs>
  <tableStyles count="0" defaultTableStyle="TableStyleMedium9" defaultPivotStyle="PivotStyleLight16"/>
  <colors>
    <mruColors>
      <color rgb="FFCCFFFF"/>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28575</xdr:rowOff>
        </xdr:from>
        <xdr:to>
          <xdr:col>9</xdr:col>
          <xdr:colOff>600075</xdr:colOff>
          <xdr:row>41</xdr:row>
          <xdr:rowOff>133350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3</xdr:row>
      <xdr:rowOff>28575</xdr:rowOff>
    </xdr:from>
    <xdr:to>
      <xdr:col>5</xdr:col>
      <xdr:colOff>428625</xdr:colOff>
      <xdr:row>7</xdr:row>
      <xdr:rowOff>247650</xdr:rowOff>
    </xdr:to>
    <xdr:pic>
      <xdr:nvPicPr>
        <xdr:cNvPr id="3142" name="Picture 886" descr="TSA Logo compressed 121208"/>
        <xdr:cNvPicPr>
          <a:picLocks noChangeAspect="1" noChangeArrowheads="1"/>
        </xdr:cNvPicPr>
      </xdr:nvPicPr>
      <xdr:blipFill>
        <a:blip xmlns:r="http://schemas.openxmlformats.org/officeDocument/2006/relationships" r:embed="rId1" cstate="print"/>
        <a:srcRect/>
        <a:stretch>
          <a:fillRect/>
        </a:stretch>
      </xdr:blipFill>
      <xdr:spPr bwMode="auto">
        <a:xfrm>
          <a:off x="19050" y="723900"/>
          <a:ext cx="3629025" cy="1323975"/>
        </a:xfrm>
        <a:prstGeom prst="rect">
          <a:avLst/>
        </a:prstGeom>
        <a:noFill/>
        <a:ln w="12700">
          <a:solidFill>
            <a:srgbClr val="000000"/>
          </a:solid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0</xdr:col>
          <xdr:colOff>19050</xdr:colOff>
          <xdr:row>17</xdr:row>
          <xdr:rowOff>19050</xdr:rowOff>
        </xdr:from>
        <xdr:to>
          <xdr:col>0</xdr:col>
          <xdr:colOff>323850</xdr:colOff>
          <xdr:row>18</xdr:row>
          <xdr:rowOff>9525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19050</xdr:rowOff>
        </xdr:from>
        <xdr:to>
          <xdr:col>0</xdr:col>
          <xdr:colOff>314325</xdr:colOff>
          <xdr:row>17</xdr:row>
          <xdr:rowOff>9525</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19050</xdr:rowOff>
        </xdr:from>
        <xdr:to>
          <xdr:col>0</xdr:col>
          <xdr:colOff>323850</xdr:colOff>
          <xdr:row>19</xdr:row>
          <xdr:rowOff>9525</xdr:rowOff>
        </xdr:to>
        <xdr:sp macro="" textlink="">
          <xdr:nvSpPr>
            <xdr:cNvPr id="3076" name="Check Box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19050</xdr:rowOff>
        </xdr:from>
        <xdr:to>
          <xdr:col>0</xdr:col>
          <xdr:colOff>323850</xdr:colOff>
          <xdr:row>20</xdr:row>
          <xdr:rowOff>9525</xdr:rowOff>
        </xdr:to>
        <xdr:sp macro="" textlink="">
          <xdr:nvSpPr>
            <xdr:cNvPr id="3077" name="Check Box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39</xdr:row>
          <xdr:rowOff>0</xdr:rowOff>
        </xdr:from>
        <xdr:to>
          <xdr:col>5</xdr:col>
          <xdr:colOff>123825</xdr:colOff>
          <xdr:row>39</xdr:row>
          <xdr:rowOff>266700</xdr:rowOff>
        </xdr:to>
        <xdr:sp macro="" textlink="">
          <xdr:nvSpPr>
            <xdr:cNvPr id="3078" name="Check Box 6" hidden="1">
              <a:extLst>
                <a:ext uri="{63B3BB69-23CF-44E3-9099-C40C66FF867C}">
                  <a14:compatExt spid="_x0000_s3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32</xdr:row>
          <xdr:rowOff>19050</xdr:rowOff>
        </xdr:from>
        <xdr:to>
          <xdr:col>12</xdr:col>
          <xdr:colOff>466725</xdr:colOff>
          <xdr:row>33</xdr:row>
          <xdr:rowOff>9525</xdr:rowOff>
        </xdr:to>
        <xdr:sp macro="" textlink="">
          <xdr:nvSpPr>
            <xdr:cNvPr id="3079" name="Check Box 7" hidden="1">
              <a:extLst>
                <a:ext uri="{63B3BB69-23CF-44E3-9099-C40C66FF867C}">
                  <a14:compatExt spid="_x0000_s3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33</xdr:row>
          <xdr:rowOff>19050</xdr:rowOff>
        </xdr:from>
        <xdr:to>
          <xdr:col>12</xdr:col>
          <xdr:colOff>466725</xdr:colOff>
          <xdr:row>34</xdr:row>
          <xdr:rowOff>9525</xdr:rowOff>
        </xdr:to>
        <xdr:sp macro="" textlink="">
          <xdr:nvSpPr>
            <xdr:cNvPr id="3080" name="Check Box 8" hidden="1">
              <a:extLst>
                <a:ext uri="{63B3BB69-23CF-44E3-9099-C40C66FF867C}">
                  <a14:compatExt spid="_x0000_s3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21</xdr:row>
          <xdr:rowOff>19050</xdr:rowOff>
        </xdr:from>
        <xdr:to>
          <xdr:col>12</xdr:col>
          <xdr:colOff>466725</xdr:colOff>
          <xdr:row>22</xdr:row>
          <xdr:rowOff>9525</xdr:rowOff>
        </xdr:to>
        <xdr:sp macro="" textlink="">
          <xdr:nvSpPr>
            <xdr:cNvPr id="3081" name="Check Box 9" hidden="1">
              <a:extLst>
                <a:ext uri="{63B3BB69-23CF-44E3-9099-C40C66FF867C}">
                  <a14:compatExt spid="_x0000_s3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19050</xdr:rowOff>
        </xdr:from>
        <xdr:to>
          <xdr:col>7</xdr:col>
          <xdr:colOff>457200</xdr:colOff>
          <xdr:row>11</xdr:row>
          <xdr:rowOff>9525</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31</xdr:row>
          <xdr:rowOff>19050</xdr:rowOff>
        </xdr:from>
        <xdr:to>
          <xdr:col>12</xdr:col>
          <xdr:colOff>466725</xdr:colOff>
          <xdr:row>32</xdr:row>
          <xdr:rowOff>19050</xdr:rowOff>
        </xdr:to>
        <xdr:sp macro="" textlink="">
          <xdr:nvSpPr>
            <xdr:cNvPr id="3089" name="Check Box 17" hidden="1">
              <a:extLst>
                <a:ext uri="{63B3BB69-23CF-44E3-9099-C40C66FF867C}">
                  <a14:compatExt spid="_x0000_s3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27</xdr:row>
          <xdr:rowOff>19050</xdr:rowOff>
        </xdr:from>
        <xdr:to>
          <xdr:col>12</xdr:col>
          <xdr:colOff>466725</xdr:colOff>
          <xdr:row>28</xdr:row>
          <xdr:rowOff>9525</xdr:rowOff>
        </xdr:to>
        <xdr:sp macro="" textlink="">
          <xdr:nvSpPr>
            <xdr:cNvPr id="3090" name="Check Box 18" hidden="1">
              <a:extLst>
                <a:ext uri="{63B3BB69-23CF-44E3-9099-C40C66FF867C}">
                  <a14:compatExt spid="_x0000_s3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27</xdr:row>
          <xdr:rowOff>19050</xdr:rowOff>
        </xdr:from>
        <xdr:to>
          <xdr:col>12</xdr:col>
          <xdr:colOff>466725</xdr:colOff>
          <xdr:row>28</xdr:row>
          <xdr:rowOff>9525</xdr:rowOff>
        </xdr:to>
        <xdr:sp macro="" textlink="">
          <xdr:nvSpPr>
            <xdr:cNvPr id="3091" name="Check Box 19" hidden="1">
              <a:extLst>
                <a:ext uri="{63B3BB69-23CF-44E3-9099-C40C66FF867C}">
                  <a14:compatExt spid="_x0000_s3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28</xdr:row>
          <xdr:rowOff>19050</xdr:rowOff>
        </xdr:from>
        <xdr:to>
          <xdr:col>12</xdr:col>
          <xdr:colOff>466725</xdr:colOff>
          <xdr:row>29</xdr:row>
          <xdr:rowOff>9525</xdr:rowOff>
        </xdr:to>
        <xdr:sp macro="" textlink="">
          <xdr:nvSpPr>
            <xdr:cNvPr id="3092" name="Check Box 20" hidden="1">
              <a:extLst>
                <a:ext uri="{63B3BB69-23CF-44E3-9099-C40C66FF867C}">
                  <a14:compatExt spid="_x0000_s3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28</xdr:row>
          <xdr:rowOff>19050</xdr:rowOff>
        </xdr:from>
        <xdr:to>
          <xdr:col>12</xdr:col>
          <xdr:colOff>466725</xdr:colOff>
          <xdr:row>29</xdr:row>
          <xdr:rowOff>9525</xdr:rowOff>
        </xdr:to>
        <xdr:sp macro="" textlink="">
          <xdr:nvSpPr>
            <xdr:cNvPr id="3093" name="Check Box 21" hidden="1">
              <a:extLst>
                <a:ext uri="{63B3BB69-23CF-44E3-9099-C40C66FF867C}">
                  <a14:compatExt spid="_x0000_s3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29</xdr:row>
          <xdr:rowOff>19050</xdr:rowOff>
        </xdr:from>
        <xdr:to>
          <xdr:col>12</xdr:col>
          <xdr:colOff>466725</xdr:colOff>
          <xdr:row>30</xdr:row>
          <xdr:rowOff>9525</xdr:rowOff>
        </xdr:to>
        <xdr:sp macro="" textlink="">
          <xdr:nvSpPr>
            <xdr:cNvPr id="3094" name="Check Box 22" hidden="1">
              <a:extLst>
                <a:ext uri="{63B3BB69-23CF-44E3-9099-C40C66FF867C}">
                  <a14:compatExt spid="_x0000_s3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26</xdr:row>
          <xdr:rowOff>0</xdr:rowOff>
        </xdr:from>
        <xdr:to>
          <xdr:col>12</xdr:col>
          <xdr:colOff>276225</xdr:colOff>
          <xdr:row>26</xdr:row>
          <xdr:rowOff>266700</xdr:rowOff>
        </xdr:to>
        <xdr:sp macro="" textlink="">
          <xdr:nvSpPr>
            <xdr:cNvPr id="3095" name="Check Box 23" hidden="1">
              <a:extLst>
                <a:ext uri="{63B3BB69-23CF-44E3-9099-C40C66FF867C}">
                  <a14:compatExt spid="_x0000_s3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0</xdr:rowOff>
        </xdr:from>
        <xdr:to>
          <xdr:col>5</xdr:col>
          <xdr:colOff>381000</xdr:colOff>
          <xdr:row>26</xdr:row>
          <xdr:rowOff>266700</xdr:rowOff>
        </xdr:to>
        <xdr:sp macro="" textlink="">
          <xdr:nvSpPr>
            <xdr:cNvPr id="3096" name="Check Box 24" hidden="1">
              <a:extLst>
                <a:ext uri="{63B3BB69-23CF-44E3-9099-C40C66FF867C}">
                  <a14:compatExt spid="_x0000_s3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34</xdr:row>
          <xdr:rowOff>9525</xdr:rowOff>
        </xdr:from>
        <xdr:to>
          <xdr:col>5</xdr:col>
          <xdr:colOff>409575</xdr:colOff>
          <xdr:row>35</xdr:row>
          <xdr:rowOff>0</xdr:rowOff>
        </xdr:to>
        <xdr:sp macro="" textlink="">
          <xdr:nvSpPr>
            <xdr:cNvPr id="3097" name="Check Box 25" hidden="1">
              <a:extLst>
                <a:ext uri="{63B3BB69-23CF-44E3-9099-C40C66FF867C}">
                  <a14:compatExt spid="_x0000_s3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30</xdr:row>
          <xdr:rowOff>9525</xdr:rowOff>
        </xdr:from>
        <xdr:to>
          <xdr:col>5</xdr:col>
          <xdr:colOff>400050</xdr:colOff>
          <xdr:row>31</xdr:row>
          <xdr:rowOff>0</xdr:rowOff>
        </xdr:to>
        <xdr:sp macro="" textlink="">
          <xdr:nvSpPr>
            <xdr:cNvPr id="3098" name="Check Box 26" hidden="1">
              <a:extLst>
                <a:ext uri="{63B3BB69-23CF-44E3-9099-C40C66FF867C}">
                  <a14:compatExt spid="_x0000_s3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30</xdr:row>
          <xdr:rowOff>0</xdr:rowOff>
        </xdr:from>
        <xdr:to>
          <xdr:col>12</xdr:col>
          <xdr:colOff>276225</xdr:colOff>
          <xdr:row>30</xdr:row>
          <xdr:rowOff>266700</xdr:rowOff>
        </xdr:to>
        <xdr:sp macro="" textlink="">
          <xdr:nvSpPr>
            <xdr:cNvPr id="3099" name="Check Box 27" hidden="1">
              <a:extLst>
                <a:ext uri="{63B3BB69-23CF-44E3-9099-C40C66FF867C}">
                  <a14:compatExt spid="_x0000_s3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34</xdr:row>
          <xdr:rowOff>0</xdr:rowOff>
        </xdr:from>
        <xdr:to>
          <xdr:col>12</xdr:col>
          <xdr:colOff>276225</xdr:colOff>
          <xdr:row>34</xdr:row>
          <xdr:rowOff>266700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34</xdr:row>
          <xdr:rowOff>0</xdr:rowOff>
        </xdr:from>
        <xdr:to>
          <xdr:col>12</xdr:col>
          <xdr:colOff>276225</xdr:colOff>
          <xdr:row>34</xdr:row>
          <xdr:rowOff>266700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19050</xdr:rowOff>
        </xdr:from>
        <xdr:to>
          <xdr:col>12</xdr:col>
          <xdr:colOff>466725</xdr:colOff>
          <xdr:row>36</xdr:row>
          <xdr:rowOff>9525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34</xdr:row>
          <xdr:rowOff>0</xdr:rowOff>
        </xdr:from>
        <xdr:to>
          <xdr:col>12</xdr:col>
          <xdr:colOff>276225</xdr:colOff>
          <xdr:row>34</xdr:row>
          <xdr:rowOff>266700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36</xdr:row>
          <xdr:rowOff>19050</xdr:rowOff>
        </xdr:from>
        <xdr:to>
          <xdr:col>12</xdr:col>
          <xdr:colOff>466725</xdr:colOff>
          <xdr:row>37</xdr:row>
          <xdr:rowOff>9525</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37</xdr:row>
          <xdr:rowOff>19050</xdr:rowOff>
        </xdr:from>
        <xdr:to>
          <xdr:col>12</xdr:col>
          <xdr:colOff>466725</xdr:colOff>
          <xdr:row>38</xdr:row>
          <xdr:rowOff>9525</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39</xdr:row>
          <xdr:rowOff>0</xdr:rowOff>
        </xdr:from>
        <xdr:to>
          <xdr:col>11</xdr:col>
          <xdr:colOff>438150</xdr:colOff>
          <xdr:row>39</xdr:row>
          <xdr:rowOff>266700</xdr:rowOff>
        </xdr:to>
        <xdr:sp macro="" textlink="">
          <xdr:nvSpPr>
            <xdr:cNvPr id="3107" name="Check Box 35" hidden="1">
              <a:extLst>
                <a:ext uri="{63B3BB69-23CF-44E3-9099-C40C66FF867C}">
                  <a14:compatExt spid="_x0000_s310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3.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omments" Target="../comments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
  <sheetViews>
    <sheetView view="pageBreakPreview" zoomScale="107" zoomScaleNormal="100" zoomScaleSheetLayoutView="107" workbookViewId="0">
      <selection activeCell="M40" sqref="M40"/>
    </sheetView>
  </sheetViews>
  <sheetFormatPr defaultRowHeight="15" x14ac:dyDescent="0.25"/>
  <sheetData/>
  <pageMargins left="0.7" right="0.7" top="0.75" bottom="0.75" header="0.3" footer="0.3"/>
  <pageSetup scale="98" orientation="portrait" horizontalDpi="4294967295" verticalDpi="4294967295" r:id="rId1"/>
  <drawing r:id="rId2"/>
  <legacyDrawing r:id="rId3"/>
  <oleObjects>
    <mc:AlternateContent xmlns:mc="http://schemas.openxmlformats.org/markup-compatibility/2006">
      <mc:Choice Requires="x14">
        <oleObject progId="AcroExch.Document.7" shapeId="4097" r:id="rId4">
          <objectPr defaultSize="0" autoPict="0" r:id="rId5">
            <anchor moveWithCells="1" sizeWithCells="1">
              <from>
                <xdr:col>0</xdr:col>
                <xdr:colOff>28575</xdr:colOff>
                <xdr:row>0</xdr:row>
                <xdr:rowOff>28575</xdr:rowOff>
              </from>
              <to>
                <xdr:col>9</xdr:col>
                <xdr:colOff>600075</xdr:colOff>
                <xdr:row>41</xdr:row>
                <xdr:rowOff>133350</xdr:rowOff>
              </to>
            </anchor>
          </objectPr>
        </oleObject>
      </mc:Choice>
      <mc:Fallback>
        <oleObject progId="AcroExch.Document.7" shapeId="40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A16"/>
  <sheetViews>
    <sheetView workbookViewId="0">
      <selection activeCell="A3" sqref="A3"/>
    </sheetView>
  </sheetViews>
  <sheetFormatPr defaultRowHeight="15" x14ac:dyDescent="0.25"/>
  <cols>
    <col min="1" max="1" width="11.85546875" bestFit="1" customWidth="1"/>
    <col min="2" max="3" width="15.140625" bestFit="1" customWidth="1"/>
    <col min="4" max="4" width="6.140625" bestFit="1" customWidth="1"/>
    <col min="5" max="5" width="8.140625" bestFit="1" customWidth="1"/>
    <col min="6" max="6" width="4.42578125" bestFit="1" customWidth="1"/>
    <col min="7" max="7" width="5.5703125" style="99" bestFit="1" customWidth="1"/>
    <col min="8" max="8" width="3.7109375" bestFit="1" customWidth="1"/>
    <col min="9" max="9" width="5.85546875" bestFit="1" customWidth="1"/>
    <col min="10" max="10" width="10.42578125" style="99" bestFit="1" customWidth="1"/>
    <col min="11" max="11" width="10.140625" bestFit="1" customWidth="1"/>
    <col min="12" max="12" width="8.85546875" bestFit="1" customWidth="1"/>
    <col min="13" max="13" width="12.28515625" style="99" bestFit="1" customWidth="1"/>
    <col min="14" max="14" width="17.7109375" style="99" bestFit="1" customWidth="1"/>
    <col min="15" max="15" width="15.28515625" style="99" bestFit="1" customWidth="1"/>
    <col min="16" max="16" width="27.7109375" style="99" bestFit="1" customWidth="1"/>
    <col min="17" max="17" width="27.28515625" style="99" bestFit="1" customWidth="1"/>
    <col min="18" max="18" width="19.42578125" style="99" bestFit="1" customWidth="1"/>
    <col min="19" max="19" width="13.7109375" style="99" bestFit="1" customWidth="1"/>
    <col min="20" max="20" width="9.85546875" style="99" bestFit="1" customWidth="1"/>
    <col min="21" max="21" width="8.85546875" style="99" bestFit="1" customWidth="1"/>
    <col min="22" max="22" width="20.28515625" style="99" bestFit="1" customWidth="1"/>
    <col min="23" max="23" width="12.140625" style="99" bestFit="1" customWidth="1"/>
    <col min="24" max="24" width="21.7109375" bestFit="1" customWidth="1"/>
    <col min="25" max="25" width="9.5703125" style="99" bestFit="1" customWidth="1"/>
    <col min="26" max="26" width="15.42578125" bestFit="1" customWidth="1"/>
    <col min="27" max="27" width="29.28515625" bestFit="1" customWidth="1"/>
    <col min="28" max="28" width="27.85546875" bestFit="1" customWidth="1"/>
    <col min="29" max="29" width="36" bestFit="1" customWidth="1"/>
    <col min="30" max="30" width="22.28515625" bestFit="1" customWidth="1"/>
    <col min="31" max="31" width="35.42578125" bestFit="1" customWidth="1"/>
    <col min="32" max="32" width="25.28515625" bestFit="1" customWidth="1"/>
    <col min="33" max="33" width="25.85546875" bestFit="1" customWidth="1"/>
    <col min="34" max="34" width="25.7109375" bestFit="1" customWidth="1"/>
    <col min="35" max="35" width="15.42578125" bestFit="1" customWidth="1"/>
    <col min="36" max="36" width="15.7109375" bestFit="1" customWidth="1"/>
    <col min="37" max="37" width="15.85546875" bestFit="1" customWidth="1"/>
    <col min="38" max="38" width="15.42578125" bestFit="1" customWidth="1"/>
    <col min="39" max="39" width="15.7109375" bestFit="1" customWidth="1"/>
    <col min="40" max="40" width="15.85546875" bestFit="1" customWidth="1"/>
    <col min="41" max="49" width="2" style="99" bestFit="1" customWidth="1"/>
    <col min="50" max="79" width="3" style="99" bestFit="1" customWidth="1"/>
    <col min="80" max="80" width="3" style="99" customWidth="1"/>
    <col min="81" max="116" width="3" style="99" bestFit="1" customWidth="1"/>
    <col min="117" max="120" width="5.5703125" style="99" bestFit="1" customWidth="1"/>
    <col min="121" max="124" width="4.7109375" style="99" bestFit="1" customWidth="1"/>
    <col min="125" max="128" width="3.7109375" style="99" bestFit="1" customWidth="1"/>
    <col min="129" max="136" width="3" style="99" bestFit="1" customWidth="1"/>
    <col min="137" max="137" width="5.5703125" style="99" bestFit="1" customWidth="1"/>
    <col min="138" max="138" width="5" style="99" bestFit="1" customWidth="1"/>
    <col min="139" max="139" width="3.7109375" style="99" bestFit="1" customWidth="1"/>
    <col min="140" max="143" width="3" style="99" bestFit="1" customWidth="1"/>
    <col min="144" max="146" width="5.5703125" style="99" bestFit="1" customWidth="1"/>
    <col min="147" max="149" width="5" style="99" bestFit="1" customWidth="1"/>
    <col min="150" max="152" width="3.7109375" style="99" bestFit="1" customWidth="1"/>
    <col min="153" max="154" width="3" style="99" bestFit="1" customWidth="1"/>
    <col min="155" max="155" width="4" style="99" bestFit="1" customWidth="1"/>
    <col min="156" max="156" width="22.28515625" bestFit="1" customWidth="1"/>
    <col min="157" max="157" width="22" bestFit="1" customWidth="1"/>
  </cols>
  <sheetData>
    <row r="1" spans="1:157" s="99" customFormat="1" x14ac:dyDescent="0.25">
      <c r="A1" s="99" t="s">
        <v>241</v>
      </c>
      <c r="B1" s="99" t="s">
        <v>243</v>
      </c>
      <c r="C1" s="99" t="s">
        <v>457</v>
      </c>
      <c r="D1" s="99" t="s">
        <v>458</v>
      </c>
      <c r="E1" s="99" t="s">
        <v>459</v>
      </c>
      <c r="F1" s="99" t="s">
        <v>247</v>
      </c>
      <c r="G1" s="99" t="s">
        <v>248</v>
      </c>
      <c r="H1" s="99" t="s">
        <v>460</v>
      </c>
      <c r="I1" s="157" t="s">
        <v>253</v>
      </c>
      <c r="J1" s="99" t="s">
        <v>461</v>
      </c>
      <c r="K1" s="157" t="s">
        <v>462</v>
      </c>
      <c r="L1" s="99" t="s">
        <v>463</v>
      </c>
      <c r="M1" s="99" t="s">
        <v>464</v>
      </c>
      <c r="N1" s="99" t="s">
        <v>465</v>
      </c>
      <c r="O1" s="99" t="s">
        <v>260</v>
      </c>
      <c r="P1" s="99" t="s">
        <v>466</v>
      </c>
      <c r="Q1" s="99" t="s">
        <v>467</v>
      </c>
      <c r="R1" s="99" t="s">
        <v>469</v>
      </c>
      <c r="S1" s="99" t="s">
        <v>468</v>
      </c>
      <c r="T1" s="135" t="s">
        <v>470</v>
      </c>
      <c r="U1" s="135" t="s">
        <v>471</v>
      </c>
      <c r="V1" s="135" t="s">
        <v>472</v>
      </c>
      <c r="W1" s="135" t="s">
        <v>473</v>
      </c>
      <c r="X1" s="99" t="s">
        <v>474</v>
      </c>
      <c r="Y1" s="135" t="s">
        <v>475</v>
      </c>
      <c r="Z1" s="99" t="s">
        <v>277</v>
      </c>
      <c r="AA1" s="99" t="s">
        <v>476</v>
      </c>
      <c r="AB1" s="99" t="s">
        <v>493</v>
      </c>
      <c r="AC1" s="99" t="s">
        <v>477</v>
      </c>
      <c r="AD1" s="99" t="s">
        <v>494</v>
      </c>
      <c r="AE1" s="99" t="s">
        <v>478</v>
      </c>
      <c r="AF1" s="99" t="s">
        <v>479</v>
      </c>
      <c r="AG1" s="99" t="s">
        <v>480</v>
      </c>
      <c r="AH1" s="99" t="s">
        <v>481</v>
      </c>
      <c r="AI1" s="99" t="s">
        <v>482</v>
      </c>
      <c r="AJ1" s="99" t="s">
        <v>483</v>
      </c>
      <c r="AK1" s="99" t="s">
        <v>484</v>
      </c>
      <c r="AL1" s="99" t="s">
        <v>485</v>
      </c>
      <c r="AM1" s="99" t="s">
        <v>486</v>
      </c>
      <c r="AN1" s="99" t="s">
        <v>487</v>
      </c>
      <c r="AO1" s="134">
        <v>1</v>
      </c>
      <c r="AP1" s="134">
        <v>2</v>
      </c>
      <c r="AQ1" s="134">
        <v>3</v>
      </c>
      <c r="AR1" s="99">
        <v>4</v>
      </c>
      <c r="AS1" s="99">
        <v>5</v>
      </c>
      <c r="AT1" s="99">
        <v>6</v>
      </c>
      <c r="AU1" s="134">
        <v>7</v>
      </c>
      <c r="AV1" s="134">
        <v>8</v>
      </c>
      <c r="AW1" s="134">
        <v>9</v>
      </c>
      <c r="AX1" s="134">
        <v>10</v>
      </c>
      <c r="AY1" s="134">
        <v>11</v>
      </c>
      <c r="AZ1" s="134">
        <v>12</v>
      </c>
      <c r="BA1" s="134">
        <v>13</v>
      </c>
      <c r="BB1" s="134">
        <v>14</v>
      </c>
      <c r="BC1" s="99">
        <v>15</v>
      </c>
      <c r="BD1" s="99">
        <v>16</v>
      </c>
      <c r="BE1" s="134">
        <v>17</v>
      </c>
      <c r="BF1" s="134">
        <v>18</v>
      </c>
      <c r="BG1" s="99">
        <v>19</v>
      </c>
      <c r="BH1" s="99">
        <v>20</v>
      </c>
      <c r="BI1" s="99">
        <v>21</v>
      </c>
      <c r="BJ1" s="134">
        <v>22</v>
      </c>
      <c r="BK1" s="134">
        <v>23</v>
      </c>
      <c r="BL1" s="99">
        <v>24</v>
      </c>
      <c r="BM1" s="99">
        <v>25</v>
      </c>
      <c r="BN1" s="99">
        <v>26</v>
      </c>
      <c r="BO1" s="99">
        <v>27</v>
      </c>
      <c r="BP1" s="99">
        <v>28</v>
      </c>
      <c r="BQ1" s="99">
        <v>29</v>
      </c>
      <c r="BR1" s="99">
        <v>30</v>
      </c>
      <c r="BS1" s="134">
        <v>31</v>
      </c>
      <c r="BT1" s="134">
        <v>32</v>
      </c>
      <c r="BU1" s="134">
        <v>33</v>
      </c>
      <c r="BV1" s="134">
        <v>34</v>
      </c>
      <c r="BW1" s="134">
        <v>35</v>
      </c>
      <c r="BX1" s="134">
        <v>36</v>
      </c>
      <c r="BY1" s="99">
        <v>37</v>
      </c>
      <c r="BZ1" s="99">
        <v>38</v>
      </c>
      <c r="CA1" s="150">
        <v>39</v>
      </c>
      <c r="CB1" s="134">
        <v>40</v>
      </c>
      <c r="CC1" s="134">
        <v>41</v>
      </c>
      <c r="CD1" s="134">
        <v>42</v>
      </c>
      <c r="CE1" s="134">
        <v>43</v>
      </c>
      <c r="CF1" s="134">
        <v>44</v>
      </c>
      <c r="CG1" s="134">
        <v>45</v>
      </c>
      <c r="CH1" s="134">
        <v>46</v>
      </c>
      <c r="CI1" s="134">
        <v>47</v>
      </c>
      <c r="CJ1" s="134">
        <v>48</v>
      </c>
      <c r="CK1" s="150">
        <v>49</v>
      </c>
      <c r="CL1" s="150">
        <v>50</v>
      </c>
      <c r="CM1" s="150">
        <v>51</v>
      </c>
      <c r="CN1" s="150">
        <v>52</v>
      </c>
      <c r="CO1" s="150">
        <v>53</v>
      </c>
      <c r="CP1" s="150">
        <v>54</v>
      </c>
      <c r="CQ1" s="150">
        <v>55</v>
      </c>
      <c r="CR1" s="150">
        <v>56</v>
      </c>
      <c r="CS1" s="150">
        <v>57</v>
      </c>
      <c r="CT1" s="150">
        <v>58</v>
      </c>
      <c r="CU1" s="150">
        <v>59</v>
      </c>
      <c r="CV1" s="150">
        <v>60</v>
      </c>
      <c r="CW1" s="150">
        <v>61</v>
      </c>
      <c r="CX1" s="134">
        <v>62</v>
      </c>
      <c r="CY1" s="134">
        <v>63</v>
      </c>
      <c r="CZ1" s="134">
        <v>64</v>
      </c>
      <c r="DA1" s="134">
        <v>65</v>
      </c>
      <c r="DB1" s="134">
        <v>66</v>
      </c>
      <c r="DC1" s="134">
        <v>67</v>
      </c>
      <c r="DD1" s="150">
        <v>68</v>
      </c>
      <c r="DE1" s="150">
        <v>69</v>
      </c>
      <c r="DF1" s="150">
        <v>70</v>
      </c>
      <c r="DG1" s="150">
        <v>71</v>
      </c>
      <c r="DH1" s="150">
        <v>72</v>
      </c>
      <c r="DI1" s="150">
        <v>73</v>
      </c>
      <c r="DJ1" s="150">
        <v>74</v>
      </c>
      <c r="DK1" s="150">
        <v>75</v>
      </c>
      <c r="DL1" s="150">
        <v>76</v>
      </c>
      <c r="DM1" s="134" t="s">
        <v>508</v>
      </c>
      <c r="DN1" s="134" t="s">
        <v>408</v>
      </c>
      <c r="DO1" s="134" t="s">
        <v>410</v>
      </c>
      <c r="DP1" s="134" t="s">
        <v>412</v>
      </c>
      <c r="DQ1" s="134" t="s">
        <v>516</v>
      </c>
      <c r="DR1" s="134" t="s">
        <v>488</v>
      </c>
      <c r="DS1" s="134" t="s">
        <v>489</v>
      </c>
      <c r="DT1" s="134" t="s">
        <v>490</v>
      </c>
      <c r="DU1" s="134" t="s">
        <v>509</v>
      </c>
      <c r="DV1" s="134" t="s">
        <v>409</v>
      </c>
      <c r="DW1" s="134" t="s">
        <v>411</v>
      </c>
      <c r="DX1" s="134" t="s">
        <v>413</v>
      </c>
      <c r="DY1" s="150">
        <v>81</v>
      </c>
      <c r="DZ1" s="150">
        <v>82</v>
      </c>
      <c r="EA1" s="150">
        <v>83</v>
      </c>
      <c r="EB1" s="150">
        <v>84</v>
      </c>
      <c r="EC1" s="150">
        <v>85</v>
      </c>
      <c r="ED1" s="134">
        <v>86</v>
      </c>
      <c r="EE1" s="134">
        <v>87</v>
      </c>
      <c r="EF1" s="134">
        <v>88</v>
      </c>
      <c r="EG1" s="134" t="s">
        <v>510</v>
      </c>
      <c r="EH1" s="134" t="s">
        <v>511</v>
      </c>
      <c r="EI1" s="134" t="s">
        <v>512</v>
      </c>
      <c r="EJ1" s="150">
        <v>90</v>
      </c>
      <c r="EK1" s="150">
        <v>91</v>
      </c>
      <c r="EL1" s="150">
        <v>92</v>
      </c>
      <c r="EM1" s="150">
        <v>93</v>
      </c>
      <c r="EN1" s="134" t="s">
        <v>513</v>
      </c>
      <c r="EO1" s="134" t="s">
        <v>414</v>
      </c>
      <c r="EP1" s="134" t="s">
        <v>415</v>
      </c>
      <c r="EQ1" s="134" t="s">
        <v>514</v>
      </c>
      <c r="ER1" s="134" t="s">
        <v>416</v>
      </c>
      <c r="ES1" s="134" t="s">
        <v>417</v>
      </c>
      <c r="ET1" s="134" t="s">
        <v>515</v>
      </c>
      <c r="EU1" s="134" t="s">
        <v>418</v>
      </c>
      <c r="EV1" s="134" t="s">
        <v>419</v>
      </c>
      <c r="EW1" s="134">
        <v>97</v>
      </c>
      <c r="EX1" s="150">
        <v>98</v>
      </c>
      <c r="EY1" s="150">
        <v>99</v>
      </c>
      <c r="EZ1" s="99" t="s">
        <v>795</v>
      </c>
      <c r="FA1" s="99" t="s">
        <v>796</v>
      </c>
    </row>
    <row r="2" spans="1:157" x14ac:dyDescent="0.25">
      <c r="A2" s="137">
        <f>Profile!G5</f>
        <v>0</v>
      </c>
      <c r="B2">
        <f>Profile!K5</f>
        <v>0</v>
      </c>
      <c r="C2">
        <f>Profile!G7</f>
        <v>0</v>
      </c>
      <c r="D2">
        <f>Profile!I5</f>
        <v>0</v>
      </c>
      <c r="E2">
        <f>Profile!H8</f>
        <v>0</v>
      </c>
      <c r="F2">
        <f>Profile!H9</f>
        <v>0</v>
      </c>
      <c r="G2" s="99">
        <f>Profile!K9</f>
        <v>0</v>
      </c>
      <c r="H2">
        <f>Profile!M9</f>
        <v>0</v>
      </c>
      <c r="I2" s="282" t="str">
        <f>IF(J2&gt;"","X","")</f>
        <v/>
      </c>
      <c r="J2" s="99" t="str">
        <f>IF(Profile!K11="","",Profile!K11)</f>
        <v/>
      </c>
      <c r="K2" s="283" t="str">
        <f>IF(L2=1,"Northeast",IF(L2=2, "Southeast", IF(L2=3, "North Central", IF(L2=4, "South Central", IF(L2=5, "Northwest", IF(L2=6, "Southwest", ""))))))</f>
        <v/>
      </c>
      <c r="L2">
        <f>Profile!M5</f>
        <v>0</v>
      </c>
      <c r="M2" s="99" t="str">
        <f>IF(Profile!M14="X", "X", "")</f>
        <v>X</v>
      </c>
      <c r="N2" s="99" t="str">
        <f>IF(Profile!M15="X", "X", "")</f>
        <v/>
      </c>
      <c r="O2" s="99" t="str">
        <f>IF(Profile!M16="X", "X", "")</f>
        <v/>
      </c>
      <c r="P2" s="99" t="str">
        <f>IF(Profile!M17="X", "X", "")</f>
        <v>X</v>
      </c>
      <c r="Q2" s="99" t="str">
        <f>IF(Profile!M18="X", "X", "")</f>
        <v/>
      </c>
      <c r="R2" s="99" t="str">
        <f>IF(Profile!M19="X", "X", "")</f>
        <v>X</v>
      </c>
      <c r="S2" s="99" t="str">
        <f>IF(Profile!M20="X", "X", "")</f>
        <v/>
      </c>
      <c r="T2" s="208"/>
      <c r="U2" s="208"/>
      <c r="V2" s="208"/>
      <c r="W2" s="208"/>
      <c r="X2" s="138">
        <f>SUM(Profile!E28,Profile!E32,Profile!E36)</f>
        <v>0</v>
      </c>
      <c r="Y2" s="208"/>
      <c r="Z2" s="138" t="str">
        <f>IF(Profile!E29="","",Profile!E29)</f>
        <v/>
      </c>
      <c r="AA2" s="138" t="str">
        <f>IF(Profile!E30="","",Profile!E30)</f>
        <v/>
      </c>
      <c r="AB2" s="138" t="str">
        <f>IF(Profile!E33="","",Profile!E33)</f>
        <v/>
      </c>
      <c r="AC2" s="138" t="str">
        <f>IF(Profile!E34="","",Profile!E34)</f>
        <v/>
      </c>
      <c r="AD2" s="138" t="str">
        <f>IF(Profile!E37="","",Profile!E37)</f>
        <v/>
      </c>
      <c r="AE2" s="138" t="str">
        <f>IF(Profile!E38="","",Profile!E38)</f>
        <v/>
      </c>
      <c r="AF2">
        <f>Profile!C41</f>
        <v>0</v>
      </c>
      <c r="AG2">
        <f>Profile!C42</f>
        <v>0</v>
      </c>
      <c r="AH2">
        <f>Profile!C43</f>
        <v>0</v>
      </c>
      <c r="AI2">
        <f>Profile!C10</f>
        <v>0</v>
      </c>
      <c r="AJ2">
        <f>Profile!C11</f>
        <v>0</v>
      </c>
      <c r="AK2">
        <f>Profile!C12</f>
        <v>0</v>
      </c>
      <c r="AL2">
        <f>Profile!C13</f>
        <v>0</v>
      </c>
      <c r="AM2">
        <f>Profile!C14</f>
        <v>0</v>
      </c>
      <c r="AN2">
        <f>Profile!C15</f>
        <v>0</v>
      </c>
      <c r="AO2" s="99">
        <f>IF(AO3="X","",Checklist!$D$12)</f>
        <v>0</v>
      </c>
      <c r="AP2" s="99">
        <f>IF(AP3="X","",Checklist!$D$13)</f>
        <v>0</v>
      </c>
      <c r="AQ2" s="99">
        <f>IF(AQ3="X","",Checklist!$D$14)</f>
        <v>0</v>
      </c>
      <c r="AR2" s="99">
        <f>IF(AR3="X","",Checklist!$D$16)</f>
        <v>0</v>
      </c>
      <c r="AS2" s="99">
        <f>IF(AS3="X","",Checklist!$D$17)</f>
        <v>0</v>
      </c>
      <c r="AT2" s="99">
        <f>IF(AT3="X","",Checklist!$D$18)</f>
        <v>0</v>
      </c>
      <c r="AU2" s="99">
        <f>IF(AU3="X","",Checklist!$D$20)</f>
        <v>0</v>
      </c>
      <c r="AV2" s="99">
        <f>IF(AV3="X","",Checklist!$D$21)</f>
        <v>0</v>
      </c>
      <c r="AW2" s="99">
        <f>IF(AW3="X","",Checklist!$D$22)</f>
        <v>0</v>
      </c>
      <c r="AX2" s="99">
        <f>IF(AX3="X","",Checklist!$D$23)</f>
        <v>0</v>
      </c>
      <c r="AY2" s="99">
        <f>IF(AY3="X","",Checklist!$D$24)</f>
        <v>0</v>
      </c>
      <c r="AZ2" s="99">
        <f>IF(AZ3="X","",Checklist!$D$25)</f>
        <v>0</v>
      </c>
      <c r="BA2" s="99">
        <f>IF(BA3="X","",Checklist!$D$26)</f>
        <v>0</v>
      </c>
      <c r="BB2" s="99">
        <f>IF(BB3="X","",Checklist!$D$27)</f>
        <v>0</v>
      </c>
      <c r="BC2" s="99">
        <f>IF(BC3="X","",Checklist!$D$29)</f>
        <v>0</v>
      </c>
      <c r="BD2" s="99">
        <f>IF(BD3="X","",Checklist!$D$30)</f>
        <v>0</v>
      </c>
      <c r="BE2" s="99">
        <f>IF(BE3="X","",Checklist!$D$32)</f>
        <v>0</v>
      </c>
      <c r="BF2" s="99">
        <f>IF(BF3="X","",Checklist!$D$33)</f>
        <v>0</v>
      </c>
      <c r="BG2" s="99">
        <f>IF(BG3="X","",Checklist!$D$35)</f>
        <v>0</v>
      </c>
      <c r="BH2" s="99">
        <f>IF(BH3="X","",Checklist!$D$36)</f>
        <v>0</v>
      </c>
      <c r="BI2" s="99">
        <f>IF(BI3="X","",Checklist!$D$37)</f>
        <v>0</v>
      </c>
      <c r="BJ2" s="99">
        <f>IF(BJ3="X","",Checklist!$D$39)</f>
        <v>0</v>
      </c>
      <c r="BK2" s="99">
        <f>IF(BK3="X","",Checklist!$D$40)</f>
        <v>0</v>
      </c>
      <c r="BL2" s="99">
        <f>IF(BL3="X","",Checklist!$D$43)</f>
        <v>0</v>
      </c>
      <c r="BM2" s="99">
        <f>IF(BM3="X","",Checklist!$D$44)</f>
        <v>0</v>
      </c>
      <c r="BN2" s="99">
        <f>IF(BN3="X","",Checklist!$D$45)</f>
        <v>0</v>
      </c>
      <c r="BO2" s="99">
        <f>IF(BO3="X","",Checklist!$D$46)</f>
        <v>0</v>
      </c>
      <c r="BP2" s="99">
        <f>IF(BP3="X","",Checklist!$D$47)</f>
        <v>0</v>
      </c>
      <c r="BQ2" s="99">
        <f>IF(BQ3="X","",Checklist!$D$48)</f>
        <v>0</v>
      </c>
      <c r="BR2" s="99">
        <f>IF(BR3="X","",Checklist!$D$49)</f>
        <v>0</v>
      </c>
      <c r="BS2" s="99">
        <f>IF(BS3="X","",Checklist!$D$51)</f>
        <v>0</v>
      </c>
      <c r="BT2" s="99">
        <f>IF(BT3="X","",Checklist!$D$52)</f>
        <v>0</v>
      </c>
      <c r="BU2" s="99">
        <f>IF(BU3="X","",Checklist!$D$53)</f>
        <v>0</v>
      </c>
      <c r="BV2" s="99">
        <f>IF(BV3="X","",Checklist!$D$54)</f>
        <v>0</v>
      </c>
      <c r="BW2" s="99">
        <f>IF(BW3="X","",Checklist!$D$55)</f>
        <v>0</v>
      </c>
      <c r="BX2" s="99">
        <f>IF(BX3="X","",Checklist!$D$56)</f>
        <v>0</v>
      </c>
      <c r="BY2" s="99">
        <f>IF(BY3="X","",Checklist!$D$58)</f>
        <v>0</v>
      </c>
      <c r="BZ2" s="99">
        <f>IF(BZ3="X","",Checklist!$D$59)</f>
        <v>0</v>
      </c>
      <c r="CA2" s="99">
        <f>IF(CA3="X","",Checklist!$D$60)</f>
        <v>0</v>
      </c>
      <c r="CB2" s="99">
        <f>IF(CB3="X","",Checklist!$D$63)</f>
        <v>0</v>
      </c>
      <c r="CC2" s="99">
        <f>IF(CC3="X","",Checklist!$D$64)</f>
        <v>0</v>
      </c>
      <c r="CD2" s="99">
        <f>IF(CD3="X","",Checklist!$D$65)</f>
        <v>0</v>
      </c>
      <c r="CE2" s="99">
        <f>IF(CE3="X","",Checklist!$D$66)</f>
        <v>0</v>
      </c>
      <c r="CF2" s="99">
        <f>IF(CF3="X","",Checklist!$D$67)</f>
        <v>0</v>
      </c>
      <c r="CG2" s="99">
        <f>IF(CG3="X","",Checklist!$D$68)</f>
        <v>0</v>
      </c>
      <c r="CH2" s="99">
        <f>IF(CH3="X","",Checklist!$D$69)</f>
        <v>0</v>
      </c>
      <c r="CI2" s="99">
        <f>IF(CI3="X","",Checklist!$D$70)</f>
        <v>0</v>
      </c>
      <c r="CJ2" s="99">
        <f>IF(CJ3="X","",Checklist!$D$71)</f>
        <v>0</v>
      </c>
      <c r="CK2" s="99">
        <f>IF(CK3="X","",Checklist!$D$73)</f>
        <v>0</v>
      </c>
      <c r="CL2" s="99">
        <f>IF(CL3="X","",Checklist!$D$74)</f>
        <v>0</v>
      </c>
      <c r="CM2" s="99">
        <f>IF(CM3="X","",Checklist!$D$75)</f>
        <v>0</v>
      </c>
      <c r="CN2" s="99">
        <f>IF(CN3="X","",Checklist!$D$76)</f>
        <v>0</v>
      </c>
      <c r="CO2" s="99">
        <f>IF(CO3="X","",Checklist!$D$77)</f>
        <v>0</v>
      </c>
      <c r="CP2" s="99">
        <f>IF(CP3="X","",Checklist!$D$78)</f>
        <v>0</v>
      </c>
      <c r="CQ2" s="99">
        <f>IF(CQ3="X","",Checklist!$D$79)</f>
        <v>0</v>
      </c>
      <c r="CR2" s="99">
        <f>IF(CR3="X","",Checklist!$D$80)</f>
        <v>0</v>
      </c>
      <c r="CS2" s="99">
        <f>IF(CS3="X","",Checklist!$D$81)</f>
        <v>0</v>
      </c>
      <c r="CT2" s="99">
        <f>IF(CT3="X","",Checklist!$D$82)</f>
        <v>0</v>
      </c>
      <c r="CU2" s="99">
        <f>IF(CU3="X","",Checklist!$D$83)</f>
        <v>0</v>
      </c>
      <c r="CV2" s="99">
        <f>IF(CV3="X","",Checklist!$D$84)</f>
        <v>0</v>
      </c>
      <c r="CW2" s="99">
        <f>IF(CW3="X","",Checklist!$D$85)</f>
        <v>0</v>
      </c>
      <c r="CX2" s="99">
        <f>IF(CX3="X","",Checklist!$D$87)</f>
        <v>0</v>
      </c>
      <c r="CY2" s="99">
        <f>IF(CY3="X","",Checklist!$D$88)</f>
        <v>0</v>
      </c>
      <c r="CZ2" s="99">
        <f>IF(CZ3="X","",Checklist!$D$89)</f>
        <v>0</v>
      </c>
      <c r="DA2" s="99">
        <f>IF(DA3="X","",Checklist!$D$90)</f>
        <v>0</v>
      </c>
      <c r="DB2" s="99">
        <f>IF(DB3="X","",Checklist!$D$91)</f>
        <v>0</v>
      </c>
      <c r="DC2" s="99">
        <f>IF(DC3="X","",Checklist!$D$92)</f>
        <v>0</v>
      </c>
      <c r="DD2" s="99">
        <f>IF(DD3="X","",Checklist!$D$95)</f>
        <v>0</v>
      </c>
      <c r="DE2" s="99">
        <f>IF(DE3="X","",Checklist!$D$96)</f>
        <v>0</v>
      </c>
      <c r="DF2" s="99">
        <f>IF(DF3="X","",Checklist!$D$97)</f>
        <v>0</v>
      </c>
      <c r="DG2" s="99">
        <f>IF(DG3="X","",Checklist!$D$98)</f>
        <v>0</v>
      </c>
      <c r="DH2" s="99">
        <f>IF(DH3="X","",Checklist!$D$99)</f>
        <v>0</v>
      </c>
      <c r="DI2" s="99">
        <f>IF(DI3="X","",Checklist!$D$100)</f>
        <v>0</v>
      </c>
      <c r="DJ2" s="99">
        <f>IF(DJ3="X","",Checklist!$D$101)</f>
        <v>0</v>
      </c>
      <c r="DK2" s="99">
        <f>IF(DK3="X","",Checklist!$D$102)</f>
        <v>0</v>
      </c>
      <c r="DL2" s="99">
        <f>IF(DL3="X","",Checklist!$D$103)</f>
        <v>0</v>
      </c>
      <c r="DM2" s="99">
        <f>IF(DM3="X","",Checklist!$D$106)</f>
        <v>0</v>
      </c>
      <c r="DN2" s="99">
        <f>IF(DN3="X","",Checklist!$D$107)</f>
        <v>0</v>
      </c>
      <c r="DO2" s="99">
        <f>IF(DO3="X","",Checklist!$D$108)</f>
        <v>0</v>
      </c>
      <c r="DP2" s="99">
        <f>IF(DP3="X","",Checklist!$D$109)</f>
        <v>0</v>
      </c>
      <c r="DQ2" s="99">
        <f>IF(DQ3="X","",Checklist!$D$111)</f>
        <v>0</v>
      </c>
      <c r="DR2" s="99" t="str">
        <f>IF(DR3="X","",Checklist!$D$112)</f>
        <v/>
      </c>
      <c r="DS2" s="99">
        <f>IF(DS3="X","",Checklist!$D$113)</f>
        <v>0</v>
      </c>
      <c r="DT2" s="99">
        <f>IF(DT3="X","",Checklist!$D$114)</f>
        <v>0</v>
      </c>
      <c r="DU2" s="99">
        <f>IF(DU3="X","",Checklist!$D$116)</f>
        <v>0</v>
      </c>
      <c r="DV2" s="99">
        <f>IF(DV3="X","",Checklist!$D$117)</f>
        <v>0</v>
      </c>
      <c r="DW2" s="99">
        <f>IF(DW3="X","",Checklist!$D$118)</f>
        <v>0</v>
      </c>
      <c r="DX2" s="99">
        <f>IF(DX3="X","",Checklist!$D$119)</f>
        <v>0</v>
      </c>
      <c r="DY2" s="99">
        <f>IF(DY3="X","",Checklist!$D$121)</f>
        <v>0</v>
      </c>
      <c r="DZ2" s="99">
        <f>IF(DZ3="X","",Checklist!$D$122)</f>
        <v>0</v>
      </c>
      <c r="EA2" s="99">
        <f>IF(EA3="X","",Checklist!$D$123)</f>
        <v>0</v>
      </c>
      <c r="EB2" s="99">
        <f>IF(EB3="X","",Checklist!$D$124)</f>
        <v>0</v>
      </c>
      <c r="EC2" s="99">
        <f>IF(EC3="X","",Checklist!$D$125)</f>
        <v>0</v>
      </c>
      <c r="ED2" s="99">
        <f>IF(ED3="X","",Checklist!$D$127)</f>
        <v>0</v>
      </c>
      <c r="EE2" s="99">
        <f>IF(EE3="X","",Checklist!$D$128)</f>
        <v>0</v>
      </c>
      <c r="EF2" s="99">
        <f>IF(EF3="X","",Checklist!$D$129)</f>
        <v>0</v>
      </c>
      <c r="EG2" s="99">
        <f>IF(EG3="X","",Checklist!$D$131)</f>
        <v>0</v>
      </c>
      <c r="EH2" s="99">
        <f>IF(EH3="X","",Checklist!$D$133)</f>
        <v>0</v>
      </c>
      <c r="EI2" s="99">
        <f>IF(EI3="X","",Checklist!$D$135)</f>
        <v>0</v>
      </c>
      <c r="EJ2" s="99">
        <f>IF(EJ3="X","",Checklist!$D$137)</f>
        <v>0</v>
      </c>
      <c r="EK2" s="99">
        <f>IF(EK3="X","",Checklist!$D$138)</f>
        <v>0</v>
      </c>
      <c r="EL2" s="99">
        <f>IF(EL3="X","",Checklist!$D$139)</f>
        <v>0</v>
      </c>
      <c r="EM2" s="99">
        <f>IF(EM3="X","",Checklist!$D$140)</f>
        <v>0</v>
      </c>
      <c r="EN2" s="99">
        <f>IF(EN3="X","",Checklist!$D$143)</f>
        <v>0</v>
      </c>
      <c r="EO2" s="99">
        <f>IF(EO3="X","",Checklist!$D$144)</f>
        <v>0</v>
      </c>
      <c r="EP2" s="99" t="str">
        <f>IF(EP3="X","",Checklist!$D$145)</f>
        <v/>
      </c>
      <c r="EQ2" s="99">
        <f>IF(EQ3="X","",Checklist!$D$147)</f>
        <v>0</v>
      </c>
      <c r="ER2" s="99">
        <f>IF(ER3="X","",Checklist!$D$148)</f>
        <v>0</v>
      </c>
      <c r="ES2" s="99" t="str">
        <f>IF(ES3="X","",Checklist!$D$149)</f>
        <v/>
      </c>
      <c r="ET2" s="99">
        <f>IF(ET3="X","",Checklist!$D$151)</f>
        <v>0</v>
      </c>
      <c r="EU2" s="99">
        <f>IF(EU3="X","",Checklist!$D$152)</f>
        <v>0</v>
      </c>
      <c r="EV2" s="99">
        <f>IF(EV3="X","",Checklist!$D$153)</f>
        <v>0</v>
      </c>
      <c r="EW2" s="99">
        <f>IF(EW3="X","",Checklist!$D$154)</f>
        <v>0</v>
      </c>
      <c r="EX2" s="99">
        <f>IF(EX3="X","",Checklist!$D$156)</f>
        <v>0</v>
      </c>
      <c r="EY2" s="99">
        <f>IF(EY3="X","",Checklist!$D$157)</f>
        <v>0</v>
      </c>
      <c r="EZ2" s="293">
        <f>'SAI Summary'!C28</f>
        <v>0</v>
      </c>
      <c r="FA2" s="293">
        <f>'SAI Summary'!C30</f>
        <v>0</v>
      </c>
    </row>
    <row r="3" spans="1:157" x14ac:dyDescent="0.25">
      <c r="A3" s="294"/>
      <c r="AO3" s="99">
        <f>Checklist!$C$12</f>
        <v>0</v>
      </c>
      <c r="AP3" s="99">
        <f>Checklist!$C$13</f>
        <v>0</v>
      </c>
      <c r="AQ3" s="99">
        <f>Checklist!$C$14</f>
        <v>0</v>
      </c>
      <c r="AR3" s="99">
        <f>Checklist!$C$16</f>
        <v>0</v>
      </c>
      <c r="AS3" s="99">
        <f>Checklist!$C$17</f>
        <v>0</v>
      </c>
      <c r="AT3" s="99">
        <f>Checklist!$C$18</f>
        <v>0</v>
      </c>
      <c r="AU3" s="99">
        <f>Checklist!$C$20</f>
        <v>0</v>
      </c>
      <c r="AV3" s="99">
        <f>Checklist!$C$21</f>
        <v>0</v>
      </c>
      <c r="AW3" s="99">
        <f>Checklist!$C$22</f>
        <v>0</v>
      </c>
      <c r="AX3" s="99">
        <f>Checklist!$C$23</f>
        <v>0</v>
      </c>
      <c r="AY3" s="99">
        <f>Checklist!$C$24</f>
        <v>0</v>
      </c>
      <c r="AZ3" s="99">
        <f>Checklist!$C$25</f>
        <v>0</v>
      </c>
      <c r="BA3" s="99">
        <f>Checklist!$C$26</f>
        <v>0</v>
      </c>
      <c r="BB3" s="99">
        <f>Checklist!$C$27</f>
        <v>0</v>
      </c>
      <c r="BC3" s="99">
        <f>Checklist!$C$29</f>
        <v>0</v>
      </c>
      <c r="BD3" s="99">
        <f>Checklist!$C$30</f>
        <v>0</v>
      </c>
      <c r="BE3" s="99">
        <f>Checklist!$C$32</f>
        <v>0</v>
      </c>
      <c r="BF3" s="99">
        <f>Checklist!$C$33</f>
        <v>0</v>
      </c>
      <c r="BG3" s="99">
        <f>Checklist!$C$35</f>
        <v>0</v>
      </c>
      <c r="BH3" s="99">
        <f>Checklist!$C$36</f>
        <v>0</v>
      </c>
      <c r="BI3" s="99">
        <f>Checklist!$C$37</f>
        <v>0</v>
      </c>
      <c r="BJ3" s="99">
        <f>Checklist!$C$39</f>
        <v>0</v>
      </c>
      <c r="BK3" s="99">
        <f>Checklist!$C$40</f>
        <v>0</v>
      </c>
      <c r="BL3" s="99">
        <f>Checklist!$C$43</f>
        <v>0</v>
      </c>
      <c r="BM3" s="99">
        <f>Checklist!$C$44</f>
        <v>0</v>
      </c>
      <c r="BN3" s="99">
        <f>Checklist!$C$45</f>
        <v>0</v>
      </c>
      <c r="BO3" s="99">
        <f>Checklist!$C$46</f>
        <v>0</v>
      </c>
      <c r="BP3" s="99">
        <f>Checklist!$C$47</f>
        <v>0</v>
      </c>
      <c r="BQ3" s="99">
        <f>Checklist!$C$48</f>
        <v>0</v>
      </c>
      <c r="BR3" s="99">
        <f>Checklist!$C$49</f>
        <v>0</v>
      </c>
      <c r="BS3" s="99">
        <f>Checklist!$C$51</f>
        <v>0</v>
      </c>
      <c r="BT3" s="99">
        <f>Checklist!$C$52</f>
        <v>0</v>
      </c>
      <c r="BU3" s="99">
        <f>Checklist!$C$53</f>
        <v>0</v>
      </c>
      <c r="BV3" s="99">
        <f>Checklist!$C$54</f>
        <v>0</v>
      </c>
      <c r="BW3" s="99">
        <f>Checklist!$C$55</f>
        <v>0</v>
      </c>
      <c r="BX3" s="99">
        <f>Checklist!$C$56</f>
        <v>0</v>
      </c>
      <c r="BY3" s="99">
        <f>Checklist!$C$58</f>
        <v>0</v>
      </c>
      <c r="BZ3" s="99">
        <f>Checklist!$C$59</f>
        <v>0</v>
      </c>
      <c r="CA3" s="99">
        <f>Checklist!$C$60</f>
        <v>0</v>
      </c>
      <c r="CB3" s="99">
        <f>Checklist!$C$63</f>
        <v>0</v>
      </c>
      <c r="CC3" s="99">
        <f>Checklist!$C$64</f>
        <v>0</v>
      </c>
      <c r="CD3" s="99">
        <f>Checklist!$C$65</f>
        <v>0</v>
      </c>
      <c r="CE3" s="99">
        <f>Checklist!$C$66</f>
        <v>0</v>
      </c>
      <c r="CF3" s="99">
        <f>Checklist!$C$67</f>
        <v>0</v>
      </c>
      <c r="CG3" s="99">
        <f>Checklist!$C$68</f>
        <v>0</v>
      </c>
      <c r="CH3" s="99">
        <f>Checklist!$C$69</f>
        <v>0</v>
      </c>
      <c r="CI3" s="99">
        <f>Checklist!$C$70</f>
        <v>0</v>
      </c>
      <c r="CJ3" s="99">
        <f>Checklist!$C$71</f>
        <v>0</v>
      </c>
      <c r="CK3" s="99">
        <f>Checklist!$C$73</f>
        <v>0</v>
      </c>
      <c r="CL3" s="99">
        <f>Checklist!$C$74</f>
        <v>0</v>
      </c>
      <c r="CM3" s="99">
        <f>Checklist!$C$75</f>
        <v>0</v>
      </c>
      <c r="CN3" s="99">
        <f>Checklist!$C$76</f>
        <v>0</v>
      </c>
      <c r="CO3" s="99">
        <f>Checklist!$C$77</f>
        <v>0</v>
      </c>
      <c r="CP3" s="99">
        <f>Checklist!$C$78</f>
        <v>0</v>
      </c>
      <c r="CQ3" s="99">
        <f>Checklist!$C$79</f>
        <v>0</v>
      </c>
      <c r="CR3" s="99">
        <f>Checklist!$C$80</f>
        <v>0</v>
      </c>
      <c r="CS3" s="99">
        <f>Checklist!$C$81</f>
        <v>0</v>
      </c>
      <c r="CT3" s="99">
        <f>Checklist!$C$82</f>
        <v>0</v>
      </c>
      <c r="CU3" s="99">
        <f>Checklist!$C$83</f>
        <v>0</v>
      </c>
      <c r="CV3" s="99">
        <f>Checklist!$C$84</f>
        <v>0</v>
      </c>
      <c r="CW3" s="99">
        <f>Checklist!$C$85</f>
        <v>0</v>
      </c>
      <c r="CX3" s="99">
        <f>Checklist!$C$87</f>
        <v>0</v>
      </c>
      <c r="CY3" s="99">
        <f>Checklist!$C$88</f>
        <v>0</v>
      </c>
      <c r="CZ3" s="99">
        <f>Checklist!$C$89</f>
        <v>0</v>
      </c>
      <c r="DA3" s="99">
        <f>Checklist!$C$90</f>
        <v>0</v>
      </c>
      <c r="DB3" s="99">
        <f>Checklist!$C$91</f>
        <v>0</v>
      </c>
      <c r="DC3" s="99">
        <f>Checklist!$C$92</f>
        <v>0</v>
      </c>
      <c r="DD3" s="99">
        <f>Checklist!$C$95</f>
        <v>0</v>
      </c>
      <c r="DE3" s="99">
        <f>Checklist!$C$96</f>
        <v>0</v>
      </c>
      <c r="DF3" s="99">
        <f>Checklist!$C$97</f>
        <v>0</v>
      </c>
      <c r="DG3" s="99">
        <f>Checklist!$C$98</f>
        <v>0</v>
      </c>
      <c r="DH3" s="99">
        <f>Checklist!$C$99</f>
        <v>0</v>
      </c>
      <c r="DI3" s="99">
        <f>Checklist!$C$100</f>
        <v>0</v>
      </c>
      <c r="DJ3" s="99">
        <f>Checklist!$C$101</f>
        <v>0</v>
      </c>
      <c r="DK3" s="99">
        <f>Checklist!$C$102</f>
        <v>0</v>
      </c>
      <c r="DL3" s="99">
        <f>Checklist!$C$103</f>
        <v>0</v>
      </c>
      <c r="DM3" s="99" t="str">
        <f>Checklist!$C$106</f>
        <v/>
      </c>
      <c r="DN3" s="99" t="str">
        <f>Checklist!$C$107</f>
        <v/>
      </c>
      <c r="DO3" s="99" t="str">
        <f>Checklist!$C$108</f>
        <v/>
      </c>
      <c r="DP3" s="99" t="str">
        <f>Checklist!$C$109</f>
        <v/>
      </c>
      <c r="DQ3" s="99" t="str">
        <f>Checklist!$C$111</f>
        <v/>
      </c>
      <c r="DR3" s="99" t="str">
        <f>Checklist!$C$112</f>
        <v>X</v>
      </c>
      <c r="DS3" s="99" t="str">
        <f>Checklist!$C$113</f>
        <v/>
      </c>
      <c r="DT3" s="99" t="str">
        <f>Checklist!$C$114</f>
        <v/>
      </c>
      <c r="DU3" s="99" t="str">
        <f>Checklist!$C$116</f>
        <v/>
      </c>
      <c r="DV3" s="99" t="str">
        <f>Checklist!$C$117</f>
        <v/>
      </c>
      <c r="DW3" s="99" t="str">
        <f>Checklist!$C$118</f>
        <v/>
      </c>
      <c r="DX3" s="99" t="str">
        <f>Checklist!$C$119</f>
        <v/>
      </c>
      <c r="DY3" s="99">
        <f>Checklist!$C$121</f>
        <v>0</v>
      </c>
      <c r="DZ3" s="99">
        <f>Checklist!$C$122</f>
        <v>0</v>
      </c>
      <c r="EA3" s="99">
        <f>Checklist!$C$123</f>
        <v>0</v>
      </c>
      <c r="EB3" s="99">
        <f>Checklist!$C$124</f>
        <v>0</v>
      </c>
      <c r="EC3" s="99">
        <f>Checklist!$C$125</f>
        <v>0</v>
      </c>
      <c r="ED3" s="99">
        <f>Checklist!$C$127</f>
        <v>0</v>
      </c>
      <c r="EE3" s="99">
        <f>Checklist!$C$128</f>
        <v>0</v>
      </c>
      <c r="EF3" s="99">
        <f>Checklist!$C$129</f>
        <v>0</v>
      </c>
      <c r="EG3" s="99" t="str">
        <f>Checklist!$C$131</f>
        <v/>
      </c>
      <c r="EH3" s="99" t="str">
        <f>Checklist!$C$133</f>
        <v/>
      </c>
      <c r="EI3" s="99" t="str">
        <f>Checklist!$C$135</f>
        <v/>
      </c>
      <c r="EJ3" s="99">
        <f>Checklist!$C$137</f>
        <v>0</v>
      </c>
      <c r="EK3" s="99">
        <f>Checklist!$C$138</f>
        <v>0</v>
      </c>
      <c r="EL3" s="99">
        <f>Checklist!$C$139</f>
        <v>0</v>
      </c>
      <c r="EM3" s="99">
        <f>Checklist!$C$140</f>
        <v>0</v>
      </c>
      <c r="EN3" s="99" t="str">
        <f>Checklist!$C$143</f>
        <v/>
      </c>
      <c r="EO3" s="99" t="str">
        <f>Checklist!$C$144</f>
        <v/>
      </c>
      <c r="EP3" s="99" t="str">
        <f>Checklist!$C$145</f>
        <v>X</v>
      </c>
      <c r="EQ3" s="99" t="str">
        <f>Checklist!$C$147</f>
        <v/>
      </c>
      <c r="ER3" s="99" t="str">
        <f>Checklist!$C$148</f>
        <v/>
      </c>
      <c r="ES3" s="99" t="str">
        <f>Checklist!$C$149</f>
        <v>X</v>
      </c>
      <c r="ET3" s="99" t="str">
        <f>Checklist!$C$151</f>
        <v/>
      </c>
      <c r="EU3" s="99" t="str">
        <f>Checklist!$C$152</f>
        <v/>
      </c>
      <c r="EV3" s="99" t="str">
        <f>Checklist!$C$153</f>
        <v/>
      </c>
      <c r="EW3" s="99">
        <f>Checklist!$C$154</f>
        <v>0</v>
      </c>
      <c r="EX3" s="99">
        <f>Checklist!$C$156</f>
        <v>0</v>
      </c>
      <c r="EY3" s="99">
        <f>Checklist!$C$157</f>
        <v>0</v>
      </c>
    </row>
    <row r="4" spans="1:157" ht="21" x14ac:dyDescent="0.35">
      <c r="B4" s="139" t="s">
        <v>495</v>
      </c>
      <c r="AD4" s="99"/>
    </row>
    <row r="5" spans="1:157" ht="21" x14ac:dyDescent="0.35">
      <c r="B5" s="136" t="s">
        <v>758</v>
      </c>
    </row>
    <row r="7" spans="1:157" ht="15.75" thickBot="1" x14ac:dyDescent="0.3">
      <c r="AE7" s="99"/>
    </row>
    <row r="8" spans="1:157" ht="15.75" thickTop="1" x14ac:dyDescent="0.25">
      <c r="A8" s="176"/>
      <c r="B8" s="275" t="s">
        <v>757</v>
      </c>
      <c r="C8" s="276"/>
    </row>
    <row r="9" spans="1:157" x14ac:dyDescent="0.25">
      <c r="A9" s="271"/>
      <c r="B9" s="272"/>
      <c r="C9" s="155"/>
      <c r="AC9" s="99"/>
    </row>
    <row r="10" spans="1:157" x14ac:dyDescent="0.25">
      <c r="A10" s="154">
        <v>4</v>
      </c>
      <c r="B10" s="42" t="s">
        <v>421</v>
      </c>
      <c r="C10" s="155">
        <v>1</v>
      </c>
    </row>
    <row r="11" spans="1:157" x14ac:dyDescent="0.25">
      <c r="A11" s="154">
        <v>3</v>
      </c>
      <c r="B11" s="42"/>
      <c r="C11" s="155">
        <v>2</v>
      </c>
    </row>
    <row r="12" spans="1:157" x14ac:dyDescent="0.25">
      <c r="A12" s="154">
        <v>2</v>
      </c>
      <c r="B12" s="42"/>
      <c r="C12" s="155">
        <v>3</v>
      </c>
    </row>
    <row r="13" spans="1:157" x14ac:dyDescent="0.25">
      <c r="A13" s="154">
        <v>1</v>
      </c>
      <c r="B13" s="42"/>
      <c r="C13" s="155">
        <v>4</v>
      </c>
    </row>
    <row r="14" spans="1:157" x14ac:dyDescent="0.25">
      <c r="A14" s="154">
        <v>0</v>
      </c>
      <c r="B14" s="42"/>
      <c r="C14" s="155">
        <v>5</v>
      </c>
    </row>
    <row r="15" spans="1:157" ht="15.75" thickBot="1" x14ac:dyDescent="0.3">
      <c r="A15" s="273"/>
      <c r="B15" s="274"/>
      <c r="C15" s="156">
        <v>6</v>
      </c>
    </row>
    <row r="16" spans="1:157" ht="15.75" thickTop="1" x14ac:dyDescent="0.25"/>
  </sheetData>
  <sheetProtection password="CC3D" sheet="1" objects="1" scenarios="1" formatCells="0" formatColumns="0" formatRows="0"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505"/>
  <sheetViews>
    <sheetView view="pageBreakPreview" zoomScaleNormal="100" zoomScaleSheetLayoutView="100" workbookViewId="0">
      <selection activeCell="A5" sqref="A5:C5"/>
    </sheetView>
  </sheetViews>
  <sheetFormatPr defaultRowHeight="15" x14ac:dyDescent="0.25"/>
  <cols>
    <col min="1" max="2" width="45.7109375" style="239" customWidth="1"/>
    <col min="3" max="3" width="55.7109375" style="239" customWidth="1"/>
  </cols>
  <sheetData>
    <row r="1" spans="1:7" s="1" customFormat="1" ht="15" customHeight="1" x14ac:dyDescent="0.25">
      <c r="A1" s="360" t="s">
        <v>0</v>
      </c>
      <c r="B1" s="361"/>
      <c r="C1" s="362"/>
      <c r="D1" s="8"/>
      <c r="E1" s="8"/>
      <c r="F1" s="8"/>
      <c r="G1" s="8"/>
    </row>
    <row r="2" spans="1:7" s="1" customFormat="1" ht="15" customHeight="1" x14ac:dyDescent="0.25">
      <c r="A2" s="363" t="s">
        <v>1</v>
      </c>
      <c r="B2" s="364"/>
      <c r="C2" s="365"/>
      <c r="D2" s="8"/>
      <c r="E2" s="8"/>
      <c r="F2" s="8"/>
      <c r="G2" s="8"/>
    </row>
    <row r="3" spans="1:7" s="1" customFormat="1" ht="15" customHeight="1" x14ac:dyDescent="0.25">
      <c r="A3" s="354"/>
      <c r="B3" s="240"/>
      <c r="C3" s="241"/>
      <c r="D3" s="8"/>
      <c r="E3" s="8"/>
      <c r="F3" s="8"/>
      <c r="G3" s="8"/>
    </row>
    <row r="4" spans="1:7" ht="19.5" thickBot="1" x14ac:dyDescent="0.3">
      <c r="A4" s="357" t="s">
        <v>239</v>
      </c>
      <c r="B4" s="358"/>
      <c r="C4" s="359"/>
    </row>
    <row r="5" spans="1:7" ht="190.5" customHeight="1" thickBot="1" x14ac:dyDescent="0.3">
      <c r="A5" s="369" t="s">
        <v>820</v>
      </c>
      <c r="B5" s="370"/>
      <c r="C5" s="371"/>
    </row>
    <row r="6" spans="1:7" ht="40.5" customHeight="1" thickBot="1" x14ac:dyDescent="0.3">
      <c r="A6" s="284" t="s">
        <v>6</v>
      </c>
      <c r="B6" s="285" t="s">
        <v>20</v>
      </c>
      <c r="C6" s="285" t="s">
        <v>21</v>
      </c>
    </row>
    <row r="7" spans="1:7" ht="24.75" customHeight="1" thickBot="1" x14ac:dyDescent="0.3">
      <c r="A7" s="366" t="s">
        <v>15</v>
      </c>
      <c r="B7" s="367"/>
      <c r="C7" s="368"/>
    </row>
    <row r="8" spans="1:7" ht="32.25" customHeight="1" thickBot="1" x14ac:dyDescent="0.3">
      <c r="A8" s="242" t="s">
        <v>16</v>
      </c>
      <c r="B8" s="242" t="s">
        <v>22</v>
      </c>
      <c r="C8" s="242" t="s">
        <v>21</v>
      </c>
    </row>
    <row r="9" spans="1:7" ht="20.25" customHeight="1" thickBot="1" x14ac:dyDescent="0.3">
      <c r="A9" s="356" t="s">
        <v>526</v>
      </c>
      <c r="B9" s="356" t="s">
        <v>23</v>
      </c>
      <c r="C9" s="297" t="s">
        <v>527</v>
      </c>
    </row>
    <row r="10" spans="1:7" ht="20.25" customHeight="1" thickBot="1" x14ac:dyDescent="0.3">
      <c r="A10" s="356"/>
      <c r="B10" s="356"/>
      <c r="C10" s="302" t="s">
        <v>528</v>
      </c>
    </row>
    <row r="11" spans="1:7" ht="20.25" customHeight="1" thickBot="1" x14ac:dyDescent="0.3">
      <c r="A11" s="356"/>
      <c r="B11" s="356"/>
      <c r="C11" s="302" t="s">
        <v>24</v>
      </c>
    </row>
    <row r="12" spans="1:7" ht="20.25" customHeight="1" thickBot="1" x14ac:dyDescent="0.3">
      <c r="A12" s="356"/>
      <c r="B12" s="356"/>
      <c r="C12" s="298" t="s">
        <v>25</v>
      </c>
    </row>
    <row r="13" spans="1:7" ht="22.5" customHeight="1" thickBot="1" x14ac:dyDescent="0.3">
      <c r="A13" s="355" t="s">
        <v>529</v>
      </c>
      <c r="B13" s="355" t="s">
        <v>26</v>
      </c>
      <c r="C13" s="301" t="s">
        <v>27</v>
      </c>
    </row>
    <row r="14" spans="1:7" ht="22.5" customHeight="1" thickBot="1" x14ac:dyDescent="0.3">
      <c r="A14" s="355"/>
      <c r="B14" s="355"/>
      <c r="C14" s="301" t="s">
        <v>528</v>
      </c>
    </row>
    <row r="15" spans="1:7" ht="22.5" customHeight="1" thickBot="1" x14ac:dyDescent="0.3">
      <c r="A15" s="355"/>
      <c r="B15" s="355"/>
      <c r="C15" s="301" t="s">
        <v>24</v>
      </c>
    </row>
    <row r="16" spans="1:7" ht="22.5" customHeight="1" thickBot="1" x14ac:dyDescent="0.3">
      <c r="A16" s="355"/>
      <c r="B16" s="355"/>
      <c r="C16" s="296" t="s">
        <v>25</v>
      </c>
    </row>
    <row r="17" spans="1:3" ht="52.5" customHeight="1" thickBot="1" x14ac:dyDescent="0.3">
      <c r="A17" s="355" t="s">
        <v>530</v>
      </c>
      <c r="B17" s="355" t="s">
        <v>28</v>
      </c>
      <c r="C17" s="309" t="s">
        <v>531</v>
      </c>
    </row>
    <row r="18" spans="1:3" ht="49.5" customHeight="1" thickBot="1" x14ac:dyDescent="0.3">
      <c r="A18" s="355"/>
      <c r="B18" s="355"/>
      <c r="C18" s="301" t="s">
        <v>532</v>
      </c>
    </row>
    <row r="19" spans="1:3" ht="22.5" customHeight="1" thickBot="1" x14ac:dyDescent="0.3">
      <c r="A19" s="355"/>
      <c r="B19" s="355"/>
      <c r="C19" s="296" t="s">
        <v>533</v>
      </c>
    </row>
    <row r="20" spans="1:3" ht="32.25" thickBot="1" x14ac:dyDescent="0.3">
      <c r="A20" s="242" t="s">
        <v>18</v>
      </c>
      <c r="B20" s="242" t="s">
        <v>22</v>
      </c>
      <c r="C20" s="246" t="s">
        <v>21</v>
      </c>
    </row>
    <row r="21" spans="1:3" ht="31.5" customHeight="1" thickBot="1" x14ac:dyDescent="0.3">
      <c r="A21" s="355" t="s">
        <v>534</v>
      </c>
      <c r="B21" s="355" t="s">
        <v>29</v>
      </c>
      <c r="C21" s="301" t="s">
        <v>535</v>
      </c>
    </row>
    <row r="22" spans="1:3" ht="48.75" customHeight="1" thickBot="1" x14ac:dyDescent="0.3">
      <c r="A22" s="355"/>
      <c r="B22" s="355"/>
      <c r="C22" s="301" t="s">
        <v>536</v>
      </c>
    </row>
    <row r="23" spans="1:3" ht="31.5" customHeight="1" thickBot="1" x14ac:dyDescent="0.3">
      <c r="A23" s="355"/>
      <c r="B23" s="355"/>
      <c r="C23" s="301" t="s">
        <v>759</v>
      </c>
    </row>
    <row r="24" spans="1:3" ht="31.5" customHeight="1" thickBot="1" x14ac:dyDescent="0.3">
      <c r="A24" s="356" t="s">
        <v>537</v>
      </c>
      <c r="B24" s="356" t="s">
        <v>30</v>
      </c>
      <c r="C24" s="310" t="s">
        <v>538</v>
      </c>
    </row>
    <row r="25" spans="1:3" ht="31.5" customHeight="1" thickBot="1" x14ac:dyDescent="0.3">
      <c r="A25" s="356"/>
      <c r="B25" s="356"/>
      <c r="C25" s="311" t="s">
        <v>539</v>
      </c>
    </row>
    <row r="26" spans="1:3" ht="31.5" customHeight="1" thickBot="1" x14ac:dyDescent="0.3">
      <c r="A26" s="356"/>
      <c r="B26" s="356"/>
      <c r="C26" s="311" t="s">
        <v>540</v>
      </c>
    </row>
    <row r="27" spans="1:3" ht="20.25" customHeight="1" thickBot="1" x14ac:dyDescent="0.3">
      <c r="A27" s="356"/>
      <c r="B27" s="356"/>
      <c r="C27" s="311" t="s">
        <v>541</v>
      </c>
    </row>
    <row r="28" spans="1:3" ht="20.25" customHeight="1" thickBot="1" x14ac:dyDescent="0.3">
      <c r="A28" s="356"/>
      <c r="B28" s="356"/>
      <c r="C28" s="351" t="s">
        <v>542</v>
      </c>
    </row>
    <row r="29" spans="1:3" ht="31.5" customHeight="1" thickBot="1" x14ac:dyDescent="0.3">
      <c r="A29" s="355" t="s">
        <v>543</v>
      </c>
      <c r="B29" s="355" t="s">
        <v>31</v>
      </c>
      <c r="C29" s="295" t="s">
        <v>544</v>
      </c>
    </row>
    <row r="30" spans="1:3" ht="47.25" customHeight="1" thickBot="1" x14ac:dyDescent="0.3">
      <c r="A30" s="372"/>
      <c r="B30" s="355"/>
      <c r="C30" s="301" t="s">
        <v>545</v>
      </c>
    </row>
    <row r="31" spans="1:3" ht="20.25" customHeight="1" thickBot="1" x14ac:dyDescent="0.3">
      <c r="A31" s="372"/>
      <c r="B31" s="355"/>
      <c r="C31" s="296" t="s">
        <v>546</v>
      </c>
    </row>
    <row r="32" spans="1:3" ht="32.25" thickBot="1" x14ac:dyDescent="0.3">
      <c r="A32" s="242" t="s">
        <v>547</v>
      </c>
      <c r="B32" s="242" t="s">
        <v>22</v>
      </c>
      <c r="C32" s="256" t="s">
        <v>21</v>
      </c>
    </row>
    <row r="33" spans="1:3" ht="98.25" customHeight="1" thickBot="1" x14ac:dyDescent="0.3">
      <c r="A33" s="356" t="s">
        <v>548</v>
      </c>
      <c r="B33" s="356" t="s">
        <v>549</v>
      </c>
      <c r="C33" s="297" t="s">
        <v>550</v>
      </c>
    </row>
    <row r="34" spans="1:3" ht="48" thickBot="1" x14ac:dyDescent="0.3">
      <c r="A34" s="356"/>
      <c r="B34" s="356"/>
      <c r="C34" s="302" t="s">
        <v>551</v>
      </c>
    </row>
    <row r="35" spans="1:3" ht="32.25" thickBot="1" x14ac:dyDescent="0.3">
      <c r="A35" s="356"/>
      <c r="B35" s="356"/>
      <c r="C35" s="302" t="s">
        <v>552</v>
      </c>
    </row>
    <row r="36" spans="1:3" ht="16.5" thickBot="1" x14ac:dyDescent="0.3">
      <c r="A36" s="356"/>
      <c r="B36" s="356"/>
      <c r="C36" s="298" t="s">
        <v>553</v>
      </c>
    </row>
    <row r="37" spans="1:3" ht="78" customHeight="1" thickBot="1" x14ac:dyDescent="0.3">
      <c r="A37" s="355" t="s">
        <v>554</v>
      </c>
      <c r="B37" s="355" t="s">
        <v>314</v>
      </c>
      <c r="C37" s="301" t="s">
        <v>33</v>
      </c>
    </row>
    <row r="38" spans="1:3" ht="31.5" customHeight="1" thickBot="1" x14ac:dyDescent="0.3">
      <c r="A38" s="355"/>
      <c r="B38" s="355"/>
      <c r="C38" s="296" t="s">
        <v>34</v>
      </c>
    </row>
    <row r="39" spans="1:3" ht="15.75" customHeight="1" thickBot="1" x14ac:dyDescent="0.3">
      <c r="A39" s="355" t="s">
        <v>555</v>
      </c>
      <c r="B39" s="355" t="s">
        <v>35</v>
      </c>
      <c r="C39" s="301" t="s">
        <v>556</v>
      </c>
    </row>
    <row r="40" spans="1:3" ht="16.5" thickBot="1" x14ac:dyDescent="0.3">
      <c r="A40" s="355"/>
      <c r="B40" s="355"/>
      <c r="C40" s="301" t="s">
        <v>557</v>
      </c>
    </row>
    <row r="41" spans="1:3" ht="31.5" customHeight="1" thickBot="1" x14ac:dyDescent="0.3">
      <c r="A41" s="355"/>
      <c r="B41" s="355"/>
      <c r="C41" s="296" t="s">
        <v>558</v>
      </c>
    </row>
    <row r="42" spans="1:3" ht="31.5" customHeight="1" thickBot="1" x14ac:dyDescent="0.3">
      <c r="A42" s="355" t="s">
        <v>559</v>
      </c>
      <c r="B42" s="355" t="s">
        <v>36</v>
      </c>
      <c r="C42" s="243" t="s">
        <v>560</v>
      </c>
    </row>
    <row r="43" spans="1:3" ht="31.5" customHeight="1" thickBot="1" x14ac:dyDescent="0.3">
      <c r="A43" s="355"/>
      <c r="B43" s="355"/>
      <c r="C43" s="243" t="s">
        <v>561</v>
      </c>
    </row>
    <row r="44" spans="1:3" ht="31.5" customHeight="1" thickBot="1" x14ac:dyDescent="0.3">
      <c r="A44" s="355"/>
      <c r="B44" s="355"/>
      <c r="C44" s="243" t="s">
        <v>562</v>
      </c>
    </row>
    <row r="45" spans="1:3" ht="31.5" customHeight="1" thickBot="1" x14ac:dyDescent="0.3">
      <c r="A45" s="355"/>
      <c r="B45" s="355"/>
      <c r="C45" s="243" t="s">
        <v>563</v>
      </c>
    </row>
    <row r="46" spans="1:3" ht="31.5" customHeight="1" thickBot="1" x14ac:dyDescent="0.3">
      <c r="A46" s="356" t="s">
        <v>798</v>
      </c>
      <c r="B46" s="356" t="s">
        <v>37</v>
      </c>
      <c r="C46" s="289" t="s">
        <v>564</v>
      </c>
    </row>
    <row r="47" spans="1:3" ht="31.5" customHeight="1" thickBot="1" x14ac:dyDescent="0.3">
      <c r="A47" s="356"/>
      <c r="B47" s="356"/>
      <c r="C47" s="287" t="s">
        <v>38</v>
      </c>
    </row>
    <row r="48" spans="1:3" ht="31.5" customHeight="1" thickBot="1" x14ac:dyDescent="0.3">
      <c r="A48" s="356"/>
      <c r="B48" s="356"/>
      <c r="C48" s="288" t="s">
        <v>565</v>
      </c>
    </row>
    <row r="49" spans="1:3" ht="20.25" customHeight="1" thickBot="1" x14ac:dyDescent="0.3">
      <c r="A49" s="355" t="s">
        <v>566</v>
      </c>
      <c r="B49" s="355" t="s">
        <v>39</v>
      </c>
      <c r="C49" s="243" t="s">
        <v>567</v>
      </c>
    </row>
    <row r="50" spans="1:3" ht="31.5" customHeight="1" thickBot="1" x14ac:dyDescent="0.3">
      <c r="A50" s="355"/>
      <c r="B50" s="355"/>
      <c r="C50" s="243" t="s">
        <v>568</v>
      </c>
    </row>
    <row r="51" spans="1:3" ht="29.25" customHeight="1" thickBot="1" x14ac:dyDescent="0.3">
      <c r="A51" s="355"/>
      <c r="B51" s="355"/>
      <c r="C51" s="244" t="s">
        <v>569</v>
      </c>
    </row>
    <row r="52" spans="1:3" ht="31.5" customHeight="1" thickBot="1" x14ac:dyDescent="0.3">
      <c r="A52" s="355" t="s">
        <v>570</v>
      </c>
      <c r="B52" s="355" t="s">
        <v>40</v>
      </c>
      <c r="C52" s="295" t="s">
        <v>571</v>
      </c>
    </row>
    <row r="53" spans="1:3" ht="31.5" customHeight="1" thickBot="1" x14ac:dyDescent="0.3">
      <c r="A53" s="355"/>
      <c r="B53" s="355"/>
      <c r="C53" s="301" t="s">
        <v>572</v>
      </c>
    </row>
    <row r="54" spans="1:3" ht="20.25" customHeight="1" thickBot="1" x14ac:dyDescent="0.3">
      <c r="A54" s="355"/>
      <c r="B54" s="355"/>
      <c r="C54" s="296" t="s">
        <v>34</v>
      </c>
    </row>
    <row r="55" spans="1:3" ht="31.5" customHeight="1" thickBot="1" x14ac:dyDescent="0.3">
      <c r="A55" s="355" t="s">
        <v>573</v>
      </c>
      <c r="B55" s="355" t="s">
        <v>41</v>
      </c>
      <c r="C55" s="248" t="s">
        <v>574</v>
      </c>
    </row>
    <row r="56" spans="1:3" ht="21" customHeight="1" thickBot="1" x14ac:dyDescent="0.3">
      <c r="A56" s="355"/>
      <c r="B56" s="355"/>
      <c r="C56" s="243" t="s">
        <v>575</v>
      </c>
    </row>
    <row r="57" spans="1:3" ht="21" customHeight="1" thickBot="1" x14ac:dyDescent="0.3">
      <c r="A57" s="355"/>
      <c r="B57" s="355"/>
      <c r="C57" s="243" t="s">
        <v>576</v>
      </c>
    </row>
    <row r="58" spans="1:3" ht="21" customHeight="1" thickBot="1" x14ac:dyDescent="0.3">
      <c r="A58" s="355"/>
      <c r="B58" s="355"/>
      <c r="C58" s="244" t="s">
        <v>577</v>
      </c>
    </row>
    <row r="59" spans="1:3" ht="16.5" thickBot="1" x14ac:dyDescent="0.3">
      <c r="A59" s="242" t="s">
        <v>42</v>
      </c>
      <c r="B59" s="242" t="s">
        <v>578</v>
      </c>
      <c r="C59" s="256" t="s">
        <v>21</v>
      </c>
    </row>
    <row r="60" spans="1:3" ht="31.5" customHeight="1" thickBot="1" x14ac:dyDescent="0.3">
      <c r="A60" s="356" t="s">
        <v>579</v>
      </c>
      <c r="B60" s="356" t="s">
        <v>43</v>
      </c>
      <c r="C60" s="297" t="s">
        <v>580</v>
      </c>
    </row>
    <row r="61" spans="1:3" ht="31.5" customHeight="1" thickBot="1" x14ac:dyDescent="0.3">
      <c r="A61" s="356"/>
      <c r="B61" s="356"/>
      <c r="C61" s="302" t="s">
        <v>581</v>
      </c>
    </row>
    <row r="62" spans="1:3" ht="31.5" customHeight="1" thickBot="1" x14ac:dyDescent="0.3">
      <c r="A62" s="356"/>
      <c r="B62" s="356"/>
      <c r="C62" s="302" t="s">
        <v>582</v>
      </c>
    </row>
    <row r="63" spans="1:3" ht="31.5" customHeight="1" thickBot="1" x14ac:dyDescent="0.3">
      <c r="A63" s="356"/>
      <c r="B63" s="356"/>
      <c r="C63" s="298" t="s">
        <v>583</v>
      </c>
    </row>
    <row r="64" spans="1:3" ht="48.75" customHeight="1" thickBot="1" x14ac:dyDescent="0.3">
      <c r="A64" s="355" t="s">
        <v>584</v>
      </c>
      <c r="B64" s="355" t="s">
        <v>44</v>
      </c>
      <c r="C64" s="243" t="s">
        <v>585</v>
      </c>
    </row>
    <row r="65" spans="1:3" ht="31.5" customHeight="1" thickBot="1" x14ac:dyDescent="0.3">
      <c r="A65" s="355"/>
      <c r="B65" s="355"/>
      <c r="C65" s="243" t="s">
        <v>586</v>
      </c>
    </row>
    <row r="66" spans="1:3" ht="31.5" customHeight="1" thickBot="1" x14ac:dyDescent="0.3">
      <c r="A66" s="355"/>
      <c r="B66" s="355"/>
      <c r="C66" s="244" t="s">
        <v>587</v>
      </c>
    </row>
    <row r="67" spans="1:3" ht="16.5" thickBot="1" x14ac:dyDescent="0.3">
      <c r="A67" s="242" t="s">
        <v>45</v>
      </c>
      <c r="B67" s="242" t="s">
        <v>22</v>
      </c>
      <c r="C67" s="247" t="s">
        <v>21</v>
      </c>
    </row>
    <row r="68" spans="1:3" ht="31.5" customHeight="1" thickBot="1" x14ac:dyDescent="0.3">
      <c r="A68" s="356" t="s">
        <v>588</v>
      </c>
      <c r="B68" s="356" t="s">
        <v>46</v>
      </c>
      <c r="C68" s="297" t="s">
        <v>589</v>
      </c>
    </row>
    <row r="69" spans="1:3" ht="48" customHeight="1" thickBot="1" x14ac:dyDescent="0.3">
      <c r="A69" s="356"/>
      <c r="B69" s="356"/>
      <c r="C69" s="302" t="s">
        <v>590</v>
      </c>
    </row>
    <row r="70" spans="1:3" ht="20.25" customHeight="1" thickBot="1" x14ac:dyDescent="0.3">
      <c r="A70" s="356"/>
      <c r="B70" s="356"/>
      <c r="C70" s="298" t="s">
        <v>34</v>
      </c>
    </row>
    <row r="71" spans="1:3" ht="48.75" customHeight="1" thickBot="1" x14ac:dyDescent="0.3">
      <c r="A71" s="355" t="s">
        <v>591</v>
      </c>
      <c r="B71" s="355" t="s">
        <v>47</v>
      </c>
      <c r="C71" s="243" t="s">
        <v>592</v>
      </c>
    </row>
    <row r="72" spans="1:3" ht="51" customHeight="1" thickBot="1" x14ac:dyDescent="0.3">
      <c r="A72" s="355"/>
      <c r="B72" s="355"/>
      <c r="C72" s="243" t="s">
        <v>593</v>
      </c>
    </row>
    <row r="73" spans="1:3" ht="20.25" customHeight="1" thickBot="1" x14ac:dyDescent="0.3">
      <c r="A73" s="355"/>
      <c r="B73" s="355"/>
      <c r="C73" s="244" t="s">
        <v>34</v>
      </c>
    </row>
    <row r="74" spans="1:3" ht="32.25" customHeight="1" thickBot="1" x14ac:dyDescent="0.3">
      <c r="A74" s="242" t="s">
        <v>48</v>
      </c>
      <c r="B74" s="242" t="s">
        <v>22</v>
      </c>
      <c r="C74" s="247" t="s">
        <v>21</v>
      </c>
    </row>
    <row r="75" spans="1:3" ht="31.5" customHeight="1" thickBot="1" x14ac:dyDescent="0.3">
      <c r="A75" s="356" t="s">
        <v>594</v>
      </c>
      <c r="B75" s="356" t="s">
        <v>49</v>
      </c>
      <c r="C75" s="297" t="s">
        <v>595</v>
      </c>
    </row>
    <row r="76" spans="1:3" ht="31.5" customHeight="1" thickBot="1" x14ac:dyDescent="0.3">
      <c r="A76" s="356"/>
      <c r="B76" s="356"/>
      <c r="C76" s="302" t="s">
        <v>596</v>
      </c>
    </row>
    <row r="77" spans="1:3" ht="20.25" customHeight="1" thickBot="1" x14ac:dyDescent="0.3">
      <c r="A77" s="356"/>
      <c r="B77" s="356"/>
      <c r="C77" s="298" t="s">
        <v>597</v>
      </c>
    </row>
    <row r="78" spans="1:3" ht="20.25" customHeight="1" thickBot="1" x14ac:dyDescent="0.3">
      <c r="A78" s="355" t="s">
        <v>598</v>
      </c>
      <c r="B78" s="355" t="s">
        <v>50</v>
      </c>
      <c r="C78" s="243" t="s">
        <v>599</v>
      </c>
    </row>
    <row r="79" spans="1:3" ht="31.5" customHeight="1" thickBot="1" x14ac:dyDescent="0.3">
      <c r="A79" s="355"/>
      <c r="B79" s="355"/>
      <c r="C79" s="243" t="s">
        <v>596</v>
      </c>
    </row>
    <row r="80" spans="1:3" ht="20.25" customHeight="1" thickBot="1" x14ac:dyDescent="0.3">
      <c r="A80" s="355"/>
      <c r="B80" s="355"/>
      <c r="C80" s="244" t="s">
        <v>597</v>
      </c>
    </row>
    <row r="81" spans="1:3" ht="66" customHeight="1" thickBot="1" x14ac:dyDescent="0.3">
      <c r="A81" s="355" t="s">
        <v>600</v>
      </c>
      <c r="B81" s="355" t="s">
        <v>53</v>
      </c>
      <c r="C81" s="248" t="s">
        <v>601</v>
      </c>
    </row>
    <row r="82" spans="1:3" ht="31.5" customHeight="1" thickBot="1" x14ac:dyDescent="0.3">
      <c r="A82" s="355"/>
      <c r="B82" s="355"/>
      <c r="C82" s="243" t="s">
        <v>819</v>
      </c>
    </row>
    <row r="83" spans="1:3" ht="20.25" customHeight="1" thickBot="1" x14ac:dyDescent="0.3">
      <c r="A83" s="355"/>
      <c r="B83" s="355"/>
      <c r="C83" s="243" t="s">
        <v>602</v>
      </c>
    </row>
    <row r="84" spans="1:3" ht="20.25" customHeight="1" thickBot="1" x14ac:dyDescent="0.3">
      <c r="A84" s="355"/>
      <c r="B84" s="355"/>
      <c r="C84" s="244" t="s">
        <v>603</v>
      </c>
    </row>
    <row r="85" spans="1:3" ht="32.25" customHeight="1" thickBot="1" x14ac:dyDescent="0.3">
      <c r="A85" s="242" t="s">
        <v>333</v>
      </c>
      <c r="B85" s="242" t="s">
        <v>22</v>
      </c>
      <c r="C85" s="247" t="s">
        <v>21</v>
      </c>
    </row>
    <row r="86" spans="1:3" ht="31.5" customHeight="1" thickBot="1" x14ac:dyDescent="0.3">
      <c r="A86" s="356" t="s">
        <v>604</v>
      </c>
      <c r="B86" s="356" t="s">
        <v>51</v>
      </c>
      <c r="C86" s="297" t="s">
        <v>605</v>
      </c>
    </row>
    <row r="87" spans="1:3" ht="31.5" customHeight="1" thickBot="1" x14ac:dyDescent="0.3">
      <c r="A87" s="356"/>
      <c r="B87" s="356"/>
      <c r="C87" s="302" t="s">
        <v>606</v>
      </c>
    </row>
    <row r="88" spans="1:3" ht="20.25" customHeight="1" thickBot="1" x14ac:dyDescent="0.3">
      <c r="A88" s="356"/>
      <c r="B88" s="356"/>
      <c r="C88" s="302" t="s">
        <v>607</v>
      </c>
    </row>
    <row r="89" spans="1:3" ht="20.25" customHeight="1" thickBot="1" x14ac:dyDescent="0.3">
      <c r="A89" s="356"/>
      <c r="B89" s="356"/>
      <c r="C89" s="298" t="s">
        <v>608</v>
      </c>
    </row>
    <row r="90" spans="1:3" ht="31.5" customHeight="1" thickBot="1" x14ac:dyDescent="0.3">
      <c r="A90" s="355" t="s">
        <v>609</v>
      </c>
      <c r="B90" s="355" t="s">
        <v>52</v>
      </c>
      <c r="C90" s="301" t="s">
        <v>33</v>
      </c>
    </row>
    <row r="91" spans="1:3" ht="31.5" customHeight="1" thickBot="1" x14ac:dyDescent="0.3">
      <c r="A91" s="355"/>
      <c r="B91" s="355"/>
      <c r="C91" s="296" t="s">
        <v>34</v>
      </c>
    </row>
    <row r="92" spans="1:3" ht="15.75" customHeight="1" thickBot="1" x14ac:dyDescent="0.3">
      <c r="A92" s="366" t="s">
        <v>54</v>
      </c>
      <c r="B92" s="367"/>
      <c r="C92" s="368"/>
    </row>
    <row r="93" spans="1:3" ht="32.25" customHeight="1" thickBot="1" x14ac:dyDescent="0.3">
      <c r="A93" s="242" t="s">
        <v>335</v>
      </c>
      <c r="B93" s="242" t="s">
        <v>22</v>
      </c>
      <c r="C93" s="245" t="s">
        <v>21</v>
      </c>
    </row>
    <row r="94" spans="1:3" ht="48.75" customHeight="1" x14ac:dyDescent="0.25">
      <c r="A94" s="376" t="s">
        <v>797</v>
      </c>
      <c r="B94" s="376" t="s">
        <v>55</v>
      </c>
      <c r="C94" s="287" t="s">
        <v>610</v>
      </c>
    </row>
    <row r="95" spans="1:3" ht="20.25" customHeight="1" x14ac:dyDescent="0.25">
      <c r="A95" s="377"/>
      <c r="B95" s="377"/>
      <c r="C95" s="287" t="s">
        <v>611</v>
      </c>
    </row>
    <row r="96" spans="1:3" ht="31.5" customHeight="1" x14ac:dyDescent="0.25">
      <c r="A96" s="377"/>
      <c r="B96" s="377"/>
      <c r="C96" s="287" t="s">
        <v>612</v>
      </c>
    </row>
    <row r="97" spans="1:3" ht="20.25" customHeight="1" thickBot="1" x14ac:dyDescent="0.3">
      <c r="A97" s="378"/>
      <c r="B97" s="378"/>
      <c r="C97" s="287" t="s">
        <v>613</v>
      </c>
    </row>
    <row r="98" spans="1:3" ht="31.5" customHeight="1" x14ac:dyDescent="0.25">
      <c r="A98" s="376" t="s">
        <v>614</v>
      </c>
      <c r="B98" s="376" t="s">
        <v>315</v>
      </c>
      <c r="C98" s="297" t="s">
        <v>615</v>
      </c>
    </row>
    <row r="99" spans="1:3" ht="31.5" customHeight="1" x14ac:dyDescent="0.25">
      <c r="A99" s="377"/>
      <c r="B99" s="377"/>
      <c r="C99" s="302" t="s">
        <v>616</v>
      </c>
    </row>
    <row r="100" spans="1:3" ht="20.25" customHeight="1" x14ac:dyDescent="0.25">
      <c r="A100" s="377"/>
      <c r="B100" s="377"/>
      <c r="C100" s="302" t="s">
        <v>617</v>
      </c>
    </row>
    <row r="101" spans="1:3" ht="20.25" customHeight="1" x14ac:dyDescent="0.25">
      <c r="A101" s="377"/>
      <c r="B101" s="377"/>
      <c r="C101" s="302" t="s">
        <v>618</v>
      </c>
    </row>
    <row r="102" spans="1:3" ht="20.25" customHeight="1" thickBot="1" x14ac:dyDescent="0.3">
      <c r="A102" s="378"/>
      <c r="B102" s="378"/>
      <c r="C102" s="302" t="s">
        <v>619</v>
      </c>
    </row>
    <row r="103" spans="1:3" ht="31.5" customHeight="1" x14ac:dyDescent="0.25">
      <c r="A103" s="379" t="s">
        <v>799</v>
      </c>
      <c r="B103" s="379" t="s">
        <v>56</v>
      </c>
      <c r="C103" s="303" t="s">
        <v>615</v>
      </c>
    </row>
    <row r="104" spans="1:3" ht="20.25" customHeight="1" x14ac:dyDescent="0.25">
      <c r="A104" s="380"/>
      <c r="B104" s="380"/>
      <c r="C104" s="304" t="s">
        <v>616</v>
      </c>
    </row>
    <row r="105" spans="1:3" ht="20.25" customHeight="1" x14ac:dyDescent="0.25">
      <c r="A105" s="380"/>
      <c r="B105" s="380"/>
      <c r="C105" s="304" t="s">
        <v>617</v>
      </c>
    </row>
    <row r="106" spans="1:3" ht="20.25" customHeight="1" x14ac:dyDescent="0.25">
      <c r="A106" s="380"/>
      <c r="B106" s="380"/>
      <c r="C106" s="304" t="s">
        <v>618</v>
      </c>
    </row>
    <row r="107" spans="1:3" ht="20.25" customHeight="1" thickBot="1" x14ac:dyDescent="0.3">
      <c r="A107" s="381"/>
      <c r="B107" s="381"/>
      <c r="C107" s="305" t="s">
        <v>619</v>
      </c>
    </row>
    <row r="108" spans="1:3" ht="20.25" customHeight="1" x14ac:dyDescent="0.25">
      <c r="A108" s="373" t="s">
        <v>620</v>
      </c>
      <c r="B108" s="373" t="s">
        <v>57</v>
      </c>
      <c r="C108" s="243" t="s">
        <v>621</v>
      </c>
    </row>
    <row r="109" spans="1:3" ht="45" customHeight="1" thickBot="1" x14ac:dyDescent="0.3">
      <c r="A109" s="374"/>
      <c r="B109" s="374"/>
      <c r="C109" s="244" t="s">
        <v>622</v>
      </c>
    </row>
    <row r="110" spans="1:3" ht="20.25" customHeight="1" x14ac:dyDescent="0.25">
      <c r="A110" s="373" t="s">
        <v>623</v>
      </c>
      <c r="B110" s="373" t="s">
        <v>58</v>
      </c>
      <c r="C110" s="248" t="s">
        <v>624</v>
      </c>
    </row>
    <row r="111" spans="1:3" ht="20.25" customHeight="1" x14ac:dyDescent="0.25">
      <c r="A111" s="375"/>
      <c r="B111" s="375"/>
      <c r="C111" s="243" t="s">
        <v>24</v>
      </c>
    </row>
    <row r="112" spans="1:3" ht="24" customHeight="1" thickBot="1" x14ac:dyDescent="0.3">
      <c r="A112" s="374"/>
      <c r="B112" s="374"/>
      <c r="C112" s="244" t="s">
        <v>34</v>
      </c>
    </row>
    <row r="113" spans="1:3" ht="20.25" customHeight="1" x14ac:dyDescent="0.25">
      <c r="A113" s="373" t="s">
        <v>625</v>
      </c>
      <c r="B113" s="373" t="s">
        <v>59</v>
      </c>
      <c r="C113" s="248" t="s">
        <v>60</v>
      </c>
    </row>
    <row r="114" spans="1:3" ht="31.5" customHeight="1" x14ac:dyDescent="0.25">
      <c r="A114" s="375"/>
      <c r="B114" s="375"/>
      <c r="C114" s="243" t="s">
        <v>61</v>
      </c>
    </row>
    <row r="115" spans="1:3" ht="20.25" customHeight="1" thickBot="1" x14ac:dyDescent="0.3">
      <c r="A115" s="374"/>
      <c r="B115" s="374"/>
      <c r="C115" s="244" t="s">
        <v>62</v>
      </c>
    </row>
    <row r="116" spans="1:3" ht="20.25" customHeight="1" x14ac:dyDescent="0.25">
      <c r="A116" s="373" t="s">
        <v>626</v>
      </c>
      <c r="B116" s="373" t="s">
        <v>63</v>
      </c>
      <c r="C116" s="248" t="s">
        <v>64</v>
      </c>
    </row>
    <row r="117" spans="1:3" ht="20.25" customHeight="1" x14ac:dyDescent="0.25">
      <c r="A117" s="375"/>
      <c r="B117" s="375"/>
      <c r="C117" s="243" t="s">
        <v>65</v>
      </c>
    </row>
    <row r="118" spans="1:3" ht="70.5" customHeight="1" thickBot="1" x14ac:dyDescent="0.3">
      <c r="A118" s="374"/>
      <c r="B118" s="374"/>
      <c r="C118" s="244" t="s">
        <v>34</v>
      </c>
    </row>
    <row r="119" spans="1:3" ht="32.25" customHeight="1" thickBot="1" x14ac:dyDescent="0.3">
      <c r="A119" s="242" t="s">
        <v>342</v>
      </c>
      <c r="B119" s="247" t="s">
        <v>22</v>
      </c>
      <c r="C119" s="247" t="s">
        <v>21</v>
      </c>
    </row>
    <row r="120" spans="1:3" ht="20.25" customHeight="1" x14ac:dyDescent="0.25">
      <c r="A120" s="376" t="s">
        <v>627</v>
      </c>
      <c r="B120" s="376" t="s">
        <v>66</v>
      </c>
      <c r="C120" s="297" t="s">
        <v>67</v>
      </c>
    </row>
    <row r="121" spans="1:3" ht="48.75" customHeight="1" x14ac:dyDescent="0.25">
      <c r="A121" s="377"/>
      <c r="B121" s="377"/>
      <c r="C121" s="302" t="s">
        <v>68</v>
      </c>
    </row>
    <row r="122" spans="1:3" ht="20.25" customHeight="1" x14ac:dyDescent="0.25">
      <c r="A122" s="377"/>
      <c r="B122" s="377"/>
      <c r="C122" s="302" t="s">
        <v>69</v>
      </c>
    </row>
    <row r="123" spans="1:3" ht="20.25" customHeight="1" thickBot="1" x14ac:dyDescent="0.3">
      <c r="A123" s="378"/>
      <c r="B123" s="378"/>
      <c r="C123" s="298" t="s">
        <v>70</v>
      </c>
    </row>
    <row r="124" spans="1:3" ht="27" customHeight="1" x14ac:dyDescent="0.25">
      <c r="A124" s="373" t="s">
        <v>628</v>
      </c>
      <c r="B124" s="373" t="s">
        <v>71</v>
      </c>
      <c r="C124" s="248" t="s">
        <v>33</v>
      </c>
    </row>
    <row r="125" spans="1:3" ht="41.25" customHeight="1" thickBot="1" x14ac:dyDescent="0.3">
      <c r="A125" s="374"/>
      <c r="B125" s="374"/>
      <c r="C125" s="244" t="s">
        <v>34</v>
      </c>
    </row>
    <row r="126" spans="1:3" ht="20.25" customHeight="1" x14ac:dyDescent="0.25">
      <c r="A126" s="373" t="s">
        <v>629</v>
      </c>
      <c r="B126" s="373" t="s">
        <v>72</v>
      </c>
      <c r="C126" s="248" t="s">
        <v>73</v>
      </c>
    </row>
    <row r="127" spans="1:3" ht="50.25" customHeight="1" x14ac:dyDescent="0.25">
      <c r="A127" s="375"/>
      <c r="B127" s="375"/>
      <c r="C127" s="243" t="s">
        <v>74</v>
      </c>
    </row>
    <row r="128" spans="1:3" ht="31.5" customHeight="1" x14ac:dyDescent="0.25">
      <c r="A128" s="375"/>
      <c r="B128" s="375"/>
      <c r="C128" s="243" t="s">
        <v>75</v>
      </c>
    </row>
    <row r="129" spans="1:3" ht="20.25" customHeight="1" thickBot="1" x14ac:dyDescent="0.3">
      <c r="A129" s="374"/>
      <c r="B129" s="374"/>
      <c r="C129" s="244" t="s">
        <v>76</v>
      </c>
    </row>
    <row r="130" spans="1:3" ht="20.25" customHeight="1" x14ac:dyDescent="0.25">
      <c r="A130" s="373" t="s">
        <v>630</v>
      </c>
      <c r="B130" s="373" t="s">
        <v>77</v>
      </c>
      <c r="C130" s="295" t="s">
        <v>78</v>
      </c>
    </row>
    <row r="131" spans="1:3" ht="31.5" customHeight="1" x14ac:dyDescent="0.25">
      <c r="A131" s="375"/>
      <c r="B131" s="375"/>
      <c r="C131" s="301" t="s">
        <v>79</v>
      </c>
    </row>
    <row r="132" spans="1:3" ht="31.5" customHeight="1" thickBot="1" x14ac:dyDescent="0.3">
      <c r="A132" s="374"/>
      <c r="B132" s="374"/>
      <c r="C132" s="296" t="s">
        <v>34</v>
      </c>
    </row>
    <row r="133" spans="1:3" ht="20.25" customHeight="1" x14ac:dyDescent="0.25">
      <c r="A133" s="373" t="s">
        <v>631</v>
      </c>
      <c r="B133" s="373" t="s">
        <v>82</v>
      </c>
      <c r="C133" s="243" t="s">
        <v>64</v>
      </c>
    </row>
    <row r="134" spans="1:3" ht="20.25" customHeight="1" x14ac:dyDescent="0.25">
      <c r="A134" s="375"/>
      <c r="B134" s="375"/>
      <c r="C134" s="243" t="s">
        <v>65</v>
      </c>
    </row>
    <row r="135" spans="1:3" ht="25.5" customHeight="1" thickBot="1" x14ac:dyDescent="0.3">
      <c r="A135" s="374"/>
      <c r="B135" s="374"/>
      <c r="C135" s="243" t="s">
        <v>34</v>
      </c>
    </row>
    <row r="136" spans="1:3" ht="31.5" customHeight="1" x14ac:dyDescent="0.25">
      <c r="A136" s="373" t="s">
        <v>80</v>
      </c>
      <c r="B136" s="373" t="s">
        <v>81</v>
      </c>
      <c r="C136" s="295" t="s">
        <v>33</v>
      </c>
    </row>
    <row r="137" spans="1:3" ht="31.5" customHeight="1" thickBot="1" x14ac:dyDescent="0.3">
      <c r="A137" s="374"/>
      <c r="B137" s="374"/>
      <c r="C137" s="296" t="s">
        <v>632</v>
      </c>
    </row>
    <row r="138" spans="1:3" ht="31.5" customHeight="1" thickBot="1" x14ac:dyDescent="0.3">
      <c r="A138" s="246" t="s">
        <v>633</v>
      </c>
      <c r="B138" s="247" t="s">
        <v>22</v>
      </c>
      <c r="C138" s="249" t="s">
        <v>21</v>
      </c>
    </row>
    <row r="139" spans="1:3" ht="20.25" customHeight="1" x14ac:dyDescent="0.25">
      <c r="A139" s="376" t="s">
        <v>634</v>
      </c>
      <c r="B139" s="376" t="s">
        <v>83</v>
      </c>
      <c r="C139" s="297" t="s">
        <v>84</v>
      </c>
    </row>
    <row r="140" spans="1:3" ht="20.25" customHeight="1" x14ac:dyDescent="0.25">
      <c r="A140" s="377"/>
      <c r="B140" s="377"/>
      <c r="C140" s="302" t="s">
        <v>85</v>
      </c>
    </row>
    <row r="141" spans="1:3" ht="25.5" customHeight="1" thickBot="1" x14ac:dyDescent="0.3">
      <c r="A141" s="378"/>
      <c r="B141" s="378"/>
      <c r="C141" s="298" t="s">
        <v>86</v>
      </c>
    </row>
    <row r="142" spans="1:3" ht="31.5" customHeight="1" x14ac:dyDescent="0.25">
      <c r="A142" s="373" t="s">
        <v>635</v>
      </c>
      <c r="B142" s="373" t="s">
        <v>636</v>
      </c>
      <c r="C142" s="243" t="s">
        <v>87</v>
      </c>
    </row>
    <row r="143" spans="1:3" ht="31.5" customHeight="1" x14ac:dyDescent="0.25">
      <c r="A143" s="375"/>
      <c r="B143" s="375"/>
      <c r="C143" s="243" t="s">
        <v>85</v>
      </c>
    </row>
    <row r="144" spans="1:3" ht="48" customHeight="1" thickBot="1" x14ac:dyDescent="0.3">
      <c r="A144" s="374"/>
      <c r="B144" s="374"/>
      <c r="C144" s="244" t="s">
        <v>34</v>
      </c>
    </row>
    <row r="145" spans="1:3" ht="31.5" customHeight="1" x14ac:dyDescent="0.25">
      <c r="A145" s="373" t="s">
        <v>637</v>
      </c>
      <c r="B145" s="373" t="s">
        <v>88</v>
      </c>
      <c r="C145" s="243" t="s">
        <v>33</v>
      </c>
    </row>
    <row r="146" spans="1:3" ht="31.5" customHeight="1" thickBot="1" x14ac:dyDescent="0.3">
      <c r="A146" s="374"/>
      <c r="B146" s="374"/>
      <c r="C146" s="243" t="s">
        <v>34</v>
      </c>
    </row>
    <row r="147" spans="1:3" ht="15.75" customHeight="1" thickBot="1" x14ac:dyDescent="0.3">
      <c r="A147" s="366" t="s">
        <v>89</v>
      </c>
      <c r="B147" s="367"/>
      <c r="C147" s="368"/>
    </row>
    <row r="148" spans="1:3" ht="16.5" thickBot="1" x14ac:dyDescent="0.3">
      <c r="A148" s="242" t="s">
        <v>351</v>
      </c>
      <c r="B148" s="247" t="s">
        <v>22</v>
      </c>
      <c r="C148" s="247" t="s">
        <v>21</v>
      </c>
    </row>
    <row r="149" spans="1:3" ht="20.25" customHeight="1" x14ac:dyDescent="0.25">
      <c r="A149" s="376" t="s">
        <v>638</v>
      </c>
      <c r="B149" s="376" t="s">
        <v>639</v>
      </c>
      <c r="C149" s="297" t="s">
        <v>640</v>
      </c>
    </row>
    <row r="150" spans="1:3" ht="20.25" customHeight="1" x14ac:dyDescent="0.25">
      <c r="A150" s="377"/>
      <c r="B150" s="377"/>
      <c r="C150" s="302" t="s">
        <v>91</v>
      </c>
    </row>
    <row r="151" spans="1:3" ht="20.25" customHeight="1" x14ac:dyDescent="0.25">
      <c r="A151" s="377"/>
      <c r="B151" s="377"/>
      <c r="C151" s="302" t="s">
        <v>92</v>
      </c>
    </row>
    <row r="152" spans="1:3" ht="65.25" customHeight="1" thickBot="1" x14ac:dyDescent="0.3">
      <c r="A152" s="378"/>
      <c r="B152" s="378"/>
      <c r="C152" s="302" t="s">
        <v>93</v>
      </c>
    </row>
    <row r="153" spans="1:3" ht="50.25" customHeight="1" x14ac:dyDescent="0.25">
      <c r="A153" s="376" t="s">
        <v>806</v>
      </c>
      <c r="B153" s="376" t="s">
        <v>641</v>
      </c>
      <c r="C153" s="297" t="s">
        <v>642</v>
      </c>
    </row>
    <row r="154" spans="1:3" ht="20.25" customHeight="1" x14ac:dyDescent="0.25">
      <c r="A154" s="377"/>
      <c r="B154" s="377"/>
      <c r="C154" s="302" t="s">
        <v>643</v>
      </c>
    </row>
    <row r="155" spans="1:3" ht="31.5" customHeight="1" x14ac:dyDescent="0.25">
      <c r="A155" s="377"/>
      <c r="B155" s="377"/>
      <c r="C155" s="302" t="s">
        <v>92</v>
      </c>
    </row>
    <row r="156" spans="1:3" ht="20.25" customHeight="1" thickBot="1" x14ac:dyDescent="0.3">
      <c r="A156" s="378"/>
      <c r="B156" s="378"/>
      <c r="C156" s="298" t="s">
        <v>93</v>
      </c>
    </row>
    <row r="157" spans="1:3" ht="50.25" customHeight="1" x14ac:dyDescent="0.25">
      <c r="A157" s="373" t="s">
        <v>644</v>
      </c>
      <c r="B157" s="373" t="s">
        <v>94</v>
      </c>
      <c r="C157" s="295" t="s">
        <v>645</v>
      </c>
    </row>
    <row r="158" spans="1:3" ht="31.5" customHeight="1" x14ac:dyDescent="0.25">
      <c r="A158" s="375"/>
      <c r="B158" s="375"/>
      <c r="C158" s="301" t="s">
        <v>95</v>
      </c>
    </row>
    <row r="159" spans="1:3" ht="31.5" customHeight="1" x14ac:dyDescent="0.25">
      <c r="A159" s="375"/>
      <c r="B159" s="383" t="s">
        <v>90</v>
      </c>
      <c r="C159" s="301" t="s">
        <v>96</v>
      </c>
    </row>
    <row r="160" spans="1:3" ht="20.25" customHeight="1" x14ac:dyDescent="0.25">
      <c r="A160" s="375"/>
      <c r="B160" s="383"/>
      <c r="C160" s="301" t="s">
        <v>97</v>
      </c>
    </row>
    <row r="161" spans="1:3" ht="20.25" customHeight="1" thickBot="1" x14ac:dyDescent="0.3">
      <c r="A161" s="374"/>
      <c r="B161" s="384"/>
      <c r="C161" s="296" t="s">
        <v>98</v>
      </c>
    </row>
    <row r="162" spans="1:3" ht="20.25" customHeight="1" x14ac:dyDescent="0.25">
      <c r="A162" s="376" t="s">
        <v>646</v>
      </c>
      <c r="B162" s="376" t="s">
        <v>99</v>
      </c>
      <c r="C162" s="297" t="s">
        <v>647</v>
      </c>
    </row>
    <row r="163" spans="1:3" ht="20.25" customHeight="1" x14ac:dyDescent="0.25">
      <c r="A163" s="377"/>
      <c r="B163" s="377"/>
      <c r="C163" s="302" t="s">
        <v>100</v>
      </c>
    </row>
    <row r="164" spans="1:3" ht="20.25" customHeight="1" x14ac:dyDescent="0.25">
      <c r="A164" s="377"/>
      <c r="B164" s="377"/>
      <c r="C164" s="302" t="s">
        <v>101</v>
      </c>
    </row>
    <row r="165" spans="1:3" ht="20.25" customHeight="1" x14ac:dyDescent="0.25">
      <c r="A165" s="377"/>
      <c r="B165" s="377"/>
      <c r="C165" s="302" t="s">
        <v>102</v>
      </c>
    </row>
    <row r="166" spans="1:3" ht="20.25" customHeight="1" thickBot="1" x14ac:dyDescent="0.3">
      <c r="A166" s="378"/>
      <c r="B166" s="378"/>
      <c r="C166" s="298" t="s">
        <v>103</v>
      </c>
    </row>
    <row r="167" spans="1:3" ht="50.25" customHeight="1" x14ac:dyDescent="0.25">
      <c r="A167" s="373" t="s">
        <v>648</v>
      </c>
      <c r="B167" s="373" t="s">
        <v>104</v>
      </c>
      <c r="C167" s="248" t="s">
        <v>105</v>
      </c>
    </row>
    <row r="168" spans="1:3" ht="31.5" customHeight="1" x14ac:dyDescent="0.25">
      <c r="A168" s="375"/>
      <c r="B168" s="375"/>
      <c r="C168" s="243" t="s">
        <v>106</v>
      </c>
    </row>
    <row r="169" spans="1:3" ht="50.25" customHeight="1" x14ac:dyDescent="0.25">
      <c r="A169" s="375"/>
      <c r="B169" s="375"/>
      <c r="C169" s="243" t="s">
        <v>107</v>
      </c>
    </row>
    <row r="170" spans="1:3" ht="31.5" customHeight="1" thickBot="1" x14ac:dyDescent="0.3">
      <c r="A170" s="374"/>
      <c r="B170" s="374"/>
      <c r="C170" s="244" t="s">
        <v>108</v>
      </c>
    </row>
    <row r="171" spans="1:3" ht="50.25" customHeight="1" x14ac:dyDescent="0.25">
      <c r="A171" s="373" t="s">
        <v>649</v>
      </c>
      <c r="B171" s="382" t="s">
        <v>109</v>
      </c>
      <c r="C171" s="243" t="s">
        <v>650</v>
      </c>
    </row>
    <row r="172" spans="1:3" ht="31.5" customHeight="1" x14ac:dyDescent="0.25">
      <c r="A172" s="375"/>
      <c r="B172" s="383"/>
      <c r="C172" s="243" t="s">
        <v>110</v>
      </c>
    </row>
    <row r="173" spans="1:3" ht="31.5" customHeight="1" x14ac:dyDescent="0.25">
      <c r="A173" s="375"/>
      <c r="B173" s="383"/>
      <c r="C173" s="243" t="s">
        <v>111</v>
      </c>
    </row>
    <row r="174" spans="1:3" ht="20.25" customHeight="1" thickBot="1" x14ac:dyDescent="0.3">
      <c r="A174" s="374"/>
      <c r="B174" s="384"/>
      <c r="C174" s="244" t="s">
        <v>112</v>
      </c>
    </row>
    <row r="175" spans="1:3" ht="51" customHeight="1" x14ac:dyDescent="0.25">
      <c r="A175" s="373" t="s">
        <v>651</v>
      </c>
      <c r="B175" s="373" t="s">
        <v>113</v>
      </c>
      <c r="C175" s="295" t="s">
        <v>652</v>
      </c>
    </row>
    <row r="176" spans="1:3" ht="31.5" customHeight="1" x14ac:dyDescent="0.25">
      <c r="A176" s="375"/>
      <c r="B176" s="375"/>
      <c r="C176" s="301" t="s">
        <v>114</v>
      </c>
    </row>
    <row r="177" spans="1:3" ht="31.5" customHeight="1" x14ac:dyDescent="0.25">
      <c r="A177" s="375"/>
      <c r="B177" s="375"/>
      <c r="C177" s="301" t="s">
        <v>115</v>
      </c>
    </row>
    <row r="178" spans="1:3" ht="20.25" customHeight="1" thickBot="1" x14ac:dyDescent="0.3">
      <c r="A178" s="374"/>
      <c r="B178" s="374"/>
      <c r="C178" s="296" t="s">
        <v>116</v>
      </c>
    </row>
    <row r="179" spans="1:3" ht="65.25" customHeight="1" x14ac:dyDescent="0.25">
      <c r="A179" s="373" t="s">
        <v>653</v>
      </c>
      <c r="B179" s="373" t="s">
        <v>117</v>
      </c>
      <c r="C179" s="243" t="s">
        <v>118</v>
      </c>
    </row>
    <row r="180" spans="1:3" ht="50.25" customHeight="1" x14ac:dyDescent="0.25">
      <c r="A180" s="375"/>
      <c r="B180" s="375"/>
      <c r="C180" s="243" t="s">
        <v>119</v>
      </c>
    </row>
    <row r="181" spans="1:3" ht="31.5" customHeight="1" x14ac:dyDescent="0.25">
      <c r="A181" s="375"/>
      <c r="B181" s="375"/>
      <c r="C181" s="243" t="s">
        <v>120</v>
      </c>
    </row>
    <row r="182" spans="1:3" ht="20.25" customHeight="1" thickBot="1" x14ac:dyDescent="0.3">
      <c r="A182" s="374"/>
      <c r="B182" s="374"/>
      <c r="C182" s="243" t="s">
        <v>121</v>
      </c>
    </row>
    <row r="183" spans="1:3" ht="31.5" customHeight="1" x14ac:dyDescent="0.25">
      <c r="A183" s="373" t="s">
        <v>654</v>
      </c>
      <c r="B183" s="373" t="s">
        <v>122</v>
      </c>
      <c r="C183" s="248" t="s">
        <v>123</v>
      </c>
    </row>
    <row r="184" spans="1:3" ht="31.5" customHeight="1" x14ac:dyDescent="0.25">
      <c r="A184" s="375"/>
      <c r="B184" s="375"/>
      <c r="C184" s="243" t="s">
        <v>124</v>
      </c>
    </row>
    <row r="185" spans="1:3" ht="20.25" customHeight="1" x14ac:dyDescent="0.25">
      <c r="A185" s="375"/>
      <c r="B185" s="375"/>
      <c r="C185" s="243" t="s">
        <v>125</v>
      </c>
    </row>
    <row r="186" spans="1:3" ht="20.25" customHeight="1" thickBot="1" x14ac:dyDescent="0.3">
      <c r="A186" s="374"/>
      <c r="B186" s="374"/>
      <c r="C186" s="244" t="s">
        <v>126</v>
      </c>
    </row>
    <row r="187" spans="1:3" ht="32.25" customHeight="1" thickBot="1" x14ac:dyDescent="0.3">
      <c r="A187" s="242" t="s">
        <v>357</v>
      </c>
      <c r="B187" s="242" t="s">
        <v>22</v>
      </c>
      <c r="C187" s="249" t="s">
        <v>21</v>
      </c>
    </row>
    <row r="188" spans="1:3" ht="31.5" customHeight="1" x14ac:dyDescent="0.25">
      <c r="A188" s="376" t="s">
        <v>807</v>
      </c>
      <c r="B188" s="376" t="s">
        <v>655</v>
      </c>
      <c r="C188" s="297" t="s">
        <v>656</v>
      </c>
    </row>
    <row r="189" spans="1:3" ht="31.5" customHeight="1" x14ac:dyDescent="0.25">
      <c r="A189" s="377"/>
      <c r="B189" s="385"/>
      <c r="C189" s="302" t="s">
        <v>808</v>
      </c>
    </row>
    <row r="190" spans="1:3" ht="31.5" customHeight="1" x14ac:dyDescent="0.25">
      <c r="A190" s="377"/>
      <c r="B190" s="377" t="s">
        <v>127</v>
      </c>
      <c r="C190" s="302" t="s">
        <v>809</v>
      </c>
    </row>
    <row r="191" spans="1:3" ht="31.5" customHeight="1" thickBot="1" x14ac:dyDescent="0.3">
      <c r="A191" s="378"/>
      <c r="B191" s="378"/>
      <c r="C191" s="298" t="s">
        <v>128</v>
      </c>
    </row>
    <row r="192" spans="1:3" ht="20.25" customHeight="1" x14ac:dyDescent="0.25">
      <c r="A192" s="376" t="s">
        <v>800</v>
      </c>
      <c r="B192" s="376" t="s">
        <v>130</v>
      </c>
      <c r="C192" s="287" t="s">
        <v>33</v>
      </c>
    </row>
    <row r="193" spans="1:3" ht="20.25" customHeight="1" x14ac:dyDescent="0.25">
      <c r="A193" s="377"/>
      <c r="B193" s="377"/>
      <c r="C193" s="287" t="s">
        <v>131</v>
      </c>
    </row>
    <row r="194" spans="1:3" ht="20.25" customHeight="1" x14ac:dyDescent="0.25">
      <c r="A194" s="377"/>
      <c r="B194" s="377"/>
      <c r="C194" s="287" t="s">
        <v>34</v>
      </c>
    </row>
    <row r="195" spans="1:3" ht="40.5" customHeight="1" thickBot="1" x14ac:dyDescent="0.3">
      <c r="A195" s="378"/>
      <c r="B195" s="378"/>
      <c r="C195" s="306" t="s">
        <v>810</v>
      </c>
    </row>
    <row r="196" spans="1:3" ht="31.5" customHeight="1" x14ac:dyDescent="0.25">
      <c r="A196" s="373" t="s">
        <v>657</v>
      </c>
      <c r="B196" s="373" t="s">
        <v>132</v>
      </c>
      <c r="C196" s="248" t="s">
        <v>658</v>
      </c>
    </row>
    <row r="197" spans="1:3" ht="31.5" customHeight="1" x14ac:dyDescent="0.25">
      <c r="A197" s="375"/>
      <c r="B197" s="375"/>
      <c r="C197" s="243" t="s">
        <v>659</v>
      </c>
    </row>
    <row r="198" spans="1:3" ht="20.25" customHeight="1" x14ac:dyDescent="0.25">
      <c r="A198" s="375"/>
      <c r="B198" s="375"/>
      <c r="C198" s="243" t="s">
        <v>660</v>
      </c>
    </row>
    <row r="199" spans="1:3" ht="31.5" customHeight="1" x14ac:dyDescent="0.25">
      <c r="A199" s="375"/>
      <c r="B199" s="375"/>
      <c r="C199" s="243" t="s">
        <v>661</v>
      </c>
    </row>
    <row r="200" spans="1:3" ht="20.25" customHeight="1" thickBot="1" x14ac:dyDescent="0.3">
      <c r="A200" s="374"/>
      <c r="B200" s="374"/>
      <c r="C200" s="244" t="s">
        <v>133</v>
      </c>
    </row>
    <row r="201" spans="1:3" ht="20.25" customHeight="1" x14ac:dyDescent="0.25">
      <c r="A201" s="373" t="s">
        <v>662</v>
      </c>
      <c r="B201" s="373" t="s">
        <v>134</v>
      </c>
      <c r="C201" s="248" t="s">
        <v>135</v>
      </c>
    </row>
    <row r="202" spans="1:3" ht="20.25" customHeight="1" x14ac:dyDescent="0.25">
      <c r="A202" s="375"/>
      <c r="B202" s="375"/>
      <c r="C202" s="243" t="s">
        <v>136</v>
      </c>
    </row>
    <row r="203" spans="1:3" ht="20.25" customHeight="1" thickBot="1" x14ac:dyDescent="0.3">
      <c r="A203" s="374"/>
      <c r="B203" s="374"/>
      <c r="C203" s="244" t="s">
        <v>34</v>
      </c>
    </row>
    <row r="204" spans="1:3" ht="31.5" customHeight="1" x14ac:dyDescent="0.25">
      <c r="A204" s="373" t="s">
        <v>663</v>
      </c>
      <c r="B204" s="373" t="s">
        <v>137</v>
      </c>
      <c r="C204" s="243" t="s">
        <v>664</v>
      </c>
    </row>
    <row r="205" spans="1:3" ht="31.5" customHeight="1" x14ac:dyDescent="0.25">
      <c r="A205" s="375"/>
      <c r="B205" s="375"/>
      <c r="C205" s="243" t="s">
        <v>138</v>
      </c>
    </row>
    <row r="206" spans="1:3" ht="31.5" customHeight="1" x14ac:dyDescent="0.25">
      <c r="A206" s="375"/>
      <c r="B206" s="375"/>
      <c r="C206" s="243" t="s">
        <v>665</v>
      </c>
    </row>
    <row r="207" spans="1:3" ht="20.25" customHeight="1" x14ac:dyDescent="0.25">
      <c r="A207" s="375"/>
      <c r="B207" s="375"/>
      <c r="C207" s="243" t="s">
        <v>139</v>
      </c>
    </row>
    <row r="208" spans="1:3" ht="20.25" customHeight="1" x14ac:dyDescent="0.25">
      <c r="A208" s="375"/>
      <c r="B208" s="375"/>
      <c r="C208" s="243" t="s">
        <v>140</v>
      </c>
    </row>
    <row r="209" spans="1:3" ht="20.25" customHeight="1" thickBot="1" x14ac:dyDescent="0.3">
      <c r="A209" s="374"/>
      <c r="B209" s="374"/>
      <c r="C209" s="243" t="s">
        <v>133</v>
      </c>
    </row>
    <row r="210" spans="1:3" ht="20.25" customHeight="1" x14ac:dyDescent="0.25">
      <c r="A210" s="373" t="s">
        <v>666</v>
      </c>
      <c r="B210" s="373" t="s">
        <v>141</v>
      </c>
      <c r="C210" s="248" t="s">
        <v>142</v>
      </c>
    </row>
    <row r="211" spans="1:3" ht="20.25" customHeight="1" x14ac:dyDescent="0.25">
      <c r="A211" s="375"/>
      <c r="B211" s="375"/>
      <c r="C211" s="243" t="s">
        <v>143</v>
      </c>
    </row>
    <row r="212" spans="1:3" ht="20.25" customHeight="1" thickBot="1" x14ac:dyDescent="0.3">
      <c r="A212" s="374"/>
      <c r="B212" s="374"/>
      <c r="C212" s="244" t="s">
        <v>144</v>
      </c>
    </row>
    <row r="213" spans="1:3" ht="31.5" customHeight="1" x14ac:dyDescent="0.25">
      <c r="A213" s="373" t="s">
        <v>667</v>
      </c>
      <c r="B213" s="373" t="s">
        <v>145</v>
      </c>
      <c r="C213" s="243" t="s">
        <v>146</v>
      </c>
    </row>
    <row r="214" spans="1:3" ht="31.5" customHeight="1" x14ac:dyDescent="0.25">
      <c r="A214" s="375"/>
      <c r="B214" s="375"/>
      <c r="C214" s="243" t="s">
        <v>147</v>
      </c>
    </row>
    <row r="215" spans="1:3" ht="20.25" customHeight="1" thickBot="1" x14ac:dyDescent="0.3">
      <c r="A215" s="374"/>
      <c r="B215" s="374"/>
      <c r="C215" s="244" t="s">
        <v>148</v>
      </c>
    </row>
    <row r="216" spans="1:3" ht="31.5" customHeight="1" x14ac:dyDescent="0.25">
      <c r="A216" s="373" t="s">
        <v>668</v>
      </c>
      <c r="B216" s="373" t="s">
        <v>149</v>
      </c>
      <c r="C216" s="248" t="s">
        <v>669</v>
      </c>
    </row>
    <row r="217" spans="1:3" ht="31.5" customHeight="1" x14ac:dyDescent="0.25">
      <c r="A217" s="375"/>
      <c r="B217" s="375"/>
      <c r="C217" s="243" t="s">
        <v>151</v>
      </c>
    </row>
    <row r="218" spans="1:3" ht="117" customHeight="1" x14ac:dyDescent="0.25">
      <c r="A218" s="375"/>
      <c r="B218" s="375" t="s">
        <v>150</v>
      </c>
      <c r="C218" s="243" t="s">
        <v>670</v>
      </c>
    </row>
    <row r="219" spans="1:3" ht="31.5" customHeight="1" x14ac:dyDescent="0.25">
      <c r="A219" s="375"/>
      <c r="B219" s="375"/>
      <c r="C219" s="243" t="s">
        <v>671</v>
      </c>
    </row>
    <row r="220" spans="1:3" ht="20.25" customHeight="1" thickBot="1" x14ac:dyDescent="0.3">
      <c r="A220" s="374"/>
      <c r="B220" s="374"/>
      <c r="C220" s="250" t="s">
        <v>672</v>
      </c>
    </row>
    <row r="221" spans="1:3" ht="20.25" customHeight="1" x14ac:dyDescent="0.25">
      <c r="A221" s="373" t="s">
        <v>673</v>
      </c>
      <c r="B221" s="373" t="s">
        <v>152</v>
      </c>
      <c r="C221" s="308" t="s">
        <v>33</v>
      </c>
    </row>
    <row r="222" spans="1:3" ht="20.25" customHeight="1" x14ac:dyDescent="0.25">
      <c r="A222" s="375"/>
      <c r="B222" s="375"/>
      <c r="C222" s="243" t="s">
        <v>153</v>
      </c>
    </row>
    <row r="223" spans="1:3" ht="20.25" customHeight="1" thickBot="1" x14ac:dyDescent="0.3">
      <c r="A223" s="374"/>
      <c r="B223" s="374"/>
      <c r="C223" s="244" t="s">
        <v>154</v>
      </c>
    </row>
    <row r="224" spans="1:3" ht="20.25" customHeight="1" x14ac:dyDescent="0.25">
      <c r="A224" s="386" t="s">
        <v>674</v>
      </c>
      <c r="B224" s="386" t="s">
        <v>155</v>
      </c>
      <c r="C224" s="248" t="s">
        <v>33</v>
      </c>
    </row>
    <row r="225" spans="1:3" ht="20.25" customHeight="1" x14ac:dyDescent="0.25">
      <c r="A225" s="387"/>
      <c r="B225" s="387"/>
      <c r="C225" s="243" t="s">
        <v>156</v>
      </c>
    </row>
    <row r="226" spans="1:3" ht="20.25" customHeight="1" thickBot="1" x14ac:dyDescent="0.3">
      <c r="A226" s="388"/>
      <c r="B226" s="388"/>
      <c r="C226" s="244" t="s">
        <v>34</v>
      </c>
    </row>
    <row r="227" spans="1:3" ht="20.25" customHeight="1" x14ac:dyDescent="0.25">
      <c r="A227" s="386" t="s">
        <v>675</v>
      </c>
      <c r="B227" s="386" t="s">
        <v>157</v>
      </c>
      <c r="C227" s="248" t="s">
        <v>33</v>
      </c>
    </row>
    <row r="228" spans="1:3" ht="20.25" customHeight="1" x14ac:dyDescent="0.25">
      <c r="A228" s="387"/>
      <c r="B228" s="387"/>
      <c r="C228" s="243" t="s">
        <v>158</v>
      </c>
    </row>
    <row r="229" spans="1:3" ht="31.5" customHeight="1" thickBot="1" x14ac:dyDescent="0.3">
      <c r="A229" s="388"/>
      <c r="B229" s="388"/>
      <c r="C229" s="244" t="s">
        <v>159</v>
      </c>
    </row>
    <row r="230" spans="1:3" ht="20.25" customHeight="1" x14ac:dyDescent="0.25">
      <c r="A230" s="386" t="s">
        <v>676</v>
      </c>
      <c r="B230" s="386" t="s">
        <v>160</v>
      </c>
      <c r="C230" s="248" t="s">
        <v>33</v>
      </c>
    </row>
    <row r="231" spans="1:3" ht="20.25" customHeight="1" x14ac:dyDescent="0.25">
      <c r="A231" s="387"/>
      <c r="B231" s="387"/>
      <c r="C231" s="243" t="s">
        <v>158</v>
      </c>
    </row>
    <row r="232" spans="1:3" ht="40.5" customHeight="1" thickBot="1" x14ac:dyDescent="0.3">
      <c r="A232" s="388"/>
      <c r="B232" s="388"/>
      <c r="C232" s="244" t="s">
        <v>34</v>
      </c>
    </row>
    <row r="233" spans="1:3" ht="31.5" customHeight="1" x14ac:dyDescent="0.25">
      <c r="A233" s="373" t="s">
        <v>677</v>
      </c>
      <c r="B233" s="373" t="s">
        <v>161</v>
      </c>
      <c r="C233" s="243" t="s">
        <v>678</v>
      </c>
    </row>
    <row r="234" spans="1:3" ht="31.5" customHeight="1" x14ac:dyDescent="0.25">
      <c r="A234" s="375"/>
      <c r="B234" s="375"/>
      <c r="C234" s="243" t="s">
        <v>679</v>
      </c>
    </row>
    <row r="235" spans="1:3" ht="31.5" customHeight="1" x14ac:dyDescent="0.25">
      <c r="A235" s="375"/>
      <c r="B235" s="375"/>
      <c r="C235" s="243" t="s">
        <v>162</v>
      </c>
    </row>
    <row r="236" spans="1:3" ht="21.75" customHeight="1" thickBot="1" x14ac:dyDescent="0.3">
      <c r="A236" s="374"/>
      <c r="B236" s="374"/>
      <c r="C236" s="244" t="s">
        <v>163</v>
      </c>
    </row>
    <row r="237" spans="1:3" ht="32.25" thickBot="1" x14ac:dyDescent="0.3">
      <c r="A237" s="352" t="s">
        <v>367</v>
      </c>
      <c r="B237" s="242" t="s">
        <v>22</v>
      </c>
      <c r="C237" s="256" t="s">
        <v>21</v>
      </c>
    </row>
    <row r="238" spans="1:3" ht="31.5" customHeight="1" x14ac:dyDescent="0.25">
      <c r="A238" s="376" t="s">
        <v>680</v>
      </c>
      <c r="B238" s="376" t="s">
        <v>164</v>
      </c>
      <c r="C238" s="297" t="s">
        <v>165</v>
      </c>
    </row>
    <row r="239" spans="1:3" ht="31.5" customHeight="1" x14ac:dyDescent="0.25">
      <c r="A239" s="377"/>
      <c r="B239" s="377"/>
      <c r="C239" s="302" t="s">
        <v>166</v>
      </c>
    </row>
    <row r="240" spans="1:3" ht="20.25" customHeight="1" x14ac:dyDescent="0.25">
      <c r="A240" s="377"/>
      <c r="B240" s="377"/>
      <c r="C240" s="302" t="s">
        <v>167</v>
      </c>
    </row>
    <row r="241" spans="1:3" ht="20.25" customHeight="1" thickBot="1" x14ac:dyDescent="0.3">
      <c r="A241" s="378"/>
      <c r="B241" s="378"/>
      <c r="C241" s="298" t="s">
        <v>168</v>
      </c>
    </row>
    <row r="242" spans="1:3" ht="85.5" customHeight="1" x14ac:dyDescent="0.25">
      <c r="A242" s="373" t="s">
        <v>681</v>
      </c>
      <c r="B242" s="243" t="s">
        <v>169</v>
      </c>
      <c r="C242" s="243" t="s">
        <v>33</v>
      </c>
    </row>
    <row r="243" spans="1:3" ht="31.5" customHeight="1" thickBot="1" x14ac:dyDescent="0.3">
      <c r="A243" s="374"/>
      <c r="B243" s="296" t="s">
        <v>815</v>
      </c>
      <c r="C243" s="244" t="s">
        <v>34</v>
      </c>
    </row>
    <row r="244" spans="1:3" ht="31.5" customHeight="1" x14ac:dyDescent="0.25">
      <c r="A244" s="373" t="s">
        <v>682</v>
      </c>
      <c r="B244" s="373" t="s">
        <v>170</v>
      </c>
      <c r="C244" s="243" t="s">
        <v>171</v>
      </c>
    </row>
    <row r="245" spans="1:3" ht="20.25" customHeight="1" x14ac:dyDescent="0.25">
      <c r="A245" s="375"/>
      <c r="B245" s="375"/>
      <c r="C245" s="243" t="s">
        <v>172</v>
      </c>
    </row>
    <row r="246" spans="1:3" ht="20.25" customHeight="1" thickBot="1" x14ac:dyDescent="0.3">
      <c r="A246" s="374"/>
      <c r="B246" s="374"/>
      <c r="C246" s="244" t="s">
        <v>34</v>
      </c>
    </row>
    <row r="247" spans="1:3" ht="20.25" customHeight="1" x14ac:dyDescent="0.25">
      <c r="A247" s="373" t="s">
        <v>683</v>
      </c>
      <c r="B247" s="373" t="s">
        <v>173</v>
      </c>
      <c r="C247" s="243" t="s">
        <v>27</v>
      </c>
    </row>
    <row r="248" spans="1:3" ht="20.25" customHeight="1" x14ac:dyDescent="0.25">
      <c r="A248" s="375"/>
      <c r="B248" s="375"/>
      <c r="C248" s="243" t="s">
        <v>174</v>
      </c>
    </row>
    <row r="249" spans="1:3" ht="20.25" customHeight="1" x14ac:dyDescent="0.25">
      <c r="A249" s="375"/>
      <c r="B249" s="375"/>
      <c r="C249" s="243" t="s">
        <v>24</v>
      </c>
    </row>
    <row r="250" spans="1:3" ht="20.25" customHeight="1" thickBot="1" x14ac:dyDescent="0.3">
      <c r="A250" s="374"/>
      <c r="B250" s="374"/>
      <c r="C250" s="244" t="s">
        <v>25</v>
      </c>
    </row>
    <row r="251" spans="1:3" ht="20.25" customHeight="1" x14ac:dyDescent="0.25">
      <c r="A251" s="373" t="s">
        <v>684</v>
      </c>
      <c r="B251" s="373" t="s">
        <v>175</v>
      </c>
      <c r="C251" s="243" t="s">
        <v>176</v>
      </c>
    </row>
    <row r="252" spans="1:3" ht="20.25" customHeight="1" x14ac:dyDescent="0.25">
      <c r="A252" s="375"/>
      <c r="B252" s="375"/>
      <c r="C252" s="243" t="s">
        <v>177</v>
      </c>
    </row>
    <row r="253" spans="1:3" ht="20.25" customHeight="1" thickBot="1" x14ac:dyDescent="0.3">
      <c r="A253" s="374"/>
      <c r="B253" s="374"/>
      <c r="C253" s="244" t="s">
        <v>34</v>
      </c>
    </row>
    <row r="254" spans="1:3" ht="20.25" customHeight="1" x14ac:dyDescent="0.25">
      <c r="A254" s="373" t="s">
        <v>685</v>
      </c>
      <c r="B254" s="373" t="s">
        <v>178</v>
      </c>
      <c r="C254" s="243" t="s">
        <v>33</v>
      </c>
    </row>
    <row r="255" spans="1:3" ht="20.25" customHeight="1" x14ac:dyDescent="0.25">
      <c r="A255" s="375"/>
      <c r="B255" s="375"/>
      <c r="C255" s="243" t="s">
        <v>179</v>
      </c>
    </row>
    <row r="256" spans="1:3" ht="20.25" customHeight="1" thickBot="1" x14ac:dyDescent="0.3">
      <c r="A256" s="374"/>
      <c r="B256" s="374"/>
      <c r="C256" s="244" t="s">
        <v>34</v>
      </c>
    </row>
    <row r="257" spans="1:3" ht="15.75" customHeight="1" thickBot="1" x14ac:dyDescent="0.3">
      <c r="A257" s="366" t="s">
        <v>686</v>
      </c>
      <c r="B257" s="367"/>
      <c r="C257" s="368"/>
    </row>
    <row r="258" spans="1:3" ht="32.25" thickBot="1" x14ac:dyDescent="0.3">
      <c r="A258" s="246" t="s">
        <v>374</v>
      </c>
      <c r="B258" s="247" t="s">
        <v>22</v>
      </c>
      <c r="C258" s="247" t="s">
        <v>21</v>
      </c>
    </row>
    <row r="259" spans="1:3" ht="20.25" customHeight="1" x14ac:dyDescent="0.25">
      <c r="A259" s="376" t="s">
        <v>687</v>
      </c>
      <c r="B259" s="376" t="s">
        <v>180</v>
      </c>
      <c r="C259" s="297" t="s">
        <v>33</v>
      </c>
    </row>
    <row r="260" spans="1:3" ht="20.25" customHeight="1" x14ac:dyDescent="0.25">
      <c r="A260" s="377"/>
      <c r="B260" s="377"/>
      <c r="C260" s="302" t="s">
        <v>38</v>
      </c>
    </row>
    <row r="261" spans="1:3" ht="20.25" customHeight="1" x14ac:dyDescent="0.25">
      <c r="A261" s="377"/>
      <c r="B261" s="377"/>
      <c r="C261" s="302" t="s">
        <v>34</v>
      </c>
    </row>
    <row r="262" spans="1:3" ht="20.25" customHeight="1" thickBot="1" x14ac:dyDescent="0.3">
      <c r="A262" s="378"/>
      <c r="B262" s="378"/>
      <c r="C262" s="298" t="s">
        <v>181</v>
      </c>
    </row>
    <row r="263" spans="1:3" ht="31.5" customHeight="1" x14ac:dyDescent="0.25">
      <c r="A263" s="373" t="s">
        <v>688</v>
      </c>
      <c r="B263" s="373" t="s">
        <v>182</v>
      </c>
      <c r="C263" s="243" t="s">
        <v>183</v>
      </c>
    </row>
    <row r="264" spans="1:3" ht="31.5" customHeight="1" x14ac:dyDescent="0.25">
      <c r="A264" s="375"/>
      <c r="B264" s="375"/>
      <c r="C264" s="243" t="s">
        <v>184</v>
      </c>
    </row>
    <row r="265" spans="1:3" ht="20.25" customHeight="1" thickBot="1" x14ac:dyDescent="0.3">
      <c r="A265" s="374"/>
      <c r="B265" s="374"/>
      <c r="C265" s="244" t="s">
        <v>34</v>
      </c>
    </row>
    <row r="266" spans="1:3" ht="31.5" customHeight="1" x14ac:dyDescent="0.25">
      <c r="A266" s="373" t="s">
        <v>689</v>
      </c>
      <c r="B266" s="373" t="s">
        <v>185</v>
      </c>
      <c r="C266" s="243" t="s">
        <v>186</v>
      </c>
    </row>
    <row r="267" spans="1:3" ht="31.5" customHeight="1" x14ac:dyDescent="0.25">
      <c r="A267" s="375"/>
      <c r="B267" s="375"/>
      <c r="C267" s="243" t="s">
        <v>147</v>
      </c>
    </row>
    <row r="268" spans="1:3" ht="20.25" customHeight="1" thickBot="1" x14ac:dyDescent="0.3">
      <c r="A268" s="374"/>
      <c r="B268" s="374"/>
      <c r="C268" s="244" t="s">
        <v>148</v>
      </c>
    </row>
    <row r="269" spans="1:3" ht="31.5" customHeight="1" x14ac:dyDescent="0.25">
      <c r="A269" s="373" t="s">
        <v>690</v>
      </c>
      <c r="B269" s="373" t="s">
        <v>187</v>
      </c>
      <c r="C269" s="243" t="s">
        <v>188</v>
      </c>
    </row>
    <row r="270" spans="1:3" ht="31.5" customHeight="1" x14ac:dyDescent="0.25">
      <c r="A270" s="375"/>
      <c r="B270" s="375"/>
      <c r="C270" s="243" t="s">
        <v>184</v>
      </c>
    </row>
    <row r="271" spans="1:3" ht="20.25" customHeight="1" thickBot="1" x14ac:dyDescent="0.3">
      <c r="A271" s="374"/>
      <c r="B271" s="374"/>
      <c r="C271" s="244" t="s">
        <v>34</v>
      </c>
    </row>
    <row r="272" spans="1:3" ht="20.25" customHeight="1" x14ac:dyDescent="0.25">
      <c r="A272" s="373" t="s">
        <v>801</v>
      </c>
      <c r="B272" s="373" t="s">
        <v>189</v>
      </c>
      <c r="C272" s="248" t="s">
        <v>190</v>
      </c>
    </row>
    <row r="273" spans="1:3" ht="31.5" customHeight="1" x14ac:dyDescent="0.25">
      <c r="A273" s="375"/>
      <c r="B273" s="375"/>
      <c r="C273" s="243" t="s">
        <v>184</v>
      </c>
    </row>
    <row r="274" spans="1:3" ht="20.25" customHeight="1" thickBot="1" x14ac:dyDescent="0.3">
      <c r="A274" s="374"/>
      <c r="B274" s="374"/>
      <c r="C274" s="244" t="s">
        <v>34</v>
      </c>
    </row>
    <row r="275" spans="1:3" ht="16.5" thickBot="1" x14ac:dyDescent="0.3">
      <c r="A275" s="251" t="s">
        <v>385</v>
      </c>
      <c r="B275" s="251" t="s">
        <v>385</v>
      </c>
      <c r="C275" s="307" t="s">
        <v>385</v>
      </c>
    </row>
    <row r="276" spans="1:3" ht="65.25" customHeight="1" thickBot="1" x14ac:dyDescent="0.3">
      <c r="A276" s="252" t="s">
        <v>691</v>
      </c>
      <c r="B276" s="253" t="s">
        <v>191</v>
      </c>
      <c r="C276" s="301" t="s">
        <v>811</v>
      </c>
    </row>
    <row r="277" spans="1:3" ht="16.5" thickBot="1" x14ac:dyDescent="0.3">
      <c r="A277" s="254" t="s">
        <v>386</v>
      </c>
      <c r="B277" s="254" t="s">
        <v>386</v>
      </c>
      <c r="C277" s="254" t="s">
        <v>386</v>
      </c>
    </row>
    <row r="278" spans="1:3" ht="63.75" thickBot="1" x14ac:dyDescent="0.3">
      <c r="A278" s="296" t="s">
        <v>692</v>
      </c>
      <c r="B278" s="243" t="s">
        <v>191</v>
      </c>
      <c r="C278" s="296" t="s">
        <v>812</v>
      </c>
    </row>
    <row r="279" spans="1:3" ht="16.5" thickBot="1" x14ac:dyDescent="0.3">
      <c r="A279" s="255" t="s">
        <v>384</v>
      </c>
      <c r="B279" s="255" t="s">
        <v>384</v>
      </c>
      <c r="C279" s="255" t="s">
        <v>384</v>
      </c>
    </row>
    <row r="280" spans="1:3" ht="69" customHeight="1" thickBot="1" x14ac:dyDescent="0.3">
      <c r="A280" s="296" t="s">
        <v>693</v>
      </c>
      <c r="B280" s="253" t="s">
        <v>191</v>
      </c>
      <c r="C280" s="296" t="s">
        <v>694</v>
      </c>
    </row>
    <row r="281" spans="1:3" ht="31.5" customHeight="1" x14ac:dyDescent="0.25">
      <c r="A281" s="376" t="s">
        <v>802</v>
      </c>
      <c r="B281" s="376" t="s">
        <v>192</v>
      </c>
      <c r="C281" s="287" t="s">
        <v>193</v>
      </c>
    </row>
    <row r="282" spans="1:3" ht="31.5" customHeight="1" x14ac:dyDescent="0.25">
      <c r="A282" s="377"/>
      <c r="B282" s="377"/>
      <c r="C282" s="287" t="s">
        <v>184</v>
      </c>
    </row>
    <row r="283" spans="1:3" ht="31.5" customHeight="1" thickBot="1" x14ac:dyDescent="0.3">
      <c r="A283" s="378"/>
      <c r="B283" s="378"/>
      <c r="C283" s="288" t="s">
        <v>34</v>
      </c>
    </row>
    <row r="284" spans="1:3" ht="30.75" customHeight="1" x14ac:dyDescent="0.25">
      <c r="A284" s="373" t="s">
        <v>695</v>
      </c>
      <c r="B284" s="373" t="s">
        <v>696</v>
      </c>
      <c r="C284" s="243" t="s">
        <v>33</v>
      </c>
    </row>
    <row r="285" spans="1:3" ht="20.25" customHeight="1" thickBot="1" x14ac:dyDescent="0.3">
      <c r="A285" s="374"/>
      <c r="B285" s="374"/>
      <c r="C285" s="244" t="s">
        <v>34</v>
      </c>
    </row>
    <row r="286" spans="1:3" ht="20.25" customHeight="1" x14ac:dyDescent="0.25">
      <c r="A286" s="373" t="s">
        <v>697</v>
      </c>
      <c r="B286" s="373" t="s">
        <v>194</v>
      </c>
      <c r="C286" s="248" t="s">
        <v>33</v>
      </c>
    </row>
    <row r="287" spans="1:3" ht="31.5" customHeight="1" x14ac:dyDescent="0.25">
      <c r="A287" s="375"/>
      <c r="B287" s="375"/>
      <c r="C287" s="243" t="s">
        <v>195</v>
      </c>
    </row>
    <row r="288" spans="1:3" ht="31.5" customHeight="1" thickBot="1" x14ac:dyDescent="0.3">
      <c r="A288" s="374"/>
      <c r="B288" s="374"/>
      <c r="C288" s="244" t="s">
        <v>196</v>
      </c>
    </row>
    <row r="289" spans="1:3" ht="32.25" thickBot="1" x14ac:dyDescent="0.3">
      <c r="A289" s="242" t="s">
        <v>383</v>
      </c>
      <c r="B289" s="256" t="s">
        <v>22</v>
      </c>
      <c r="C289" s="256" t="s">
        <v>21</v>
      </c>
    </row>
    <row r="290" spans="1:3" ht="16.5" thickBot="1" x14ac:dyDescent="0.3">
      <c r="A290" s="257" t="s">
        <v>385</v>
      </c>
      <c r="B290" s="257" t="s">
        <v>385</v>
      </c>
      <c r="C290" s="257" t="s">
        <v>385</v>
      </c>
    </row>
    <row r="291" spans="1:3" ht="20.25" customHeight="1" x14ac:dyDescent="0.25">
      <c r="A291" s="376" t="s">
        <v>698</v>
      </c>
      <c r="B291" s="376" t="s">
        <v>197</v>
      </c>
      <c r="C291" s="289" t="s">
        <v>198</v>
      </c>
    </row>
    <row r="292" spans="1:3" ht="31.5" customHeight="1" x14ac:dyDescent="0.25">
      <c r="A292" s="377"/>
      <c r="B292" s="377"/>
      <c r="C292" s="302" t="s">
        <v>184</v>
      </c>
    </row>
    <row r="293" spans="1:3" ht="20.25" customHeight="1" thickBot="1" x14ac:dyDescent="0.3">
      <c r="A293" s="378"/>
      <c r="B293" s="378"/>
      <c r="C293" s="288" t="s">
        <v>34</v>
      </c>
    </row>
    <row r="294" spans="1:3" ht="20.25" customHeight="1" x14ac:dyDescent="0.25">
      <c r="A294" s="389" t="s">
        <v>699</v>
      </c>
      <c r="B294" s="373" t="s">
        <v>700</v>
      </c>
      <c r="C294" s="301" t="s">
        <v>198</v>
      </c>
    </row>
    <row r="295" spans="1:3" ht="31.5" customHeight="1" x14ac:dyDescent="0.25">
      <c r="A295" s="390"/>
      <c r="B295" s="375"/>
      <c r="C295" s="300" t="s">
        <v>184</v>
      </c>
    </row>
    <row r="296" spans="1:3" ht="20.25" customHeight="1" thickBot="1" x14ac:dyDescent="0.3">
      <c r="A296" s="391"/>
      <c r="B296" s="374"/>
      <c r="C296" s="299" t="s">
        <v>34</v>
      </c>
    </row>
    <row r="297" spans="1:3" ht="31.5" customHeight="1" x14ac:dyDescent="0.25">
      <c r="A297" s="389" t="s">
        <v>701</v>
      </c>
      <c r="B297" s="373" t="s">
        <v>702</v>
      </c>
      <c r="C297" s="300" t="s">
        <v>199</v>
      </c>
    </row>
    <row r="298" spans="1:3" ht="20.25" customHeight="1" x14ac:dyDescent="0.25">
      <c r="A298" s="390"/>
      <c r="B298" s="375"/>
      <c r="C298" s="300" t="s">
        <v>200</v>
      </c>
    </row>
    <row r="299" spans="1:3" ht="20.25" customHeight="1" thickBot="1" x14ac:dyDescent="0.3">
      <c r="A299" s="391"/>
      <c r="B299" s="374"/>
      <c r="C299" s="300" t="s">
        <v>34</v>
      </c>
    </row>
    <row r="300" spans="1:3" ht="20.25" customHeight="1" x14ac:dyDescent="0.25">
      <c r="A300" s="389" t="s">
        <v>703</v>
      </c>
      <c r="B300" s="373" t="s">
        <v>203</v>
      </c>
      <c r="C300" s="295" t="s">
        <v>204</v>
      </c>
    </row>
    <row r="301" spans="1:3" ht="31.5" customHeight="1" x14ac:dyDescent="0.25">
      <c r="A301" s="390"/>
      <c r="B301" s="375"/>
      <c r="C301" s="301" t="s">
        <v>205</v>
      </c>
    </row>
    <row r="302" spans="1:3" ht="27" customHeight="1" thickBot="1" x14ac:dyDescent="0.3">
      <c r="A302" s="391"/>
      <c r="B302" s="374"/>
      <c r="C302" s="296" t="s">
        <v>206</v>
      </c>
    </row>
    <row r="303" spans="1:3" ht="16.5" thickBot="1" x14ac:dyDescent="0.3">
      <c r="A303" s="258" t="s">
        <v>386</v>
      </c>
      <c r="B303" s="259"/>
      <c r="C303" s="259" t="s">
        <v>386</v>
      </c>
    </row>
    <row r="304" spans="1:3" ht="19.5" customHeight="1" x14ac:dyDescent="0.25">
      <c r="A304" s="376" t="s">
        <v>704</v>
      </c>
      <c r="B304" s="376" t="s">
        <v>197</v>
      </c>
      <c r="C304" s="310" t="s">
        <v>198</v>
      </c>
    </row>
    <row r="305" spans="1:3" ht="31.5" customHeight="1" x14ac:dyDescent="0.25">
      <c r="A305" s="377"/>
      <c r="B305" s="377"/>
      <c r="C305" s="302" t="s">
        <v>184</v>
      </c>
    </row>
    <row r="306" spans="1:3" ht="20.25" customHeight="1" thickBot="1" x14ac:dyDescent="0.3">
      <c r="A306" s="378"/>
      <c r="B306" s="378"/>
      <c r="C306" s="298" t="s">
        <v>34</v>
      </c>
    </row>
    <row r="307" spans="1:3" ht="20.25" customHeight="1" thickBot="1" x14ac:dyDescent="0.3">
      <c r="A307" s="260" t="s">
        <v>705</v>
      </c>
      <c r="B307" s="299" t="s">
        <v>706</v>
      </c>
      <c r="C307" s="299" t="s">
        <v>707</v>
      </c>
    </row>
    <row r="308" spans="1:3" ht="31.5" customHeight="1" x14ac:dyDescent="0.25">
      <c r="A308" s="389" t="s">
        <v>708</v>
      </c>
      <c r="B308" s="373" t="s">
        <v>813</v>
      </c>
      <c r="C308" s="312" t="s">
        <v>201</v>
      </c>
    </row>
    <row r="309" spans="1:3" ht="20.25" customHeight="1" x14ac:dyDescent="0.25">
      <c r="A309" s="390"/>
      <c r="B309" s="392"/>
      <c r="C309" s="313" t="s">
        <v>200</v>
      </c>
    </row>
    <row r="310" spans="1:3" ht="60" customHeight="1" thickBot="1" x14ac:dyDescent="0.3">
      <c r="A310" s="391"/>
      <c r="B310" s="393"/>
      <c r="C310" s="314" t="s">
        <v>34</v>
      </c>
    </row>
    <row r="311" spans="1:3" ht="20.25" customHeight="1" x14ac:dyDescent="0.25">
      <c r="A311" s="389" t="s">
        <v>709</v>
      </c>
      <c r="B311" s="373" t="s">
        <v>203</v>
      </c>
      <c r="C311" s="353" t="s">
        <v>204</v>
      </c>
    </row>
    <row r="312" spans="1:3" ht="31.5" customHeight="1" x14ac:dyDescent="0.25">
      <c r="A312" s="390"/>
      <c r="B312" s="375"/>
      <c r="C312" s="301" t="s">
        <v>205</v>
      </c>
    </row>
    <row r="313" spans="1:3" ht="31.5" customHeight="1" thickBot="1" x14ac:dyDescent="0.3">
      <c r="A313" s="391"/>
      <c r="B313" s="374"/>
      <c r="C313" s="296" t="s">
        <v>206</v>
      </c>
    </row>
    <row r="314" spans="1:3" ht="16.5" thickBot="1" x14ac:dyDescent="0.3">
      <c r="A314" s="261" t="s">
        <v>384</v>
      </c>
      <c r="B314" s="262"/>
      <c r="C314" s="262" t="s">
        <v>384</v>
      </c>
    </row>
    <row r="315" spans="1:3" ht="20.25" customHeight="1" x14ac:dyDescent="0.25">
      <c r="A315" s="376" t="s">
        <v>710</v>
      </c>
      <c r="B315" s="376" t="s">
        <v>197</v>
      </c>
      <c r="C315" s="297" t="s">
        <v>198</v>
      </c>
    </row>
    <row r="316" spans="1:3" ht="31.5" customHeight="1" x14ac:dyDescent="0.25">
      <c r="A316" s="377"/>
      <c r="B316" s="377"/>
      <c r="C316" s="302" t="s">
        <v>184</v>
      </c>
    </row>
    <row r="317" spans="1:3" ht="19.5" customHeight="1" thickBot="1" x14ac:dyDescent="0.3">
      <c r="A317" s="378"/>
      <c r="B317" s="378"/>
      <c r="C317" s="298" t="s">
        <v>34</v>
      </c>
    </row>
    <row r="318" spans="1:3" ht="20.25" customHeight="1" x14ac:dyDescent="0.25">
      <c r="A318" s="389" t="s">
        <v>711</v>
      </c>
      <c r="B318" s="373" t="s">
        <v>712</v>
      </c>
      <c r="C318" s="300" t="s">
        <v>198</v>
      </c>
    </row>
    <row r="319" spans="1:3" ht="31.5" customHeight="1" x14ac:dyDescent="0.25">
      <c r="A319" s="390"/>
      <c r="B319" s="375"/>
      <c r="C319" s="300" t="s">
        <v>184</v>
      </c>
    </row>
    <row r="320" spans="1:3" ht="20.25" customHeight="1" thickBot="1" x14ac:dyDescent="0.3">
      <c r="A320" s="391"/>
      <c r="B320" s="374"/>
      <c r="C320" s="299" t="s">
        <v>34</v>
      </c>
    </row>
    <row r="321" spans="1:3" ht="20.25" customHeight="1" x14ac:dyDescent="0.25">
      <c r="A321" s="389" t="s">
        <v>713</v>
      </c>
      <c r="B321" s="373" t="s">
        <v>714</v>
      </c>
      <c r="C321" s="300" t="s">
        <v>198</v>
      </c>
    </row>
    <row r="322" spans="1:3" ht="30.75" customHeight="1" x14ac:dyDescent="0.25">
      <c r="A322" s="390"/>
      <c r="B322" s="375"/>
      <c r="C322" s="300" t="s">
        <v>202</v>
      </c>
    </row>
    <row r="323" spans="1:3" ht="24" customHeight="1" thickBot="1" x14ac:dyDescent="0.3">
      <c r="A323" s="391"/>
      <c r="B323" s="374"/>
      <c r="C323" s="299" t="s">
        <v>34</v>
      </c>
    </row>
    <row r="324" spans="1:3" ht="20.25" customHeight="1" x14ac:dyDescent="0.25">
      <c r="A324" s="389" t="s">
        <v>715</v>
      </c>
      <c r="B324" s="373" t="s">
        <v>203</v>
      </c>
      <c r="C324" s="295" t="s">
        <v>204</v>
      </c>
    </row>
    <row r="325" spans="1:3" ht="31.5" customHeight="1" x14ac:dyDescent="0.25">
      <c r="A325" s="390"/>
      <c r="B325" s="375"/>
      <c r="C325" s="301" t="s">
        <v>205</v>
      </c>
    </row>
    <row r="326" spans="1:3" ht="31.5" customHeight="1" thickBot="1" x14ac:dyDescent="0.3">
      <c r="A326" s="391"/>
      <c r="B326" s="374"/>
      <c r="C326" s="296" t="s">
        <v>206</v>
      </c>
    </row>
    <row r="327" spans="1:3" ht="32.25" thickBot="1" x14ac:dyDescent="0.3">
      <c r="A327" s="242" t="s">
        <v>388</v>
      </c>
      <c r="B327" s="242" t="s">
        <v>22</v>
      </c>
      <c r="C327" s="247" t="s">
        <v>21</v>
      </c>
    </row>
    <row r="328" spans="1:3" ht="20.25" customHeight="1" x14ac:dyDescent="0.25">
      <c r="A328" s="376" t="s">
        <v>716</v>
      </c>
      <c r="B328" s="376" t="s">
        <v>215</v>
      </c>
      <c r="C328" s="297" t="s">
        <v>216</v>
      </c>
    </row>
    <row r="329" spans="1:3" ht="20.25" customHeight="1" x14ac:dyDescent="0.25">
      <c r="A329" s="377"/>
      <c r="B329" s="377"/>
      <c r="C329" s="302" t="s">
        <v>217</v>
      </c>
    </row>
    <row r="330" spans="1:3" ht="20.25" customHeight="1" x14ac:dyDescent="0.25">
      <c r="A330" s="377"/>
      <c r="B330" s="377"/>
      <c r="C330" s="302" t="s">
        <v>218</v>
      </c>
    </row>
    <row r="331" spans="1:3" ht="40.5" customHeight="1" thickBot="1" x14ac:dyDescent="0.3">
      <c r="A331" s="378"/>
      <c r="B331" s="378"/>
      <c r="C331" s="298" t="s">
        <v>34</v>
      </c>
    </row>
    <row r="332" spans="1:3" ht="31.5" customHeight="1" x14ac:dyDescent="0.25">
      <c r="A332" s="373" t="s">
        <v>717</v>
      </c>
      <c r="B332" s="373" t="s">
        <v>207</v>
      </c>
      <c r="C332" s="243" t="s">
        <v>33</v>
      </c>
    </row>
    <row r="333" spans="1:3" ht="50.25" customHeight="1" thickBot="1" x14ac:dyDescent="0.3">
      <c r="A333" s="374"/>
      <c r="B333" s="374"/>
      <c r="C333" s="244" t="s">
        <v>34</v>
      </c>
    </row>
    <row r="334" spans="1:3" ht="20.25" customHeight="1" x14ac:dyDescent="0.25">
      <c r="A334" s="376" t="s">
        <v>803</v>
      </c>
      <c r="B334" s="376" t="s">
        <v>208</v>
      </c>
      <c r="C334" s="287" t="s">
        <v>33</v>
      </c>
    </row>
    <row r="335" spans="1:3" ht="20.25" customHeight="1" x14ac:dyDescent="0.25">
      <c r="A335" s="377"/>
      <c r="B335" s="377"/>
      <c r="C335" s="287" t="s">
        <v>209</v>
      </c>
    </row>
    <row r="336" spans="1:3" ht="20.25" customHeight="1" thickBot="1" x14ac:dyDescent="0.3">
      <c r="A336" s="378"/>
      <c r="B336" s="378"/>
      <c r="C336" s="288" t="s">
        <v>34</v>
      </c>
    </row>
    <row r="337" spans="1:3" ht="20.25" customHeight="1" x14ac:dyDescent="0.25">
      <c r="A337" s="373" t="s">
        <v>210</v>
      </c>
      <c r="B337" s="373" t="s">
        <v>211</v>
      </c>
      <c r="C337" s="248" t="s">
        <v>212</v>
      </c>
    </row>
    <row r="338" spans="1:3" ht="31.5" customHeight="1" x14ac:dyDescent="0.25">
      <c r="A338" s="375"/>
      <c r="B338" s="375"/>
      <c r="C338" s="243" t="s">
        <v>213</v>
      </c>
    </row>
    <row r="339" spans="1:3" ht="45.75" customHeight="1" thickBot="1" x14ac:dyDescent="0.3">
      <c r="A339" s="374"/>
      <c r="B339" s="374"/>
      <c r="C339" s="244" t="s">
        <v>34</v>
      </c>
    </row>
    <row r="340" spans="1:3" ht="31.5" customHeight="1" x14ac:dyDescent="0.25">
      <c r="A340" s="373" t="s">
        <v>718</v>
      </c>
      <c r="B340" s="373" t="s">
        <v>214</v>
      </c>
      <c r="C340" s="248" t="s">
        <v>719</v>
      </c>
    </row>
    <row r="341" spans="1:3" ht="65.25" customHeight="1" thickBot="1" x14ac:dyDescent="0.3">
      <c r="A341" s="374"/>
      <c r="B341" s="393"/>
      <c r="C341" s="244" t="s">
        <v>34</v>
      </c>
    </row>
    <row r="342" spans="1:3" ht="32.25" thickBot="1" x14ac:dyDescent="0.3">
      <c r="A342" s="242" t="s">
        <v>394</v>
      </c>
      <c r="B342" s="242" t="s">
        <v>22</v>
      </c>
      <c r="C342" s="256" t="s">
        <v>21</v>
      </c>
    </row>
    <row r="343" spans="1:3" ht="31.5" customHeight="1" x14ac:dyDescent="0.25">
      <c r="A343" s="376" t="s">
        <v>720</v>
      </c>
      <c r="B343" s="376" t="s">
        <v>219</v>
      </c>
      <c r="C343" s="297" t="s">
        <v>220</v>
      </c>
    </row>
    <row r="344" spans="1:3" ht="31.5" customHeight="1" x14ac:dyDescent="0.25">
      <c r="A344" s="377"/>
      <c r="B344" s="377"/>
      <c r="C344" s="302" t="s">
        <v>221</v>
      </c>
    </row>
    <row r="345" spans="1:3" ht="20.25" customHeight="1" x14ac:dyDescent="0.25">
      <c r="A345" s="377"/>
      <c r="B345" s="377" t="s">
        <v>721</v>
      </c>
      <c r="C345" s="302" t="s">
        <v>222</v>
      </c>
    </row>
    <row r="346" spans="1:3" ht="20.25" customHeight="1" x14ac:dyDescent="0.25">
      <c r="A346" s="377"/>
      <c r="B346" s="377"/>
      <c r="C346" s="302" t="s">
        <v>223</v>
      </c>
    </row>
    <row r="347" spans="1:3" ht="20.25" customHeight="1" thickBot="1" x14ac:dyDescent="0.3">
      <c r="A347" s="378"/>
      <c r="B347" s="378"/>
      <c r="C347" s="298" t="s">
        <v>224</v>
      </c>
    </row>
    <row r="348" spans="1:3" ht="31.5" customHeight="1" x14ac:dyDescent="0.25">
      <c r="A348" s="373" t="s">
        <v>722</v>
      </c>
      <c r="B348" s="373" t="s">
        <v>225</v>
      </c>
      <c r="C348" s="243" t="s">
        <v>220</v>
      </c>
    </row>
    <row r="349" spans="1:3" ht="31.5" customHeight="1" x14ac:dyDescent="0.25">
      <c r="A349" s="375"/>
      <c r="B349" s="375"/>
      <c r="C349" s="243" t="s">
        <v>221</v>
      </c>
    </row>
    <row r="350" spans="1:3" ht="20.25" customHeight="1" x14ac:dyDescent="0.25">
      <c r="A350" s="375"/>
      <c r="B350" s="375" t="s">
        <v>723</v>
      </c>
      <c r="C350" s="243" t="s">
        <v>222</v>
      </c>
    </row>
    <row r="351" spans="1:3" ht="20.25" customHeight="1" x14ac:dyDescent="0.25">
      <c r="A351" s="375"/>
      <c r="B351" s="375"/>
      <c r="C351" s="243" t="s">
        <v>223</v>
      </c>
    </row>
    <row r="352" spans="1:3" ht="20.25" customHeight="1" thickBot="1" x14ac:dyDescent="0.3">
      <c r="A352" s="374"/>
      <c r="B352" s="374"/>
      <c r="C352" s="244" t="s">
        <v>224</v>
      </c>
    </row>
    <row r="353" spans="1:3" ht="31.5" customHeight="1" x14ac:dyDescent="0.25">
      <c r="A353" s="373" t="s">
        <v>724</v>
      </c>
      <c r="B353" s="373" t="s">
        <v>226</v>
      </c>
      <c r="C353" s="243" t="s">
        <v>227</v>
      </c>
    </row>
    <row r="354" spans="1:3" ht="20.25" customHeight="1" x14ac:dyDescent="0.25">
      <c r="A354" s="375"/>
      <c r="B354" s="375"/>
      <c r="C354" s="243" t="s">
        <v>228</v>
      </c>
    </row>
    <row r="355" spans="1:3" ht="20.25" customHeight="1" thickBot="1" x14ac:dyDescent="0.3">
      <c r="A355" s="374"/>
      <c r="B355" s="374"/>
      <c r="C355" s="243" t="s">
        <v>34</v>
      </c>
    </row>
    <row r="356" spans="1:3" ht="16.5" thickBot="1" x14ac:dyDescent="0.3">
      <c r="A356" s="263" t="s">
        <v>385</v>
      </c>
      <c r="B356" s="263" t="s">
        <v>385</v>
      </c>
      <c r="C356" s="263" t="s">
        <v>385</v>
      </c>
    </row>
    <row r="357" spans="1:3" ht="31.5" customHeight="1" x14ac:dyDescent="0.25">
      <c r="A357" s="389" t="s">
        <v>725</v>
      </c>
      <c r="B357" s="373" t="s">
        <v>726</v>
      </c>
      <c r="C357" s="300" t="s">
        <v>229</v>
      </c>
    </row>
    <row r="358" spans="1:3" ht="31.5" customHeight="1" thickBot="1" x14ac:dyDescent="0.3">
      <c r="A358" s="391"/>
      <c r="B358" s="374"/>
      <c r="C358" s="300" t="s">
        <v>34</v>
      </c>
    </row>
    <row r="359" spans="1:3" ht="16.5" thickBot="1" x14ac:dyDescent="0.3">
      <c r="A359" s="258" t="s">
        <v>386</v>
      </c>
      <c r="B359" s="258" t="s">
        <v>386</v>
      </c>
      <c r="C359" s="258" t="s">
        <v>386</v>
      </c>
    </row>
    <row r="360" spans="1:3" ht="31.5" customHeight="1" x14ac:dyDescent="0.25">
      <c r="A360" s="389" t="s">
        <v>727</v>
      </c>
      <c r="B360" s="389" t="s">
        <v>728</v>
      </c>
      <c r="C360" s="300" t="s">
        <v>229</v>
      </c>
    </row>
    <row r="361" spans="1:3" ht="31.5" customHeight="1" thickBot="1" x14ac:dyDescent="0.3">
      <c r="A361" s="391"/>
      <c r="B361" s="391"/>
      <c r="C361" s="300" t="s">
        <v>34</v>
      </c>
    </row>
    <row r="362" spans="1:3" ht="16.5" thickBot="1" x14ac:dyDescent="0.3">
      <c r="A362" s="261" t="s">
        <v>384</v>
      </c>
      <c r="B362" s="261" t="s">
        <v>384</v>
      </c>
      <c r="C362" s="261" t="s">
        <v>384</v>
      </c>
    </row>
    <row r="363" spans="1:3" ht="31.5" customHeight="1" x14ac:dyDescent="0.25">
      <c r="A363" s="389" t="s">
        <v>729</v>
      </c>
      <c r="B363" s="373" t="s">
        <v>730</v>
      </c>
      <c r="C363" s="300" t="s">
        <v>229</v>
      </c>
    </row>
    <row r="364" spans="1:3" ht="51" customHeight="1" thickBot="1" x14ac:dyDescent="0.3">
      <c r="A364" s="391"/>
      <c r="B364" s="393"/>
      <c r="C364" s="299" t="s">
        <v>34</v>
      </c>
    </row>
    <row r="365" spans="1:3" ht="32.25" thickBot="1" x14ac:dyDescent="0.3">
      <c r="A365" s="242" t="s">
        <v>398</v>
      </c>
      <c r="B365" s="245" t="s">
        <v>22</v>
      </c>
      <c r="C365" s="245" t="s">
        <v>21</v>
      </c>
    </row>
    <row r="366" spans="1:3" ht="50.25" customHeight="1" x14ac:dyDescent="0.25">
      <c r="A366" s="376" t="s">
        <v>804</v>
      </c>
      <c r="B366" s="376" t="s">
        <v>230</v>
      </c>
      <c r="C366" s="287" t="s">
        <v>231</v>
      </c>
    </row>
    <row r="367" spans="1:3" ht="20.25" customHeight="1" x14ac:dyDescent="0.25">
      <c r="A367" s="377"/>
      <c r="B367" s="377"/>
      <c r="C367" s="287" t="s">
        <v>24</v>
      </c>
    </row>
    <row r="368" spans="1:3" ht="20.25" customHeight="1" thickBot="1" x14ac:dyDescent="0.3">
      <c r="A368" s="378"/>
      <c r="B368" s="378"/>
      <c r="C368" s="287" t="s">
        <v>34</v>
      </c>
    </row>
    <row r="369" spans="1:3" ht="20.25" customHeight="1" x14ac:dyDescent="0.25">
      <c r="A369" s="376" t="s">
        <v>731</v>
      </c>
      <c r="B369" s="376" t="s">
        <v>732</v>
      </c>
      <c r="C369" s="297" t="s">
        <v>733</v>
      </c>
    </row>
    <row r="370" spans="1:3" ht="20.25" customHeight="1" x14ac:dyDescent="0.25">
      <c r="A370" s="377"/>
      <c r="B370" s="377"/>
      <c r="C370" s="302" t="s">
        <v>233</v>
      </c>
    </row>
    <row r="371" spans="1:3" ht="20.25" customHeight="1" x14ac:dyDescent="0.25">
      <c r="A371" s="377"/>
      <c r="B371" s="377"/>
      <c r="C371" s="302" t="s">
        <v>218</v>
      </c>
    </row>
    <row r="372" spans="1:3" ht="20.25" customHeight="1" thickBot="1" x14ac:dyDescent="0.3">
      <c r="A372" s="378"/>
      <c r="B372" s="378"/>
      <c r="C372" s="298" t="s">
        <v>34</v>
      </c>
    </row>
    <row r="373" spans="1:3" ht="20.25" customHeight="1" x14ac:dyDescent="0.25">
      <c r="A373" s="373" t="s">
        <v>734</v>
      </c>
      <c r="B373" s="373" t="s">
        <v>232</v>
      </c>
      <c r="C373" s="243" t="s">
        <v>735</v>
      </c>
    </row>
    <row r="374" spans="1:3" ht="20.25" customHeight="1" x14ac:dyDescent="0.25">
      <c r="A374" s="375"/>
      <c r="B374" s="375"/>
      <c r="C374" s="243" t="s">
        <v>233</v>
      </c>
    </row>
    <row r="375" spans="1:3" ht="20.25" customHeight="1" x14ac:dyDescent="0.25">
      <c r="A375" s="375"/>
      <c r="B375" s="375"/>
      <c r="C375" s="243" t="s">
        <v>218</v>
      </c>
    </row>
    <row r="376" spans="1:3" ht="20.25" customHeight="1" thickBot="1" x14ac:dyDescent="0.3">
      <c r="A376" s="374"/>
      <c r="B376" s="374"/>
      <c r="C376" s="244" t="s">
        <v>736</v>
      </c>
    </row>
    <row r="377" spans="1:3" ht="20.25" customHeight="1" x14ac:dyDescent="0.25">
      <c r="A377" s="373" t="s">
        <v>737</v>
      </c>
      <c r="B377" s="373" t="s">
        <v>234</v>
      </c>
      <c r="C377" s="295" t="s">
        <v>735</v>
      </c>
    </row>
    <row r="378" spans="1:3" ht="20.25" customHeight="1" x14ac:dyDescent="0.25">
      <c r="A378" s="375"/>
      <c r="B378" s="375"/>
      <c r="C378" s="301" t="s">
        <v>233</v>
      </c>
    </row>
    <row r="379" spans="1:3" ht="20.25" customHeight="1" x14ac:dyDescent="0.25">
      <c r="A379" s="375"/>
      <c r="B379" s="375"/>
      <c r="C379" s="301" t="s">
        <v>218</v>
      </c>
    </row>
    <row r="380" spans="1:3" ht="20.25" customHeight="1" thickBot="1" x14ac:dyDescent="0.3">
      <c r="A380" s="374"/>
      <c r="B380" s="374"/>
      <c r="C380" s="296" t="s">
        <v>34</v>
      </c>
    </row>
    <row r="381" spans="1:3" ht="32.25" thickBot="1" x14ac:dyDescent="0.3">
      <c r="A381" s="242" t="s">
        <v>402</v>
      </c>
      <c r="B381" s="242" t="s">
        <v>22</v>
      </c>
      <c r="C381" s="242" t="s">
        <v>21</v>
      </c>
    </row>
    <row r="382" spans="1:3" ht="16.5" thickBot="1" x14ac:dyDescent="0.3">
      <c r="A382" s="263" t="s">
        <v>385</v>
      </c>
      <c r="B382" s="263" t="s">
        <v>385</v>
      </c>
      <c r="C382" s="263" t="s">
        <v>385</v>
      </c>
    </row>
    <row r="383" spans="1:3" ht="31.5" customHeight="1" x14ac:dyDescent="0.25">
      <c r="A383" s="376" t="s">
        <v>738</v>
      </c>
      <c r="B383" s="376" t="s">
        <v>235</v>
      </c>
      <c r="C383" s="297" t="s">
        <v>739</v>
      </c>
    </row>
    <row r="384" spans="1:3" ht="20.25" customHeight="1" thickBot="1" x14ac:dyDescent="0.3">
      <c r="A384" s="378"/>
      <c r="B384" s="378"/>
      <c r="C384" s="298" t="s">
        <v>34</v>
      </c>
    </row>
    <row r="385" spans="1:3" ht="20.25" customHeight="1" x14ac:dyDescent="0.25">
      <c r="A385" s="389" t="s">
        <v>740</v>
      </c>
      <c r="B385" s="373" t="s">
        <v>741</v>
      </c>
      <c r="C385" s="264" t="s">
        <v>33</v>
      </c>
    </row>
    <row r="386" spans="1:3" ht="32.25" customHeight="1" thickBot="1" x14ac:dyDescent="0.3">
      <c r="A386" s="391"/>
      <c r="B386" s="374"/>
      <c r="C386" s="264" t="s">
        <v>34</v>
      </c>
    </row>
    <row r="387" spans="1:3" ht="31.5" customHeight="1" thickBot="1" x14ac:dyDescent="0.3">
      <c r="A387" s="299" t="s">
        <v>742</v>
      </c>
      <c r="B387" s="299" t="s">
        <v>743</v>
      </c>
      <c r="C387" s="260" t="s">
        <v>403</v>
      </c>
    </row>
    <row r="388" spans="1:3" ht="16.5" thickBot="1" x14ac:dyDescent="0.3">
      <c r="A388" s="258" t="s">
        <v>386</v>
      </c>
      <c r="B388" s="258" t="s">
        <v>386</v>
      </c>
      <c r="C388" s="258" t="s">
        <v>386</v>
      </c>
    </row>
    <row r="389" spans="1:3" ht="20.25" customHeight="1" x14ac:dyDescent="0.25">
      <c r="A389" s="376" t="s">
        <v>744</v>
      </c>
      <c r="B389" s="376" t="s">
        <v>745</v>
      </c>
      <c r="C389" s="287" t="s">
        <v>33</v>
      </c>
    </row>
    <row r="390" spans="1:3" ht="31.5" customHeight="1" thickBot="1" x14ac:dyDescent="0.3">
      <c r="A390" s="378"/>
      <c r="B390" s="378"/>
      <c r="C390" s="288" t="s">
        <v>34</v>
      </c>
    </row>
    <row r="391" spans="1:3" ht="20.25" customHeight="1" x14ac:dyDescent="0.25">
      <c r="A391" s="389" t="s">
        <v>746</v>
      </c>
      <c r="B391" s="373" t="s">
        <v>747</v>
      </c>
      <c r="C391" s="264" t="s">
        <v>33</v>
      </c>
    </row>
    <row r="392" spans="1:3" ht="31.5" customHeight="1" thickBot="1" x14ac:dyDescent="0.3">
      <c r="A392" s="391"/>
      <c r="B392" s="374"/>
      <c r="C392" s="264" t="s">
        <v>34</v>
      </c>
    </row>
    <row r="393" spans="1:3" ht="20.25" customHeight="1" thickBot="1" x14ac:dyDescent="0.3">
      <c r="A393" s="299" t="s">
        <v>748</v>
      </c>
      <c r="B393" s="260" t="s">
        <v>743</v>
      </c>
      <c r="C393" s="260" t="s">
        <v>403</v>
      </c>
    </row>
    <row r="394" spans="1:3" ht="16.5" thickBot="1" x14ac:dyDescent="0.3">
      <c r="A394" s="261" t="s">
        <v>384</v>
      </c>
      <c r="B394" s="265" t="s">
        <v>384</v>
      </c>
      <c r="C394" s="265" t="s">
        <v>384</v>
      </c>
    </row>
    <row r="395" spans="1:3" ht="20.25" customHeight="1" x14ac:dyDescent="0.25">
      <c r="A395" s="376" t="s">
        <v>749</v>
      </c>
      <c r="B395" s="376" t="s">
        <v>235</v>
      </c>
      <c r="C395" s="287" t="s">
        <v>33</v>
      </c>
    </row>
    <row r="396" spans="1:3" ht="31.5" customHeight="1" thickBot="1" x14ac:dyDescent="0.3">
      <c r="A396" s="378"/>
      <c r="B396" s="378"/>
      <c r="C396" s="288" t="s">
        <v>34</v>
      </c>
    </row>
    <row r="397" spans="1:3" ht="20.25" customHeight="1" x14ac:dyDescent="0.25">
      <c r="A397" s="389" t="s">
        <v>750</v>
      </c>
      <c r="B397" s="373" t="s">
        <v>814</v>
      </c>
      <c r="C397" s="264" t="s">
        <v>33</v>
      </c>
    </row>
    <row r="398" spans="1:3" ht="45" customHeight="1" thickBot="1" x14ac:dyDescent="0.3">
      <c r="A398" s="391"/>
      <c r="B398" s="374"/>
      <c r="C398" s="266" t="s">
        <v>34</v>
      </c>
    </row>
    <row r="399" spans="1:3" ht="31.5" customHeight="1" x14ac:dyDescent="0.25">
      <c r="A399" s="389" t="s">
        <v>751</v>
      </c>
      <c r="B399" s="373" t="s">
        <v>235</v>
      </c>
      <c r="C399" s="295" t="s">
        <v>752</v>
      </c>
    </row>
    <row r="400" spans="1:3" ht="20.25" customHeight="1" x14ac:dyDescent="0.25">
      <c r="A400" s="390"/>
      <c r="B400" s="375"/>
      <c r="C400" s="301" t="s">
        <v>218</v>
      </c>
    </row>
    <row r="401" spans="1:3" ht="20.25" customHeight="1" thickBot="1" x14ac:dyDescent="0.3">
      <c r="A401" s="391"/>
      <c r="B401" s="374"/>
      <c r="C401" s="296" t="s">
        <v>34</v>
      </c>
    </row>
    <row r="402" spans="1:3" ht="130.5" customHeight="1" thickBot="1" x14ac:dyDescent="0.3">
      <c r="A402" s="260" t="s">
        <v>753</v>
      </c>
      <c r="B402" s="243" t="s">
        <v>754</v>
      </c>
      <c r="C402" s="267" t="s">
        <v>755</v>
      </c>
    </row>
    <row r="403" spans="1:3" ht="32.25" thickBot="1" x14ac:dyDescent="0.3">
      <c r="A403" s="242" t="s">
        <v>405</v>
      </c>
      <c r="B403" s="256" t="s">
        <v>22</v>
      </c>
      <c r="C403" s="256" t="s">
        <v>21</v>
      </c>
    </row>
    <row r="404" spans="1:3" ht="65.25" customHeight="1" thickBot="1" x14ac:dyDescent="0.3">
      <c r="A404" s="290" t="s">
        <v>805</v>
      </c>
      <c r="B404" s="287" t="s">
        <v>236</v>
      </c>
      <c r="C404" s="291" t="s">
        <v>755</v>
      </c>
    </row>
    <row r="405" spans="1:3" ht="31.5" customHeight="1" x14ac:dyDescent="0.25">
      <c r="A405" s="373" t="s">
        <v>756</v>
      </c>
      <c r="B405" s="373" t="s">
        <v>237</v>
      </c>
      <c r="C405" s="248" t="s">
        <v>238</v>
      </c>
    </row>
    <row r="406" spans="1:3" ht="21" customHeight="1" thickBot="1" x14ac:dyDescent="0.3">
      <c r="A406" s="374"/>
      <c r="B406" s="374"/>
      <c r="C406" s="244" t="s">
        <v>34</v>
      </c>
    </row>
    <row r="407" spans="1:3" ht="15.75" x14ac:dyDescent="0.25">
      <c r="A407" s="235"/>
      <c r="B407" s="235"/>
      <c r="C407" s="235"/>
    </row>
    <row r="408" spans="1:3" ht="15.75" x14ac:dyDescent="0.25">
      <c r="A408" s="235"/>
      <c r="B408" s="235"/>
      <c r="C408" s="235"/>
    </row>
    <row r="409" spans="1:3" ht="15.75" x14ac:dyDescent="0.25">
      <c r="A409" s="235"/>
      <c r="B409" s="235"/>
      <c r="C409" s="235"/>
    </row>
    <row r="410" spans="1:3" ht="15.75" x14ac:dyDescent="0.25">
      <c r="A410" s="235"/>
      <c r="B410" s="235"/>
      <c r="C410" s="235"/>
    </row>
    <row r="411" spans="1:3" ht="15.75" x14ac:dyDescent="0.25">
      <c r="A411" s="235"/>
      <c r="B411" s="235"/>
      <c r="C411" s="235"/>
    </row>
    <row r="412" spans="1:3" ht="15.75" x14ac:dyDescent="0.25">
      <c r="A412" s="235"/>
      <c r="B412" s="235"/>
      <c r="C412" s="235"/>
    </row>
    <row r="413" spans="1:3" ht="15.75" x14ac:dyDescent="0.25">
      <c r="A413" s="233"/>
      <c r="B413" s="234"/>
      <c r="C413" s="234"/>
    </row>
    <row r="414" spans="1:3" ht="15.75" x14ac:dyDescent="0.25">
      <c r="A414" s="235"/>
      <c r="B414" s="236"/>
      <c r="C414" s="237"/>
    </row>
    <row r="415" spans="1:3" ht="15.75" x14ac:dyDescent="0.25">
      <c r="A415" s="235"/>
      <c r="B415" s="236"/>
      <c r="C415" s="237"/>
    </row>
    <row r="416" spans="1:3" ht="15.75" x14ac:dyDescent="0.25">
      <c r="A416" s="235"/>
      <c r="B416" s="236"/>
      <c r="C416" s="237"/>
    </row>
    <row r="417" spans="1:3" ht="15.75" x14ac:dyDescent="0.25">
      <c r="A417" s="235"/>
      <c r="B417" s="235"/>
      <c r="C417" s="237"/>
    </row>
    <row r="418" spans="1:3" ht="15.75" x14ac:dyDescent="0.25">
      <c r="A418" s="235"/>
      <c r="B418" s="235"/>
      <c r="C418" s="237"/>
    </row>
    <row r="419" spans="1:3" ht="15.75" x14ac:dyDescent="0.25">
      <c r="A419" s="235"/>
      <c r="B419" s="235"/>
      <c r="C419" s="237"/>
    </row>
    <row r="420" spans="1:3" ht="15.75" x14ac:dyDescent="0.25">
      <c r="A420" s="235"/>
      <c r="B420" s="236"/>
      <c r="C420" s="235"/>
    </row>
    <row r="421" spans="1:3" ht="15.75" x14ac:dyDescent="0.25">
      <c r="A421" s="235"/>
      <c r="B421" s="236"/>
      <c r="C421" s="235"/>
    </row>
    <row r="422" spans="1:3" ht="15.75" x14ac:dyDescent="0.25">
      <c r="A422" s="235"/>
      <c r="B422" s="236"/>
      <c r="C422" s="235"/>
    </row>
    <row r="423" spans="1:3" ht="15.75" x14ac:dyDescent="0.25">
      <c r="A423" s="235"/>
      <c r="B423" s="236"/>
      <c r="C423" s="235"/>
    </row>
    <row r="424" spans="1:3" ht="15.75" x14ac:dyDescent="0.25">
      <c r="A424" s="235"/>
      <c r="B424" s="235"/>
      <c r="C424" s="235"/>
    </row>
    <row r="425" spans="1:3" ht="15.75" x14ac:dyDescent="0.25">
      <c r="A425" s="235"/>
      <c r="B425" s="235"/>
      <c r="C425" s="235"/>
    </row>
    <row r="426" spans="1:3" ht="15.75" x14ac:dyDescent="0.25">
      <c r="A426" s="235"/>
      <c r="B426" s="235"/>
      <c r="C426" s="237"/>
    </row>
    <row r="427" spans="1:3" ht="15.75" x14ac:dyDescent="0.25">
      <c r="A427" s="235"/>
      <c r="B427" s="235"/>
      <c r="C427" s="237"/>
    </row>
    <row r="428" spans="1:3" ht="15.75" x14ac:dyDescent="0.25">
      <c r="A428" s="235"/>
      <c r="B428" s="235"/>
      <c r="C428" s="237"/>
    </row>
    <row r="429" spans="1:3" ht="15.75" x14ac:dyDescent="0.25">
      <c r="A429" s="235"/>
      <c r="B429" s="235"/>
      <c r="C429" s="237"/>
    </row>
    <row r="430" spans="1:3" ht="15.75" x14ac:dyDescent="0.25">
      <c r="A430" s="237"/>
      <c r="B430" s="235"/>
      <c r="C430" s="235"/>
    </row>
    <row r="431" spans="1:3" ht="15.75" x14ac:dyDescent="0.25">
      <c r="A431" s="237"/>
      <c r="B431" s="235"/>
      <c r="C431" s="235"/>
    </row>
    <row r="432" spans="1:3" ht="15.75" x14ac:dyDescent="0.25">
      <c r="A432" s="237"/>
      <c r="B432" s="235"/>
      <c r="C432" s="235"/>
    </row>
    <row r="433" spans="1:3" ht="15.75" x14ac:dyDescent="0.25">
      <c r="A433" s="237"/>
      <c r="B433" s="235"/>
      <c r="C433" s="235"/>
    </row>
    <row r="434" spans="1:3" ht="15.75" x14ac:dyDescent="0.25">
      <c r="A434" s="237"/>
      <c r="B434" s="235"/>
      <c r="C434" s="235"/>
    </row>
    <row r="435" spans="1:3" ht="15.75" x14ac:dyDescent="0.25">
      <c r="A435" s="237"/>
      <c r="B435" s="235"/>
      <c r="C435" s="235"/>
    </row>
    <row r="436" spans="1:3" ht="15.75" x14ac:dyDescent="0.25">
      <c r="A436" s="237"/>
      <c r="B436" s="235"/>
      <c r="C436" s="235"/>
    </row>
    <row r="437" spans="1:3" ht="15.75" x14ac:dyDescent="0.25">
      <c r="A437" s="237"/>
      <c r="B437" s="235"/>
      <c r="C437" s="235"/>
    </row>
    <row r="438" spans="1:3" ht="15.75" x14ac:dyDescent="0.25">
      <c r="A438" s="237"/>
      <c r="B438" s="235"/>
      <c r="C438" s="235"/>
    </row>
    <row r="439" spans="1:3" ht="15.75" x14ac:dyDescent="0.25">
      <c r="A439" s="237"/>
      <c r="B439" s="235"/>
      <c r="C439" s="235"/>
    </row>
    <row r="440" spans="1:3" ht="15.75" x14ac:dyDescent="0.25">
      <c r="A440" s="237"/>
      <c r="B440" s="235"/>
      <c r="C440" s="235"/>
    </row>
    <row r="441" spans="1:3" ht="15.75" x14ac:dyDescent="0.25">
      <c r="A441" s="237"/>
      <c r="B441" s="235"/>
      <c r="C441" s="235"/>
    </row>
    <row r="442" spans="1:3" ht="15.75" x14ac:dyDescent="0.25">
      <c r="A442" s="237"/>
      <c r="B442" s="235"/>
      <c r="C442" s="235"/>
    </row>
    <row r="443" spans="1:3" ht="15.75" x14ac:dyDescent="0.25">
      <c r="A443" s="237"/>
      <c r="B443" s="235"/>
      <c r="C443" s="235"/>
    </row>
    <row r="444" spans="1:3" ht="15.75" x14ac:dyDescent="0.25">
      <c r="A444" s="237"/>
      <c r="B444" s="235"/>
      <c r="C444" s="235"/>
    </row>
    <row r="445" spans="1:3" ht="15.75" x14ac:dyDescent="0.25">
      <c r="A445" s="233"/>
      <c r="B445" s="234"/>
      <c r="C445" s="234"/>
    </row>
    <row r="446" spans="1:3" ht="15.75" x14ac:dyDescent="0.25">
      <c r="A446" s="235"/>
      <c r="B446" s="236"/>
      <c r="C446" s="237"/>
    </row>
    <row r="447" spans="1:3" ht="15.75" x14ac:dyDescent="0.25">
      <c r="A447" s="235"/>
      <c r="B447" s="236"/>
      <c r="C447" s="237"/>
    </row>
    <row r="448" spans="1:3" ht="15.75" x14ac:dyDescent="0.25">
      <c r="A448" s="235"/>
      <c r="B448" s="235"/>
      <c r="C448" s="237"/>
    </row>
    <row r="449" spans="1:3" ht="15.75" x14ac:dyDescent="0.25">
      <c r="A449" s="235"/>
      <c r="B449" s="235"/>
      <c r="C449" s="237"/>
    </row>
    <row r="450" spans="1:3" ht="15.75" x14ac:dyDescent="0.25">
      <c r="A450" s="235"/>
      <c r="B450" s="236"/>
      <c r="C450" s="237"/>
    </row>
    <row r="451" spans="1:3" ht="15.75" x14ac:dyDescent="0.25">
      <c r="A451" s="235"/>
      <c r="B451" s="236"/>
      <c r="C451" s="237"/>
    </row>
    <row r="452" spans="1:3" ht="15.75" x14ac:dyDescent="0.25">
      <c r="A452" s="235"/>
      <c r="B452" s="235"/>
      <c r="C452" s="237"/>
    </row>
    <row r="453" spans="1:3" ht="15.75" x14ac:dyDescent="0.25">
      <c r="A453" s="235"/>
      <c r="B453" s="235"/>
      <c r="C453" s="237"/>
    </row>
    <row r="454" spans="1:3" ht="15.75" x14ac:dyDescent="0.25">
      <c r="A454" s="235"/>
      <c r="B454" s="235"/>
      <c r="C454" s="237"/>
    </row>
    <row r="455" spans="1:3" ht="15.75" x14ac:dyDescent="0.25">
      <c r="A455" s="235"/>
      <c r="B455" s="235"/>
      <c r="C455" s="237"/>
    </row>
    <row r="456" spans="1:3" ht="15.75" x14ac:dyDescent="0.25">
      <c r="A456" s="235"/>
      <c r="B456" s="236"/>
      <c r="C456" s="237"/>
    </row>
    <row r="457" spans="1:3" ht="15.75" x14ac:dyDescent="0.25">
      <c r="A457" s="235"/>
      <c r="B457" s="236"/>
      <c r="C457" s="237"/>
    </row>
    <row r="458" spans="1:3" ht="15.75" x14ac:dyDescent="0.25">
      <c r="A458" s="235"/>
      <c r="B458" s="235"/>
      <c r="C458" s="237"/>
    </row>
    <row r="459" spans="1:3" ht="15.75" x14ac:dyDescent="0.25">
      <c r="A459" s="235"/>
      <c r="B459" s="235"/>
      <c r="C459" s="237"/>
    </row>
    <row r="460" spans="1:3" ht="15.75" x14ac:dyDescent="0.25">
      <c r="A460" s="235"/>
      <c r="B460" s="235"/>
      <c r="C460" s="237"/>
    </row>
    <row r="461" spans="1:3" ht="15.75" x14ac:dyDescent="0.25">
      <c r="A461" s="235"/>
      <c r="B461" s="236"/>
      <c r="C461" s="237"/>
    </row>
    <row r="462" spans="1:3" ht="15.75" x14ac:dyDescent="0.25">
      <c r="A462" s="235"/>
      <c r="B462" s="236"/>
      <c r="C462" s="237"/>
    </row>
    <row r="463" spans="1:3" ht="15.75" x14ac:dyDescent="0.25">
      <c r="A463" s="235"/>
      <c r="B463" s="235"/>
      <c r="C463" s="237"/>
    </row>
    <row r="464" spans="1:3" ht="15.75" x14ac:dyDescent="0.25">
      <c r="A464" s="235"/>
      <c r="B464" s="235"/>
      <c r="C464" s="237"/>
    </row>
    <row r="465" spans="1:3" ht="15.75" x14ac:dyDescent="0.25">
      <c r="A465" s="233"/>
      <c r="B465" s="234"/>
      <c r="C465" s="234"/>
    </row>
    <row r="466" spans="1:3" ht="15.75" x14ac:dyDescent="0.25">
      <c r="A466" s="237"/>
      <c r="B466" s="235"/>
      <c r="C466" s="235"/>
    </row>
    <row r="467" spans="1:3" ht="15.75" x14ac:dyDescent="0.25">
      <c r="A467" s="237"/>
      <c r="B467" s="235"/>
      <c r="C467" s="235"/>
    </row>
    <row r="468" spans="1:3" ht="15.75" x14ac:dyDescent="0.25">
      <c r="A468" s="237"/>
      <c r="B468" s="235"/>
      <c r="C468" s="235"/>
    </row>
    <row r="469" spans="1:3" ht="15.75" x14ac:dyDescent="0.25">
      <c r="A469" s="237"/>
      <c r="B469" s="235"/>
      <c r="C469" s="235"/>
    </row>
    <row r="470" spans="1:3" ht="15.75" x14ac:dyDescent="0.25">
      <c r="A470" s="237"/>
      <c r="B470" s="235"/>
      <c r="C470" s="235"/>
    </row>
    <row r="471" spans="1:3" ht="15.75" x14ac:dyDescent="0.25">
      <c r="A471" s="237"/>
      <c r="B471" s="235"/>
      <c r="C471" s="235"/>
    </row>
    <row r="472" spans="1:3" ht="15.75" x14ac:dyDescent="0.25">
      <c r="A472" s="237"/>
      <c r="B472" s="235"/>
      <c r="C472" s="235"/>
    </row>
    <row r="473" spans="1:3" ht="15.75" x14ac:dyDescent="0.25">
      <c r="A473" s="237"/>
      <c r="B473" s="235"/>
      <c r="C473" s="235"/>
    </row>
    <row r="474" spans="1:3" ht="15.75" x14ac:dyDescent="0.25">
      <c r="A474" s="237"/>
      <c r="B474" s="235"/>
      <c r="C474" s="235"/>
    </row>
    <row r="475" spans="1:3" ht="15.75" x14ac:dyDescent="0.25">
      <c r="A475" s="237"/>
      <c r="B475" s="235"/>
      <c r="C475" s="235"/>
    </row>
    <row r="476" spans="1:3" ht="15.75" x14ac:dyDescent="0.25">
      <c r="A476" s="237"/>
      <c r="B476" s="235"/>
      <c r="C476" s="235"/>
    </row>
    <row r="477" spans="1:3" ht="15.75" x14ac:dyDescent="0.25">
      <c r="A477" s="237"/>
      <c r="B477" s="235"/>
      <c r="C477" s="235"/>
    </row>
    <row r="478" spans="1:3" ht="15.75" x14ac:dyDescent="0.25">
      <c r="A478" s="237"/>
      <c r="B478" s="235"/>
      <c r="C478" s="235"/>
    </row>
    <row r="479" spans="1:3" ht="15.75" x14ac:dyDescent="0.25">
      <c r="A479" s="237"/>
      <c r="B479" s="235"/>
      <c r="C479" s="235"/>
    </row>
    <row r="480" spans="1:3" ht="15.75" x14ac:dyDescent="0.25">
      <c r="A480" s="237"/>
      <c r="B480" s="235"/>
      <c r="C480" s="235"/>
    </row>
    <row r="481" spans="1:3" ht="15.75" x14ac:dyDescent="0.25">
      <c r="A481" s="237"/>
      <c r="B481" s="235"/>
      <c r="C481" s="235"/>
    </row>
    <row r="482" spans="1:3" ht="15.75" x14ac:dyDescent="0.25">
      <c r="A482" s="237"/>
      <c r="B482" s="235"/>
      <c r="C482" s="235"/>
    </row>
    <row r="483" spans="1:3" ht="15.75" x14ac:dyDescent="0.25">
      <c r="A483" s="237"/>
      <c r="B483" s="235"/>
      <c r="C483" s="235"/>
    </row>
    <row r="484" spans="1:3" ht="15.75" x14ac:dyDescent="0.25">
      <c r="A484" s="237"/>
      <c r="B484" s="235"/>
      <c r="C484" s="235"/>
    </row>
    <row r="485" spans="1:3" ht="15.75" x14ac:dyDescent="0.25">
      <c r="A485" s="237"/>
      <c r="B485" s="237"/>
      <c r="C485" s="235"/>
    </row>
    <row r="486" spans="1:3" ht="15.75" x14ac:dyDescent="0.25">
      <c r="A486" s="237"/>
      <c r="B486" s="237"/>
      <c r="C486" s="235"/>
    </row>
    <row r="487" spans="1:3" ht="15.75" x14ac:dyDescent="0.25">
      <c r="A487" s="237"/>
      <c r="B487" s="237"/>
      <c r="C487" s="235"/>
    </row>
    <row r="488" spans="1:3" ht="15.75" x14ac:dyDescent="0.25">
      <c r="A488" s="237"/>
      <c r="B488" s="237"/>
      <c r="C488" s="235"/>
    </row>
    <row r="489" spans="1:3" ht="15.75" x14ac:dyDescent="0.25">
      <c r="A489" s="237"/>
      <c r="B489" s="237"/>
      <c r="C489" s="235"/>
    </row>
    <row r="490" spans="1:3" ht="15.75" x14ac:dyDescent="0.25">
      <c r="A490" s="237"/>
      <c r="B490" s="237"/>
      <c r="C490" s="235"/>
    </row>
    <row r="491" spans="1:3" ht="15.75" x14ac:dyDescent="0.25">
      <c r="A491" s="235"/>
      <c r="B491" s="235"/>
      <c r="C491" s="235"/>
    </row>
    <row r="492" spans="1:3" ht="15.75" x14ac:dyDescent="0.25">
      <c r="A492" s="235"/>
      <c r="B492" s="235"/>
      <c r="C492" s="235"/>
    </row>
    <row r="493" spans="1:3" ht="15.75" x14ac:dyDescent="0.25">
      <c r="A493" s="235"/>
      <c r="B493" s="235"/>
      <c r="C493" s="235"/>
    </row>
    <row r="494" spans="1:3" ht="15.75" x14ac:dyDescent="0.25">
      <c r="A494" s="235"/>
      <c r="B494" s="235"/>
      <c r="C494" s="235"/>
    </row>
    <row r="495" spans="1:3" ht="15.75" x14ac:dyDescent="0.25">
      <c r="A495" s="232"/>
      <c r="B495" s="234"/>
      <c r="C495" s="234"/>
    </row>
    <row r="496" spans="1:3" ht="15.75" x14ac:dyDescent="0.25">
      <c r="A496" s="235"/>
      <c r="B496" s="235"/>
      <c r="C496" s="237"/>
    </row>
    <row r="497" spans="1:3" ht="15.75" x14ac:dyDescent="0.25">
      <c r="A497" s="235"/>
      <c r="B497" s="235"/>
      <c r="C497" s="237"/>
    </row>
    <row r="498" spans="1:3" ht="15.75" x14ac:dyDescent="0.25">
      <c r="A498" s="235"/>
      <c r="B498" s="235"/>
      <c r="C498" s="237"/>
    </row>
    <row r="499" spans="1:3" ht="15.75" x14ac:dyDescent="0.25">
      <c r="A499" s="235"/>
      <c r="B499" s="235"/>
      <c r="C499" s="237"/>
    </row>
    <row r="500" spans="1:3" ht="15.75" x14ac:dyDescent="0.25">
      <c r="A500" s="235"/>
      <c r="B500" s="235"/>
      <c r="C500" s="237"/>
    </row>
    <row r="501" spans="1:3" ht="15.75" x14ac:dyDescent="0.25">
      <c r="A501" s="235"/>
      <c r="B501" s="235"/>
      <c r="C501" s="235"/>
    </row>
    <row r="502" spans="1:3" ht="15.75" x14ac:dyDescent="0.25">
      <c r="A502" s="235"/>
      <c r="B502" s="235"/>
      <c r="C502" s="235"/>
    </row>
    <row r="503" spans="1:3" ht="15.75" x14ac:dyDescent="0.25">
      <c r="A503" s="235"/>
      <c r="B503" s="235"/>
      <c r="C503" s="235"/>
    </row>
    <row r="504" spans="1:3" ht="15.75" x14ac:dyDescent="0.25">
      <c r="A504" s="238"/>
      <c r="B504" s="238"/>
      <c r="C504" s="238"/>
    </row>
    <row r="505" spans="1:3" ht="15.75" x14ac:dyDescent="0.25">
      <c r="A505" s="238"/>
      <c r="B505" s="238"/>
      <c r="C505" s="238"/>
    </row>
  </sheetData>
  <sheetProtection selectLockedCells="1"/>
  <mergeCells count="230">
    <mergeCell ref="A405:A406"/>
    <mergeCell ref="B405:B406"/>
    <mergeCell ref="A395:A396"/>
    <mergeCell ref="B395:B396"/>
    <mergeCell ref="A397:A398"/>
    <mergeCell ref="B397:B398"/>
    <mergeCell ref="A399:A401"/>
    <mergeCell ref="B399:B401"/>
    <mergeCell ref="A385:A386"/>
    <mergeCell ref="B385:B386"/>
    <mergeCell ref="A389:A390"/>
    <mergeCell ref="B389:B390"/>
    <mergeCell ref="A391:A392"/>
    <mergeCell ref="B391:B392"/>
    <mergeCell ref="A373:A376"/>
    <mergeCell ref="B373:B376"/>
    <mergeCell ref="A377:A380"/>
    <mergeCell ref="B377:B380"/>
    <mergeCell ref="A383:A384"/>
    <mergeCell ref="B383:B384"/>
    <mergeCell ref="A363:A364"/>
    <mergeCell ref="A366:A368"/>
    <mergeCell ref="B366:B368"/>
    <mergeCell ref="A369:A372"/>
    <mergeCell ref="B369:B372"/>
    <mergeCell ref="B363:B364"/>
    <mergeCell ref="A353:A355"/>
    <mergeCell ref="B353:B355"/>
    <mergeCell ref="A357:A358"/>
    <mergeCell ref="B357:B358"/>
    <mergeCell ref="A360:A361"/>
    <mergeCell ref="B360:B361"/>
    <mergeCell ref="A343:A347"/>
    <mergeCell ref="B343:B344"/>
    <mergeCell ref="B345:B347"/>
    <mergeCell ref="A348:A352"/>
    <mergeCell ref="B348:B349"/>
    <mergeCell ref="B350:B352"/>
    <mergeCell ref="A334:A336"/>
    <mergeCell ref="B334:B336"/>
    <mergeCell ref="A337:A339"/>
    <mergeCell ref="B337:B339"/>
    <mergeCell ref="A340:A341"/>
    <mergeCell ref="A324:A326"/>
    <mergeCell ref="B324:B326"/>
    <mergeCell ref="A328:A331"/>
    <mergeCell ref="B328:B331"/>
    <mergeCell ref="A332:A333"/>
    <mergeCell ref="B332:B333"/>
    <mergeCell ref="B340:B341"/>
    <mergeCell ref="A315:A317"/>
    <mergeCell ref="B315:B317"/>
    <mergeCell ref="A318:A320"/>
    <mergeCell ref="B318:B320"/>
    <mergeCell ref="A321:A323"/>
    <mergeCell ref="B321:B323"/>
    <mergeCell ref="A304:A306"/>
    <mergeCell ref="B304:B306"/>
    <mergeCell ref="A308:A310"/>
    <mergeCell ref="A311:A313"/>
    <mergeCell ref="B311:B313"/>
    <mergeCell ref="B308:B310"/>
    <mergeCell ref="A294:A296"/>
    <mergeCell ref="B294:B296"/>
    <mergeCell ref="A297:A299"/>
    <mergeCell ref="B297:B299"/>
    <mergeCell ref="A300:A302"/>
    <mergeCell ref="B300:B302"/>
    <mergeCell ref="A284:A285"/>
    <mergeCell ref="B284:B285"/>
    <mergeCell ref="A286:A288"/>
    <mergeCell ref="B286:B288"/>
    <mergeCell ref="A291:A293"/>
    <mergeCell ref="B291:B293"/>
    <mergeCell ref="A269:A271"/>
    <mergeCell ref="B269:B271"/>
    <mergeCell ref="A272:A274"/>
    <mergeCell ref="B272:B274"/>
    <mergeCell ref="A281:A283"/>
    <mergeCell ref="B281:B283"/>
    <mergeCell ref="A259:A262"/>
    <mergeCell ref="B259:B262"/>
    <mergeCell ref="A263:A265"/>
    <mergeCell ref="B263:B265"/>
    <mergeCell ref="A266:A268"/>
    <mergeCell ref="B266:B268"/>
    <mergeCell ref="A251:A253"/>
    <mergeCell ref="B251:B253"/>
    <mergeCell ref="A254:A256"/>
    <mergeCell ref="B254:B256"/>
    <mergeCell ref="A257:C257"/>
    <mergeCell ref="A242:A243"/>
    <mergeCell ref="A244:A246"/>
    <mergeCell ref="B244:B246"/>
    <mergeCell ref="A247:A250"/>
    <mergeCell ref="B247:B250"/>
    <mergeCell ref="A230:A232"/>
    <mergeCell ref="B230:B232"/>
    <mergeCell ref="A233:A236"/>
    <mergeCell ref="B233:B236"/>
    <mergeCell ref="A238:A241"/>
    <mergeCell ref="B238:B241"/>
    <mergeCell ref="A221:A223"/>
    <mergeCell ref="B221:B223"/>
    <mergeCell ref="A224:A226"/>
    <mergeCell ref="B224:B226"/>
    <mergeCell ref="A227:A229"/>
    <mergeCell ref="B227:B229"/>
    <mergeCell ref="A210:A212"/>
    <mergeCell ref="B210:B212"/>
    <mergeCell ref="A213:A215"/>
    <mergeCell ref="B213:B215"/>
    <mergeCell ref="A216:A220"/>
    <mergeCell ref="B216:B217"/>
    <mergeCell ref="B218:B220"/>
    <mergeCell ref="A196:A200"/>
    <mergeCell ref="B196:B200"/>
    <mergeCell ref="A201:A203"/>
    <mergeCell ref="B201:B203"/>
    <mergeCell ref="A204:A209"/>
    <mergeCell ref="B204:B209"/>
    <mergeCell ref="A188:A191"/>
    <mergeCell ref="B188:B189"/>
    <mergeCell ref="B190:B191"/>
    <mergeCell ref="A192:A195"/>
    <mergeCell ref="B192:B195"/>
    <mergeCell ref="A175:A178"/>
    <mergeCell ref="B175:B178"/>
    <mergeCell ref="A179:A182"/>
    <mergeCell ref="B179:B182"/>
    <mergeCell ref="A183:A186"/>
    <mergeCell ref="B183:B186"/>
    <mergeCell ref="A162:A166"/>
    <mergeCell ref="B162:B166"/>
    <mergeCell ref="A167:A170"/>
    <mergeCell ref="B167:B170"/>
    <mergeCell ref="A171:A174"/>
    <mergeCell ref="B171:B174"/>
    <mergeCell ref="A153:A156"/>
    <mergeCell ref="B153:B156"/>
    <mergeCell ref="A157:A161"/>
    <mergeCell ref="B157:B158"/>
    <mergeCell ref="B159:B161"/>
    <mergeCell ref="A145:A146"/>
    <mergeCell ref="B145:B146"/>
    <mergeCell ref="A147:C147"/>
    <mergeCell ref="A149:A152"/>
    <mergeCell ref="B149:B152"/>
    <mergeCell ref="A136:A137"/>
    <mergeCell ref="B136:B137"/>
    <mergeCell ref="A139:A141"/>
    <mergeCell ref="B139:B141"/>
    <mergeCell ref="A142:A144"/>
    <mergeCell ref="B142:B144"/>
    <mergeCell ref="A126:A129"/>
    <mergeCell ref="B126:B129"/>
    <mergeCell ref="A130:A132"/>
    <mergeCell ref="B130:B132"/>
    <mergeCell ref="A133:A135"/>
    <mergeCell ref="B133:B135"/>
    <mergeCell ref="A116:A118"/>
    <mergeCell ref="B116:B118"/>
    <mergeCell ref="A120:A123"/>
    <mergeCell ref="B120:B123"/>
    <mergeCell ref="A124:A125"/>
    <mergeCell ref="B124:B125"/>
    <mergeCell ref="A108:A109"/>
    <mergeCell ref="B108:B109"/>
    <mergeCell ref="A110:A112"/>
    <mergeCell ref="B110:B112"/>
    <mergeCell ref="A113:A115"/>
    <mergeCell ref="B113:B115"/>
    <mergeCell ref="A94:A97"/>
    <mergeCell ref="B94:B97"/>
    <mergeCell ref="A98:A102"/>
    <mergeCell ref="B98:B102"/>
    <mergeCell ref="A103:A107"/>
    <mergeCell ref="B103:B107"/>
    <mergeCell ref="A86:A89"/>
    <mergeCell ref="B86:B89"/>
    <mergeCell ref="A90:A91"/>
    <mergeCell ref="B90:B91"/>
    <mergeCell ref="A92:C92"/>
    <mergeCell ref="A75:A77"/>
    <mergeCell ref="B75:B77"/>
    <mergeCell ref="A78:A80"/>
    <mergeCell ref="B78:B80"/>
    <mergeCell ref="A81:A84"/>
    <mergeCell ref="B81:B84"/>
    <mergeCell ref="A64:A66"/>
    <mergeCell ref="B64:B66"/>
    <mergeCell ref="A68:A70"/>
    <mergeCell ref="B68:B70"/>
    <mergeCell ref="A71:A73"/>
    <mergeCell ref="B71:B73"/>
    <mergeCell ref="A52:A54"/>
    <mergeCell ref="B52:B54"/>
    <mergeCell ref="A55:A58"/>
    <mergeCell ref="B55:B58"/>
    <mergeCell ref="A60:A63"/>
    <mergeCell ref="B60:B63"/>
    <mergeCell ref="A42:A45"/>
    <mergeCell ref="B42:B45"/>
    <mergeCell ref="A46:A48"/>
    <mergeCell ref="B46:B48"/>
    <mergeCell ref="A49:A51"/>
    <mergeCell ref="B49:B51"/>
    <mergeCell ref="A33:A36"/>
    <mergeCell ref="B33:B36"/>
    <mergeCell ref="A37:A38"/>
    <mergeCell ref="B37:B38"/>
    <mergeCell ref="A39:A41"/>
    <mergeCell ref="B39:B41"/>
    <mergeCell ref="A21:A23"/>
    <mergeCell ref="B21:B23"/>
    <mergeCell ref="A24:A28"/>
    <mergeCell ref="B24:B28"/>
    <mergeCell ref="B29:B31"/>
    <mergeCell ref="A4:C4"/>
    <mergeCell ref="A1:C1"/>
    <mergeCell ref="A2:C2"/>
    <mergeCell ref="A7:C7"/>
    <mergeCell ref="A5:C5"/>
    <mergeCell ref="A9:A12"/>
    <mergeCell ref="B9:B12"/>
    <mergeCell ref="A13:A16"/>
    <mergeCell ref="B13:B16"/>
    <mergeCell ref="A17:A19"/>
    <mergeCell ref="B17:B19"/>
    <mergeCell ref="A29:A31"/>
  </mergeCells>
  <pageMargins left="0.5" right="0.5" top="0.5" bottom="0.5" header="0.3" footer="0.3"/>
  <pageSetup scale="64" orientation="portrait" horizontalDpi="4294967295" verticalDpi="4294967295" r:id="rId1"/>
  <headerFooter>
    <oddHeader>&amp;CSENSITIVE SECURITY INFORMATION</oddHeader>
    <oddFooter>&amp;C&amp;G</oddFooter>
  </headerFooter>
  <rowBreaks count="11" manualBreakCount="11">
    <brk id="31" max="2" man="1"/>
    <brk id="58" max="2" man="1"/>
    <brk id="91" max="2" man="1"/>
    <brk id="129" max="2" man="1"/>
    <brk id="166" max="2" man="1"/>
    <brk id="200" max="2" man="1"/>
    <brk id="236" max="2" man="1"/>
    <brk id="274" max="2" man="1"/>
    <brk id="313" max="2" man="1"/>
    <brk id="341" max="2" man="1"/>
    <brk id="380" max="2"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1"/>
  <sheetViews>
    <sheetView showGridLines="0" tabSelected="1" view="pageBreakPreview" topLeftCell="A27" zoomScaleNormal="100" zoomScaleSheetLayoutView="100" workbookViewId="0">
      <selection activeCell="F48" sqref="F48"/>
    </sheetView>
  </sheetViews>
  <sheetFormatPr defaultColWidth="9.140625" defaultRowHeight="15" x14ac:dyDescent="0.25"/>
  <cols>
    <col min="1" max="1" width="9.140625" style="12"/>
    <col min="2" max="2" width="6" style="12" customWidth="1"/>
    <col min="3" max="3" width="9.140625" style="12"/>
    <col min="4" max="4" width="19.28515625" style="12" customWidth="1"/>
    <col min="5" max="5" width="4.7109375" style="12" customWidth="1"/>
    <col min="6" max="6" width="6.7109375" style="12" customWidth="1"/>
    <col min="7" max="7" width="11.42578125" style="12" customWidth="1"/>
    <col min="8" max="8" width="7.5703125" style="12" customWidth="1"/>
    <col min="9" max="9" width="11.42578125" style="12" customWidth="1"/>
    <col min="10" max="10" width="9.140625" style="12"/>
    <col min="11" max="11" width="16" style="12" customWidth="1"/>
    <col min="12" max="12" width="9.140625" style="12"/>
    <col min="13" max="13" width="11.140625" style="12" customWidth="1"/>
    <col min="14" max="16384" width="9.140625" style="12"/>
  </cols>
  <sheetData>
    <row r="1" spans="1:13" ht="16.5" thickTop="1" x14ac:dyDescent="0.25">
      <c r="A1" s="395" t="s">
        <v>0</v>
      </c>
      <c r="B1" s="396"/>
      <c r="C1" s="396"/>
      <c r="D1" s="396"/>
      <c r="E1" s="396"/>
      <c r="F1" s="396"/>
      <c r="G1" s="396"/>
      <c r="H1" s="396"/>
      <c r="I1" s="396"/>
      <c r="J1" s="396"/>
      <c r="K1" s="396"/>
      <c r="L1" s="396"/>
      <c r="M1" s="397"/>
    </row>
    <row r="2" spans="1:13" ht="16.5" thickBot="1" x14ac:dyDescent="0.3">
      <c r="A2" s="398" t="s">
        <v>1</v>
      </c>
      <c r="B2" s="399"/>
      <c r="C2" s="399"/>
      <c r="D2" s="399"/>
      <c r="E2" s="399"/>
      <c r="F2" s="399"/>
      <c r="G2" s="399"/>
      <c r="H2" s="399"/>
      <c r="I2" s="399"/>
      <c r="J2" s="399"/>
      <c r="K2" s="399"/>
      <c r="L2" s="399"/>
      <c r="M2" s="400"/>
    </row>
    <row r="3" spans="1:13" ht="21.95" customHeight="1" thickTop="1" thickBot="1" x14ac:dyDescent="0.3">
      <c r="A3" s="401" t="s">
        <v>240</v>
      </c>
      <c r="B3" s="402"/>
      <c r="C3" s="402"/>
      <c r="D3" s="402"/>
      <c r="E3" s="402"/>
      <c r="F3" s="402"/>
      <c r="G3" s="402"/>
      <c r="H3" s="402"/>
      <c r="I3" s="402"/>
      <c r="J3" s="402"/>
      <c r="K3" s="402"/>
      <c r="L3" s="402"/>
      <c r="M3" s="403"/>
    </row>
    <row r="4" spans="1:13" ht="21.95" customHeight="1" thickTop="1" x14ac:dyDescent="0.25">
      <c r="A4" s="13"/>
      <c r="B4" s="14"/>
      <c r="C4" s="14"/>
      <c r="D4" s="14"/>
      <c r="E4" s="14"/>
      <c r="F4" s="14"/>
      <c r="G4" s="404" t="s">
        <v>241</v>
      </c>
      <c r="H4" s="405"/>
      <c r="I4" s="405" t="s">
        <v>242</v>
      </c>
      <c r="J4" s="405"/>
      <c r="K4" s="406" t="s">
        <v>243</v>
      </c>
      <c r="L4" s="407"/>
      <c r="M4" s="31" t="s">
        <v>294</v>
      </c>
    </row>
    <row r="5" spans="1:13" ht="21.95" customHeight="1" x14ac:dyDescent="0.25">
      <c r="A5" s="13"/>
      <c r="B5" s="14"/>
      <c r="C5" s="14"/>
      <c r="D5" s="14"/>
      <c r="E5" s="14"/>
      <c r="F5" s="14"/>
      <c r="G5" s="408"/>
      <c r="H5" s="409"/>
      <c r="I5" s="410"/>
      <c r="J5" s="411"/>
      <c r="K5" s="410"/>
      <c r="L5" s="421"/>
      <c r="M5" s="192"/>
    </row>
    <row r="6" spans="1:13" ht="21.95" customHeight="1" x14ac:dyDescent="0.25">
      <c r="A6" s="13"/>
      <c r="B6" s="14"/>
      <c r="C6" s="14"/>
      <c r="D6" s="14"/>
      <c r="E6" s="14"/>
      <c r="F6" s="14"/>
      <c r="G6" s="412" t="s">
        <v>244</v>
      </c>
      <c r="H6" s="413"/>
      <c r="I6" s="413"/>
      <c r="J6" s="413"/>
      <c r="K6" s="413"/>
      <c r="L6" s="413"/>
      <c r="M6" s="414"/>
    </row>
    <row r="7" spans="1:13" ht="21.95" customHeight="1" x14ac:dyDescent="0.3">
      <c r="A7" s="13"/>
      <c r="B7" s="14"/>
      <c r="C7" s="14"/>
      <c r="D7" s="14"/>
      <c r="E7" s="14"/>
      <c r="F7" s="14"/>
      <c r="G7" s="415"/>
      <c r="H7" s="416"/>
      <c r="I7" s="416"/>
      <c r="J7" s="416"/>
      <c r="K7" s="416"/>
      <c r="L7" s="416"/>
      <c r="M7" s="417"/>
    </row>
    <row r="8" spans="1:13" ht="21.95" customHeight="1" x14ac:dyDescent="0.25">
      <c r="A8" s="13"/>
      <c r="B8" s="14"/>
      <c r="C8" s="14"/>
      <c r="D8" s="14"/>
      <c r="E8" s="14"/>
      <c r="F8" s="14"/>
      <c r="G8" s="15" t="s">
        <v>245</v>
      </c>
      <c r="H8" s="418"/>
      <c r="I8" s="419"/>
      <c r="J8" s="419"/>
      <c r="K8" s="419"/>
      <c r="L8" s="419"/>
      <c r="M8" s="420"/>
    </row>
    <row r="9" spans="1:13" ht="21.95" customHeight="1" thickBot="1" x14ac:dyDescent="0.3">
      <c r="A9" s="425" t="s">
        <v>246</v>
      </c>
      <c r="B9" s="426"/>
      <c r="C9" s="426"/>
      <c r="D9" s="426"/>
      <c r="E9" s="426"/>
      <c r="F9" s="427"/>
      <c r="G9" s="16" t="s">
        <v>247</v>
      </c>
      <c r="H9" s="428"/>
      <c r="I9" s="429"/>
      <c r="J9" s="17" t="s">
        <v>248</v>
      </c>
      <c r="K9" s="193"/>
      <c r="L9" s="17" t="s">
        <v>249</v>
      </c>
      <c r="M9" s="194"/>
    </row>
    <row r="10" spans="1:13" ht="21.95" customHeight="1" thickBot="1" x14ac:dyDescent="0.3">
      <c r="A10" s="430" t="s">
        <v>295</v>
      </c>
      <c r="B10" s="431"/>
      <c r="C10" s="432"/>
      <c r="D10" s="433"/>
      <c r="E10" s="433"/>
      <c r="F10" s="434"/>
      <c r="G10" s="435" t="s">
        <v>251</v>
      </c>
      <c r="H10" s="436"/>
      <c r="I10" s="437"/>
      <c r="J10" s="438"/>
      <c r="K10" s="438"/>
      <c r="L10" s="438"/>
      <c r="M10" s="439"/>
    </row>
    <row r="11" spans="1:13" ht="21.95" customHeight="1" thickTop="1" x14ac:dyDescent="0.25">
      <c r="A11" s="447" t="s">
        <v>252</v>
      </c>
      <c r="B11" s="448"/>
      <c r="C11" s="449"/>
      <c r="D11" s="450"/>
      <c r="E11" s="450"/>
      <c r="F11" s="451"/>
      <c r="G11" s="204" t="s">
        <v>253</v>
      </c>
      <c r="H11" s="18" t="s">
        <v>129</v>
      </c>
      <c r="I11" s="458" t="s">
        <v>297</v>
      </c>
      <c r="J11" s="459"/>
      <c r="K11" s="422"/>
      <c r="L11" s="423"/>
      <c r="M11" s="424"/>
    </row>
    <row r="12" spans="1:13" ht="21.95" customHeight="1" thickBot="1" x14ac:dyDescent="0.3">
      <c r="A12" s="440" t="s">
        <v>255</v>
      </c>
      <c r="B12" s="441"/>
      <c r="C12" s="442"/>
      <c r="D12" s="443"/>
      <c r="E12" s="443"/>
      <c r="F12" s="444"/>
      <c r="G12" s="452"/>
      <c r="H12" s="453"/>
      <c r="I12" s="453"/>
      <c r="J12" s="453"/>
      <c r="K12" s="203"/>
      <c r="L12" s="453"/>
      <c r="M12" s="454"/>
    </row>
    <row r="13" spans="1:13" ht="21.95" customHeight="1" x14ac:dyDescent="0.25">
      <c r="A13" s="430" t="s">
        <v>296</v>
      </c>
      <c r="B13" s="431"/>
      <c r="C13" s="432"/>
      <c r="D13" s="433"/>
      <c r="E13" s="433"/>
      <c r="F13" s="434"/>
      <c r="G13" s="455" t="s">
        <v>256</v>
      </c>
      <c r="H13" s="456"/>
      <c r="I13" s="456"/>
      <c r="J13" s="456"/>
      <c r="K13" s="456"/>
      <c r="L13" s="456"/>
      <c r="M13" s="457"/>
    </row>
    <row r="14" spans="1:13" ht="21.95" customHeight="1" x14ac:dyDescent="0.25">
      <c r="A14" s="447" t="s">
        <v>252</v>
      </c>
      <c r="B14" s="448"/>
      <c r="C14" s="449"/>
      <c r="D14" s="450"/>
      <c r="E14" s="450"/>
      <c r="F14" s="451"/>
      <c r="G14" s="445" t="s">
        <v>257</v>
      </c>
      <c r="H14" s="446"/>
      <c r="I14" s="446"/>
      <c r="J14" s="446"/>
      <c r="K14" s="446"/>
      <c r="L14" s="446"/>
      <c r="M14" s="195" t="s">
        <v>421</v>
      </c>
    </row>
    <row r="15" spans="1:13" ht="21.95" customHeight="1" thickBot="1" x14ac:dyDescent="0.3">
      <c r="A15" s="440" t="s">
        <v>255</v>
      </c>
      <c r="B15" s="441"/>
      <c r="C15" s="442"/>
      <c r="D15" s="443"/>
      <c r="E15" s="443"/>
      <c r="F15" s="444"/>
      <c r="G15" s="445" t="s">
        <v>258</v>
      </c>
      <c r="H15" s="446"/>
      <c r="I15" s="446"/>
      <c r="J15" s="446"/>
      <c r="K15" s="446"/>
      <c r="L15" s="446"/>
      <c r="M15" s="195"/>
    </row>
    <row r="16" spans="1:13" ht="21.95" customHeight="1" x14ac:dyDescent="0.25">
      <c r="A16" s="460" t="s">
        <v>259</v>
      </c>
      <c r="B16" s="461"/>
      <c r="C16" s="461"/>
      <c r="D16" s="461"/>
      <c r="E16" s="461"/>
      <c r="F16" s="462"/>
      <c r="G16" s="446" t="s">
        <v>260</v>
      </c>
      <c r="H16" s="446"/>
      <c r="I16" s="446"/>
      <c r="J16" s="446"/>
      <c r="K16" s="446"/>
      <c r="L16" s="446"/>
      <c r="M16" s="195"/>
    </row>
    <row r="17" spans="1:13" ht="21.95" customHeight="1" x14ac:dyDescent="0.25">
      <c r="A17" s="21" t="s">
        <v>254</v>
      </c>
      <c r="B17" s="463" t="s">
        <v>261</v>
      </c>
      <c r="C17" s="464"/>
      <c r="D17" s="464"/>
      <c r="E17" s="464"/>
      <c r="F17" s="445"/>
      <c r="G17" s="446" t="s">
        <v>491</v>
      </c>
      <c r="H17" s="446"/>
      <c r="I17" s="446"/>
      <c r="J17" s="446"/>
      <c r="K17" s="446"/>
      <c r="L17" s="446"/>
      <c r="M17" s="195" t="s">
        <v>421</v>
      </c>
    </row>
    <row r="18" spans="1:13" ht="21.95" customHeight="1" x14ac:dyDescent="0.25">
      <c r="A18" s="21" t="s">
        <v>254</v>
      </c>
      <c r="B18" s="463" t="s">
        <v>262</v>
      </c>
      <c r="C18" s="464"/>
      <c r="D18" s="464"/>
      <c r="E18" s="464"/>
      <c r="F18" s="445"/>
      <c r="G18" s="446" t="s">
        <v>492</v>
      </c>
      <c r="H18" s="446"/>
      <c r="I18" s="446"/>
      <c r="J18" s="446"/>
      <c r="K18" s="446"/>
      <c r="L18" s="446"/>
      <c r="M18" s="195"/>
    </row>
    <row r="19" spans="1:13" ht="21.95" customHeight="1" x14ac:dyDescent="0.25">
      <c r="A19" s="21" t="s">
        <v>254</v>
      </c>
      <c r="B19" s="463" t="s">
        <v>263</v>
      </c>
      <c r="C19" s="464"/>
      <c r="D19" s="464"/>
      <c r="E19" s="464"/>
      <c r="F19" s="445"/>
      <c r="G19" s="446" t="s">
        <v>469</v>
      </c>
      <c r="H19" s="446"/>
      <c r="I19" s="446"/>
      <c r="J19" s="446"/>
      <c r="K19" s="446"/>
      <c r="L19" s="446"/>
      <c r="M19" s="195" t="s">
        <v>421</v>
      </c>
    </row>
    <row r="20" spans="1:13" ht="21.95" customHeight="1" x14ac:dyDescent="0.25">
      <c r="A20" s="21" t="s">
        <v>254</v>
      </c>
      <c r="B20" s="463" t="s">
        <v>264</v>
      </c>
      <c r="C20" s="464"/>
      <c r="D20" s="464"/>
      <c r="E20" s="464"/>
      <c r="F20" s="445"/>
      <c r="G20" s="467" t="s">
        <v>468</v>
      </c>
      <c r="H20" s="467"/>
      <c r="I20" s="467"/>
      <c r="J20" s="467"/>
      <c r="K20" s="467"/>
      <c r="L20" s="467"/>
      <c r="M20" s="195"/>
    </row>
    <row r="21" spans="1:13" ht="21.95" customHeight="1" thickBot="1" x14ac:dyDescent="0.3">
      <c r="A21" s="468" t="s">
        <v>265</v>
      </c>
      <c r="B21" s="469"/>
      <c r="C21" s="469"/>
      <c r="D21" s="469"/>
      <c r="E21" s="469"/>
      <c r="F21" s="469"/>
      <c r="G21" s="469"/>
      <c r="H21" s="469"/>
      <c r="I21" s="469"/>
      <c r="J21" s="469"/>
      <c r="K21" s="469"/>
      <c r="L21" s="469"/>
      <c r="M21" s="470"/>
    </row>
    <row r="22" spans="1:13" ht="21.95" customHeight="1" x14ac:dyDescent="0.25">
      <c r="A22" s="471" t="s">
        <v>266</v>
      </c>
      <c r="B22" s="472"/>
      <c r="C22" s="472"/>
      <c r="D22" s="473"/>
      <c r="E22" s="474"/>
      <c r="F22" s="474"/>
      <c r="G22" s="474"/>
      <c r="H22" s="474"/>
      <c r="I22" s="474"/>
      <c r="J22" s="475"/>
      <c r="K22" s="476" t="s">
        <v>267</v>
      </c>
      <c r="L22" s="476"/>
      <c r="M22" s="22" t="s">
        <v>254</v>
      </c>
    </row>
    <row r="23" spans="1:13" ht="21.95" customHeight="1" x14ac:dyDescent="0.25">
      <c r="A23" s="484" t="s">
        <v>268</v>
      </c>
      <c r="B23" s="446"/>
      <c r="C23" s="446"/>
      <c r="D23" s="418"/>
      <c r="E23" s="419"/>
      <c r="F23" s="419"/>
      <c r="G23" s="419"/>
      <c r="H23" s="419"/>
      <c r="I23" s="419"/>
      <c r="J23" s="419"/>
      <c r="K23" s="419"/>
      <c r="L23" s="419"/>
      <c r="M23" s="420"/>
    </row>
    <row r="24" spans="1:13" ht="21.95" customHeight="1" x14ac:dyDescent="0.25">
      <c r="A24" s="484" t="s">
        <v>247</v>
      </c>
      <c r="B24" s="446"/>
      <c r="C24" s="446"/>
      <c r="D24" s="418"/>
      <c r="E24" s="419"/>
      <c r="F24" s="419"/>
      <c r="G24" s="485"/>
      <c r="H24" s="19" t="s">
        <v>248</v>
      </c>
      <c r="I24" s="196"/>
      <c r="J24" s="19" t="s">
        <v>249</v>
      </c>
      <c r="K24" s="465"/>
      <c r="L24" s="465"/>
      <c r="M24" s="23"/>
    </row>
    <row r="25" spans="1:13" ht="21.95" customHeight="1" x14ac:dyDescent="0.25">
      <c r="A25" s="484" t="s">
        <v>269</v>
      </c>
      <c r="B25" s="446"/>
      <c r="C25" s="446"/>
      <c r="D25" s="418"/>
      <c r="E25" s="419"/>
      <c r="F25" s="419"/>
      <c r="G25" s="419"/>
      <c r="H25" s="485"/>
      <c r="I25" s="19" t="s">
        <v>270</v>
      </c>
      <c r="J25" s="465"/>
      <c r="K25" s="465"/>
      <c r="L25" s="465"/>
      <c r="M25" s="466"/>
    </row>
    <row r="26" spans="1:13" ht="21.95" customHeight="1" thickBot="1" x14ac:dyDescent="0.3">
      <c r="A26" s="477" t="s">
        <v>271</v>
      </c>
      <c r="B26" s="478"/>
      <c r="C26" s="478"/>
      <c r="D26" s="479"/>
      <c r="E26" s="480"/>
      <c r="F26" s="480"/>
      <c r="G26" s="480"/>
      <c r="H26" s="481"/>
      <c r="I26" s="24" t="s">
        <v>272</v>
      </c>
      <c r="J26" s="482"/>
      <c r="K26" s="482"/>
      <c r="L26" s="482"/>
      <c r="M26" s="483"/>
    </row>
    <row r="27" spans="1:13" ht="21.95" customHeight="1" x14ac:dyDescent="0.25">
      <c r="A27" s="486" t="s">
        <v>273</v>
      </c>
      <c r="B27" s="487"/>
      <c r="C27" s="487"/>
      <c r="D27" s="488"/>
      <c r="E27" s="489" t="s">
        <v>7</v>
      </c>
      <c r="F27" s="490"/>
      <c r="G27" s="491" t="s">
        <v>274</v>
      </c>
      <c r="H27" s="487"/>
      <c r="I27" s="487"/>
      <c r="J27" s="487"/>
      <c r="K27" s="488"/>
      <c r="L27" s="489" t="s">
        <v>7</v>
      </c>
      <c r="M27" s="492"/>
    </row>
    <row r="28" spans="1:13" ht="21.95" customHeight="1" x14ac:dyDescent="0.25">
      <c r="A28" s="484" t="s">
        <v>275</v>
      </c>
      <c r="B28" s="446"/>
      <c r="C28" s="446"/>
      <c r="D28" s="446"/>
      <c r="E28" s="493"/>
      <c r="F28" s="493"/>
      <c r="G28" s="463" t="s">
        <v>276</v>
      </c>
      <c r="H28" s="464"/>
      <c r="I28" s="464"/>
      <c r="J28" s="464"/>
      <c r="K28" s="464"/>
      <c r="L28" s="445"/>
      <c r="M28" s="20"/>
    </row>
    <row r="29" spans="1:13" ht="21.95" customHeight="1" x14ac:dyDescent="0.25">
      <c r="A29" s="484" t="s">
        <v>277</v>
      </c>
      <c r="B29" s="446"/>
      <c r="C29" s="446"/>
      <c r="D29" s="446"/>
      <c r="E29" s="493"/>
      <c r="F29" s="493"/>
      <c r="G29" s="463" t="s">
        <v>278</v>
      </c>
      <c r="H29" s="464"/>
      <c r="I29" s="464"/>
      <c r="J29" s="464"/>
      <c r="K29" s="464"/>
      <c r="L29" s="445"/>
      <c r="M29" s="20"/>
    </row>
    <row r="30" spans="1:13" ht="21.95" customHeight="1" thickBot="1" x14ac:dyDescent="0.3">
      <c r="A30" s="494" t="s">
        <v>310</v>
      </c>
      <c r="B30" s="495"/>
      <c r="C30" s="495"/>
      <c r="D30" s="496"/>
      <c r="E30" s="497"/>
      <c r="F30" s="497"/>
      <c r="G30" s="498" t="s">
        <v>279</v>
      </c>
      <c r="H30" s="499"/>
      <c r="I30" s="499"/>
      <c r="J30" s="499"/>
      <c r="K30" s="499"/>
      <c r="L30" s="500"/>
      <c r="M30" s="26"/>
    </row>
    <row r="31" spans="1:13" ht="21.95" customHeight="1" x14ac:dyDescent="0.25">
      <c r="A31" s="501" t="s">
        <v>280</v>
      </c>
      <c r="B31" s="502"/>
      <c r="C31" s="502"/>
      <c r="D31" s="503"/>
      <c r="E31" s="504" t="s">
        <v>7</v>
      </c>
      <c r="F31" s="505"/>
      <c r="G31" s="506" t="s">
        <v>281</v>
      </c>
      <c r="H31" s="502"/>
      <c r="I31" s="502"/>
      <c r="J31" s="502"/>
      <c r="K31" s="503"/>
      <c r="L31" s="504" t="s">
        <v>7</v>
      </c>
      <c r="M31" s="507"/>
    </row>
    <row r="32" spans="1:13" ht="21.95" customHeight="1" x14ac:dyDescent="0.3">
      <c r="A32" s="508" t="s">
        <v>282</v>
      </c>
      <c r="B32" s="464"/>
      <c r="C32" s="464"/>
      <c r="D32" s="445"/>
      <c r="E32" s="509"/>
      <c r="F32" s="510"/>
      <c r="G32" s="511" t="s">
        <v>276</v>
      </c>
      <c r="H32" s="511"/>
      <c r="I32" s="511"/>
      <c r="J32" s="511"/>
      <c r="K32" s="511"/>
      <c r="L32" s="511"/>
      <c r="M32" s="27"/>
    </row>
    <row r="33" spans="1:13" ht="21.95" customHeight="1" x14ac:dyDescent="0.25">
      <c r="A33" s="508" t="s">
        <v>283</v>
      </c>
      <c r="B33" s="464"/>
      <c r="C33" s="464"/>
      <c r="D33" s="445"/>
      <c r="E33" s="509"/>
      <c r="F33" s="510"/>
      <c r="G33" s="511" t="s">
        <v>278</v>
      </c>
      <c r="H33" s="511"/>
      <c r="I33" s="511"/>
      <c r="J33" s="511"/>
      <c r="K33" s="511"/>
      <c r="L33" s="511"/>
      <c r="M33" s="27"/>
    </row>
    <row r="34" spans="1:13" ht="21.95" customHeight="1" thickBot="1" x14ac:dyDescent="0.3">
      <c r="A34" s="494" t="s">
        <v>310</v>
      </c>
      <c r="B34" s="495"/>
      <c r="C34" s="495"/>
      <c r="D34" s="496"/>
      <c r="E34" s="509"/>
      <c r="F34" s="510"/>
      <c r="G34" s="512" t="s">
        <v>284</v>
      </c>
      <c r="H34" s="512"/>
      <c r="I34" s="512"/>
      <c r="J34" s="512"/>
      <c r="K34" s="512"/>
      <c r="L34" s="512"/>
      <c r="M34" s="28"/>
    </row>
    <row r="35" spans="1:13" ht="21.95" customHeight="1" x14ac:dyDescent="0.25">
      <c r="A35" s="501" t="s">
        <v>285</v>
      </c>
      <c r="B35" s="502"/>
      <c r="C35" s="502"/>
      <c r="D35" s="503"/>
      <c r="E35" s="513" t="s">
        <v>286</v>
      </c>
      <c r="F35" s="505"/>
      <c r="G35" s="506" t="s">
        <v>281</v>
      </c>
      <c r="H35" s="502"/>
      <c r="I35" s="502"/>
      <c r="J35" s="502"/>
      <c r="K35" s="503"/>
      <c r="L35" s="514" t="s">
        <v>7</v>
      </c>
      <c r="M35" s="515"/>
    </row>
    <row r="36" spans="1:13" ht="21.95" customHeight="1" x14ac:dyDescent="0.25">
      <c r="A36" s="516" t="s">
        <v>287</v>
      </c>
      <c r="B36" s="517"/>
      <c r="C36" s="517"/>
      <c r="D36" s="517"/>
      <c r="E36" s="509"/>
      <c r="F36" s="510"/>
      <c r="G36" s="518" t="s">
        <v>276</v>
      </c>
      <c r="H36" s="518"/>
      <c r="I36" s="518"/>
      <c r="J36" s="518"/>
      <c r="K36" s="518"/>
      <c r="L36" s="518"/>
      <c r="M36" s="27"/>
    </row>
    <row r="37" spans="1:13" ht="21.95" customHeight="1" x14ac:dyDescent="0.25">
      <c r="A37" s="519" t="s">
        <v>288</v>
      </c>
      <c r="B37" s="520"/>
      <c r="C37" s="520"/>
      <c r="D37" s="520"/>
      <c r="E37" s="509"/>
      <c r="F37" s="510"/>
      <c r="G37" s="511" t="s">
        <v>278</v>
      </c>
      <c r="H37" s="511"/>
      <c r="I37" s="511"/>
      <c r="J37" s="511"/>
      <c r="K37" s="511"/>
      <c r="L37" s="511"/>
      <c r="M37" s="27"/>
    </row>
    <row r="38" spans="1:13" ht="21.95" customHeight="1" thickBot="1" x14ac:dyDescent="0.3">
      <c r="A38" s="494" t="s">
        <v>311</v>
      </c>
      <c r="B38" s="495"/>
      <c r="C38" s="495"/>
      <c r="D38" s="496"/>
      <c r="E38" s="521"/>
      <c r="F38" s="522"/>
      <c r="G38" s="523" t="s">
        <v>284</v>
      </c>
      <c r="H38" s="523"/>
      <c r="I38" s="523"/>
      <c r="J38" s="523"/>
      <c r="K38" s="523"/>
      <c r="L38" s="523"/>
      <c r="M38" s="29"/>
    </row>
    <row r="39" spans="1:13" ht="21.95" customHeight="1" x14ac:dyDescent="0.25">
      <c r="A39" s="525" t="s">
        <v>289</v>
      </c>
      <c r="B39" s="526"/>
      <c r="C39" s="526"/>
      <c r="D39" s="526"/>
      <c r="E39" s="526"/>
      <c r="F39" s="526"/>
      <c r="G39" s="526"/>
      <c r="H39" s="526"/>
      <c r="I39" s="526"/>
      <c r="J39" s="526"/>
      <c r="K39" s="526"/>
      <c r="L39" s="526"/>
      <c r="M39" s="527"/>
    </row>
    <row r="40" spans="1:13" ht="21.95" customHeight="1" x14ac:dyDescent="0.25">
      <c r="A40" s="484" t="s">
        <v>290</v>
      </c>
      <c r="B40" s="446"/>
      <c r="C40" s="446"/>
      <c r="D40" s="30" t="s">
        <v>291</v>
      </c>
      <c r="E40" s="528" t="s">
        <v>254</v>
      </c>
      <c r="F40" s="529"/>
      <c r="G40" s="463" t="s">
        <v>292</v>
      </c>
      <c r="H40" s="464"/>
      <c r="I40" s="464"/>
      <c r="J40" s="445"/>
      <c r="K40" s="25" t="s">
        <v>291</v>
      </c>
      <c r="L40" s="528"/>
      <c r="M40" s="530"/>
    </row>
    <row r="41" spans="1:13" ht="21.95" customHeight="1" x14ac:dyDescent="0.25">
      <c r="A41" s="484" t="s">
        <v>250</v>
      </c>
      <c r="B41" s="446"/>
      <c r="C41" s="465"/>
      <c r="D41" s="465"/>
      <c r="E41" s="465"/>
      <c r="F41" s="465"/>
      <c r="G41" s="19" t="s">
        <v>250</v>
      </c>
      <c r="H41" s="465"/>
      <c r="I41" s="465"/>
      <c r="J41" s="465"/>
      <c r="K41" s="465"/>
      <c r="L41" s="465"/>
      <c r="M41" s="466"/>
    </row>
    <row r="42" spans="1:13" ht="21.95" customHeight="1" x14ac:dyDescent="0.25">
      <c r="A42" s="484" t="s">
        <v>271</v>
      </c>
      <c r="B42" s="446"/>
      <c r="C42" s="465"/>
      <c r="D42" s="465"/>
      <c r="E42" s="465"/>
      <c r="F42" s="465"/>
      <c r="G42" s="19" t="s">
        <v>271</v>
      </c>
      <c r="H42" s="465"/>
      <c r="I42" s="465"/>
      <c r="J42" s="465"/>
      <c r="K42" s="465"/>
      <c r="L42" s="465"/>
      <c r="M42" s="466"/>
    </row>
    <row r="43" spans="1:13" ht="21.95" customHeight="1" thickBot="1" x14ac:dyDescent="0.3">
      <c r="A43" s="524" t="s">
        <v>252</v>
      </c>
      <c r="B43" s="436"/>
      <c r="C43" s="437"/>
      <c r="D43" s="438"/>
      <c r="E43" s="438"/>
      <c r="F43" s="438"/>
      <c r="G43" s="34" t="s">
        <v>252</v>
      </c>
      <c r="H43" s="437"/>
      <c r="I43" s="438"/>
      <c r="J43" s="438"/>
      <c r="K43" s="438"/>
      <c r="L43" s="438"/>
      <c r="M43" s="439"/>
    </row>
    <row r="44" spans="1:13" ht="64.5" customHeight="1" thickTop="1" x14ac:dyDescent="0.25">
      <c r="A44" s="394" t="s">
        <v>821</v>
      </c>
      <c r="B44" s="394"/>
      <c r="C44" s="394"/>
      <c r="D44" s="394"/>
      <c r="E44" s="394"/>
      <c r="F44" s="394"/>
      <c r="G44" s="394"/>
      <c r="H44" s="394"/>
      <c r="I44" s="394"/>
      <c r="J44" s="394"/>
      <c r="K44" s="394"/>
      <c r="L44" s="394"/>
      <c r="M44" s="394"/>
    </row>
    <row r="45" spans="1:13" ht="20.25" customHeight="1" x14ac:dyDescent="0.25"/>
    <row r="46" spans="1:13" ht="20.25" customHeight="1" x14ac:dyDescent="0.25"/>
    <row r="47" spans="1:13" ht="20.25" customHeight="1" x14ac:dyDescent="0.25"/>
    <row r="48" spans="1:13" ht="20.25" customHeight="1" x14ac:dyDescent="0.25"/>
    <row r="49" ht="20.25" customHeight="1" x14ac:dyDescent="0.25"/>
    <row r="50" ht="20.25" customHeight="1" x14ac:dyDescent="0.25"/>
    <row r="51" ht="20.25" customHeight="1" x14ac:dyDescent="0.25"/>
  </sheetData>
  <sheetProtection formatCells="0" formatColumns="0" formatRows="0" selectLockedCells="1"/>
  <mergeCells count="115">
    <mergeCell ref="A43:B43"/>
    <mergeCell ref="C43:F43"/>
    <mergeCell ref="H43:M43"/>
    <mergeCell ref="A39:M39"/>
    <mergeCell ref="A40:C40"/>
    <mergeCell ref="E40:F40"/>
    <mergeCell ref="G40:J40"/>
    <mergeCell ref="L40:M40"/>
    <mergeCell ref="A41:B41"/>
    <mergeCell ref="C41:F41"/>
    <mergeCell ref="H41:M41"/>
    <mergeCell ref="A42:B42"/>
    <mergeCell ref="C42:F42"/>
    <mergeCell ref="H42:M42"/>
    <mergeCell ref="A36:D36"/>
    <mergeCell ref="E36:F36"/>
    <mergeCell ref="G36:L36"/>
    <mergeCell ref="A37:D37"/>
    <mergeCell ref="E37:F37"/>
    <mergeCell ref="G37:L37"/>
    <mergeCell ref="A38:D38"/>
    <mergeCell ref="E38:F38"/>
    <mergeCell ref="G38:L38"/>
    <mergeCell ref="A33:D33"/>
    <mergeCell ref="E33:F33"/>
    <mergeCell ref="G33:L33"/>
    <mergeCell ref="A34:D34"/>
    <mergeCell ref="E34:F34"/>
    <mergeCell ref="G34:L34"/>
    <mergeCell ref="A35:D35"/>
    <mergeCell ref="E35:F35"/>
    <mergeCell ref="G35:K35"/>
    <mergeCell ref="L35:M35"/>
    <mergeCell ref="A30:D30"/>
    <mergeCell ref="E30:F30"/>
    <mergeCell ref="G30:L30"/>
    <mergeCell ref="A31:D31"/>
    <mergeCell ref="E31:F31"/>
    <mergeCell ref="G31:K31"/>
    <mergeCell ref="L31:M31"/>
    <mergeCell ref="A32:D32"/>
    <mergeCell ref="E32:F32"/>
    <mergeCell ref="G32:L32"/>
    <mergeCell ref="A27:D27"/>
    <mergeCell ref="E27:F27"/>
    <mergeCell ref="G27:K27"/>
    <mergeCell ref="L27:M27"/>
    <mergeCell ref="A28:D28"/>
    <mergeCell ref="E28:F28"/>
    <mergeCell ref="G28:L28"/>
    <mergeCell ref="A29:D29"/>
    <mergeCell ref="E29:F29"/>
    <mergeCell ref="G29:L29"/>
    <mergeCell ref="A26:C26"/>
    <mergeCell ref="D26:H26"/>
    <mergeCell ref="J26:M26"/>
    <mergeCell ref="A23:C23"/>
    <mergeCell ref="D23:M23"/>
    <mergeCell ref="A24:C24"/>
    <mergeCell ref="D24:G24"/>
    <mergeCell ref="K24:L24"/>
    <mergeCell ref="A25:C25"/>
    <mergeCell ref="D25:H25"/>
    <mergeCell ref="J25:M25"/>
    <mergeCell ref="B19:F19"/>
    <mergeCell ref="G19:L19"/>
    <mergeCell ref="B20:F20"/>
    <mergeCell ref="G20:L20"/>
    <mergeCell ref="A21:M21"/>
    <mergeCell ref="A22:C22"/>
    <mergeCell ref="D22:J22"/>
    <mergeCell ref="K22:L22"/>
    <mergeCell ref="A14:B14"/>
    <mergeCell ref="C14:F14"/>
    <mergeCell ref="G14:L14"/>
    <mergeCell ref="I11:J11"/>
    <mergeCell ref="A16:F16"/>
    <mergeCell ref="G16:L16"/>
    <mergeCell ref="B17:F17"/>
    <mergeCell ref="G17:L17"/>
    <mergeCell ref="B18:F18"/>
    <mergeCell ref="G18:L18"/>
    <mergeCell ref="C11:F11"/>
    <mergeCell ref="A12:B12"/>
    <mergeCell ref="C12:F12"/>
    <mergeCell ref="G12:H12"/>
    <mergeCell ref="I12:J12"/>
    <mergeCell ref="L12:M12"/>
    <mergeCell ref="A13:B13"/>
    <mergeCell ref="C13:F13"/>
    <mergeCell ref="G13:M13"/>
    <mergeCell ref="A44:M44"/>
    <mergeCell ref="A1:M1"/>
    <mergeCell ref="A2:M2"/>
    <mergeCell ref="A3:M3"/>
    <mergeCell ref="G4:H4"/>
    <mergeCell ref="I4:J4"/>
    <mergeCell ref="K4:L4"/>
    <mergeCell ref="G5:H5"/>
    <mergeCell ref="I5:J5"/>
    <mergeCell ref="G6:M6"/>
    <mergeCell ref="G7:M7"/>
    <mergeCell ref="H8:M8"/>
    <mergeCell ref="K5:L5"/>
    <mergeCell ref="K11:M11"/>
    <mergeCell ref="A9:F9"/>
    <mergeCell ref="H9:I9"/>
    <mergeCell ref="A10:B10"/>
    <mergeCell ref="C10:F10"/>
    <mergeCell ref="G10:H10"/>
    <mergeCell ref="I10:M10"/>
    <mergeCell ref="A15:B15"/>
    <mergeCell ref="C15:F15"/>
    <mergeCell ref="G15:L15"/>
    <mergeCell ref="A11:B11"/>
  </mergeCells>
  <conditionalFormatting sqref="M14:M20">
    <cfRule type="containsText" dxfId="11" priority="1" operator="containsText" text="X">
      <formula>NOT(ISERROR(SEARCH("X",M14)))</formula>
    </cfRule>
  </conditionalFormatting>
  <pageMargins left="0.7" right="0.7" top="0.75" bottom="0.75" header="0.3" footer="0.3"/>
  <pageSetup scale="69" orientation="portrait" horizontalDpi="4294967292" verticalDpi="4294967292" r:id="rId1"/>
  <headerFooter>
    <oddHeader>&amp;C&amp;"Times New Roman,Regular"&amp;10SENSITIVE SECURITY INFORMATION</oddHeader>
    <oddFooter>&amp;LTSA Form ### (#/12) [File:  ####]&amp;C          &amp;G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4" r:id="rId5" name="Check Box 2">
              <controlPr defaultSize="0" autoFill="0" autoLine="0" autoPict="0">
                <anchor moveWithCells="1">
                  <from>
                    <xdr:col>0</xdr:col>
                    <xdr:colOff>19050</xdr:colOff>
                    <xdr:row>17</xdr:row>
                    <xdr:rowOff>19050</xdr:rowOff>
                  </from>
                  <to>
                    <xdr:col>0</xdr:col>
                    <xdr:colOff>323850</xdr:colOff>
                    <xdr:row>18</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19050</xdr:colOff>
                    <xdr:row>16</xdr:row>
                    <xdr:rowOff>19050</xdr:rowOff>
                  </from>
                  <to>
                    <xdr:col>0</xdr:col>
                    <xdr:colOff>314325</xdr:colOff>
                    <xdr:row>17</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19050</xdr:colOff>
                    <xdr:row>18</xdr:row>
                    <xdr:rowOff>19050</xdr:rowOff>
                  </from>
                  <to>
                    <xdr:col>0</xdr:col>
                    <xdr:colOff>323850</xdr:colOff>
                    <xdr:row>19</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19050</xdr:colOff>
                    <xdr:row>19</xdr:row>
                    <xdr:rowOff>19050</xdr:rowOff>
                  </from>
                  <to>
                    <xdr:col>0</xdr:col>
                    <xdr:colOff>323850</xdr:colOff>
                    <xdr:row>20</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133350</xdr:colOff>
                    <xdr:row>39</xdr:row>
                    <xdr:rowOff>0</xdr:rowOff>
                  </from>
                  <to>
                    <xdr:col>5</xdr:col>
                    <xdr:colOff>123825</xdr:colOff>
                    <xdr:row>39</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161925</xdr:colOff>
                    <xdr:row>32</xdr:row>
                    <xdr:rowOff>19050</xdr:rowOff>
                  </from>
                  <to>
                    <xdr:col>12</xdr:col>
                    <xdr:colOff>466725</xdr:colOff>
                    <xdr:row>33</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161925</xdr:colOff>
                    <xdr:row>33</xdr:row>
                    <xdr:rowOff>19050</xdr:rowOff>
                  </from>
                  <to>
                    <xdr:col>12</xdr:col>
                    <xdr:colOff>466725</xdr:colOff>
                    <xdr:row>34</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161925</xdr:colOff>
                    <xdr:row>21</xdr:row>
                    <xdr:rowOff>19050</xdr:rowOff>
                  </from>
                  <to>
                    <xdr:col>12</xdr:col>
                    <xdr:colOff>466725</xdr:colOff>
                    <xdr:row>22</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7</xdr:col>
                    <xdr:colOff>161925</xdr:colOff>
                    <xdr:row>10</xdr:row>
                    <xdr:rowOff>19050</xdr:rowOff>
                  </from>
                  <to>
                    <xdr:col>7</xdr:col>
                    <xdr:colOff>457200</xdr:colOff>
                    <xdr:row>11</xdr:row>
                    <xdr:rowOff>9525</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12</xdr:col>
                    <xdr:colOff>161925</xdr:colOff>
                    <xdr:row>31</xdr:row>
                    <xdr:rowOff>19050</xdr:rowOff>
                  </from>
                  <to>
                    <xdr:col>12</xdr:col>
                    <xdr:colOff>466725</xdr:colOff>
                    <xdr:row>32</xdr:row>
                    <xdr:rowOff>19050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12</xdr:col>
                    <xdr:colOff>161925</xdr:colOff>
                    <xdr:row>27</xdr:row>
                    <xdr:rowOff>19050</xdr:rowOff>
                  </from>
                  <to>
                    <xdr:col>12</xdr:col>
                    <xdr:colOff>466725</xdr:colOff>
                    <xdr:row>28</xdr:row>
                    <xdr:rowOff>9525</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12</xdr:col>
                    <xdr:colOff>161925</xdr:colOff>
                    <xdr:row>27</xdr:row>
                    <xdr:rowOff>19050</xdr:rowOff>
                  </from>
                  <to>
                    <xdr:col>12</xdr:col>
                    <xdr:colOff>466725</xdr:colOff>
                    <xdr:row>28</xdr:row>
                    <xdr:rowOff>9525</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12</xdr:col>
                    <xdr:colOff>161925</xdr:colOff>
                    <xdr:row>28</xdr:row>
                    <xdr:rowOff>19050</xdr:rowOff>
                  </from>
                  <to>
                    <xdr:col>12</xdr:col>
                    <xdr:colOff>466725</xdr:colOff>
                    <xdr:row>29</xdr:row>
                    <xdr:rowOff>9525</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12</xdr:col>
                    <xdr:colOff>161925</xdr:colOff>
                    <xdr:row>28</xdr:row>
                    <xdr:rowOff>19050</xdr:rowOff>
                  </from>
                  <to>
                    <xdr:col>12</xdr:col>
                    <xdr:colOff>466725</xdr:colOff>
                    <xdr:row>29</xdr:row>
                    <xdr:rowOff>9525</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from>
                    <xdr:col>12</xdr:col>
                    <xdr:colOff>161925</xdr:colOff>
                    <xdr:row>29</xdr:row>
                    <xdr:rowOff>19050</xdr:rowOff>
                  </from>
                  <to>
                    <xdr:col>12</xdr:col>
                    <xdr:colOff>466725</xdr:colOff>
                    <xdr:row>30</xdr:row>
                    <xdr:rowOff>9525</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11</xdr:col>
                    <xdr:colOff>581025</xdr:colOff>
                    <xdr:row>26</xdr:row>
                    <xdr:rowOff>0</xdr:rowOff>
                  </from>
                  <to>
                    <xdr:col>12</xdr:col>
                    <xdr:colOff>276225</xdr:colOff>
                    <xdr:row>26</xdr:row>
                    <xdr:rowOff>266700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5</xdr:col>
                    <xdr:colOff>66675</xdr:colOff>
                    <xdr:row>26</xdr:row>
                    <xdr:rowOff>0</xdr:rowOff>
                  </from>
                  <to>
                    <xdr:col>5</xdr:col>
                    <xdr:colOff>381000</xdr:colOff>
                    <xdr:row>26</xdr:row>
                    <xdr:rowOff>266700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5</xdr:col>
                    <xdr:colOff>85725</xdr:colOff>
                    <xdr:row>34</xdr:row>
                    <xdr:rowOff>9525</xdr:rowOff>
                  </from>
                  <to>
                    <xdr:col>5</xdr:col>
                    <xdr:colOff>409575</xdr:colOff>
                    <xdr:row>35</xdr:row>
                    <xdr:rowOff>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5</xdr:col>
                    <xdr:colOff>85725</xdr:colOff>
                    <xdr:row>30</xdr:row>
                    <xdr:rowOff>9525</xdr:rowOff>
                  </from>
                  <to>
                    <xdr:col>5</xdr:col>
                    <xdr:colOff>400050</xdr:colOff>
                    <xdr:row>31</xdr:row>
                    <xdr:rowOff>0</xdr:rowOff>
                  </to>
                </anchor>
              </controlPr>
            </control>
          </mc:Choice>
        </mc:AlternateContent>
        <mc:AlternateContent xmlns:mc="http://schemas.openxmlformats.org/markup-compatibility/2006">
          <mc:Choice Requires="x14">
            <control shapeId="3099" r:id="rId24" name="Check Box 27">
              <controlPr defaultSize="0" autoFill="0" autoLine="0" autoPict="0">
                <anchor moveWithCells="1">
                  <from>
                    <xdr:col>11</xdr:col>
                    <xdr:colOff>581025</xdr:colOff>
                    <xdr:row>30</xdr:row>
                    <xdr:rowOff>0</xdr:rowOff>
                  </from>
                  <to>
                    <xdr:col>12</xdr:col>
                    <xdr:colOff>276225</xdr:colOff>
                    <xdr:row>30</xdr:row>
                    <xdr:rowOff>266700</xdr:rowOff>
                  </to>
                </anchor>
              </controlPr>
            </control>
          </mc:Choice>
        </mc:AlternateContent>
        <mc:AlternateContent xmlns:mc="http://schemas.openxmlformats.org/markup-compatibility/2006">
          <mc:Choice Requires="x14">
            <control shapeId="3100" r:id="rId25" name="Check Box 28">
              <controlPr defaultSize="0" autoFill="0" autoLine="0" autoPict="0">
                <anchor moveWithCells="1">
                  <from>
                    <xdr:col>11</xdr:col>
                    <xdr:colOff>581025</xdr:colOff>
                    <xdr:row>34</xdr:row>
                    <xdr:rowOff>0</xdr:rowOff>
                  </from>
                  <to>
                    <xdr:col>12</xdr:col>
                    <xdr:colOff>276225</xdr:colOff>
                    <xdr:row>34</xdr:row>
                    <xdr:rowOff>266700</xdr:rowOff>
                  </to>
                </anchor>
              </controlPr>
            </control>
          </mc:Choice>
        </mc:AlternateContent>
        <mc:AlternateContent xmlns:mc="http://schemas.openxmlformats.org/markup-compatibility/2006">
          <mc:Choice Requires="x14">
            <control shapeId="3101" r:id="rId26" name="Check Box 29">
              <controlPr defaultSize="0" autoFill="0" autoLine="0" autoPict="0">
                <anchor moveWithCells="1">
                  <from>
                    <xdr:col>11</xdr:col>
                    <xdr:colOff>581025</xdr:colOff>
                    <xdr:row>34</xdr:row>
                    <xdr:rowOff>0</xdr:rowOff>
                  </from>
                  <to>
                    <xdr:col>12</xdr:col>
                    <xdr:colOff>276225</xdr:colOff>
                    <xdr:row>34</xdr:row>
                    <xdr:rowOff>266700</xdr:rowOff>
                  </to>
                </anchor>
              </controlPr>
            </control>
          </mc:Choice>
        </mc:AlternateContent>
        <mc:AlternateContent xmlns:mc="http://schemas.openxmlformats.org/markup-compatibility/2006">
          <mc:Choice Requires="x14">
            <control shapeId="3102" r:id="rId27" name="Check Box 30">
              <controlPr defaultSize="0" autoFill="0" autoLine="0" autoPict="0">
                <anchor moveWithCells="1">
                  <from>
                    <xdr:col>12</xdr:col>
                    <xdr:colOff>161925</xdr:colOff>
                    <xdr:row>35</xdr:row>
                    <xdr:rowOff>19050</xdr:rowOff>
                  </from>
                  <to>
                    <xdr:col>12</xdr:col>
                    <xdr:colOff>466725</xdr:colOff>
                    <xdr:row>36</xdr:row>
                    <xdr:rowOff>9525</xdr:rowOff>
                  </to>
                </anchor>
              </controlPr>
            </control>
          </mc:Choice>
        </mc:AlternateContent>
        <mc:AlternateContent xmlns:mc="http://schemas.openxmlformats.org/markup-compatibility/2006">
          <mc:Choice Requires="x14">
            <control shapeId="3103" r:id="rId28" name="Check Box 31">
              <controlPr defaultSize="0" autoFill="0" autoLine="0" autoPict="0">
                <anchor moveWithCells="1">
                  <from>
                    <xdr:col>11</xdr:col>
                    <xdr:colOff>581025</xdr:colOff>
                    <xdr:row>34</xdr:row>
                    <xdr:rowOff>0</xdr:rowOff>
                  </from>
                  <to>
                    <xdr:col>12</xdr:col>
                    <xdr:colOff>276225</xdr:colOff>
                    <xdr:row>34</xdr:row>
                    <xdr:rowOff>266700</xdr:rowOff>
                  </to>
                </anchor>
              </controlPr>
            </control>
          </mc:Choice>
        </mc:AlternateContent>
        <mc:AlternateContent xmlns:mc="http://schemas.openxmlformats.org/markup-compatibility/2006">
          <mc:Choice Requires="x14">
            <control shapeId="3104" r:id="rId29" name="Check Box 32">
              <controlPr defaultSize="0" autoFill="0" autoLine="0" autoPict="0">
                <anchor moveWithCells="1">
                  <from>
                    <xdr:col>12</xdr:col>
                    <xdr:colOff>161925</xdr:colOff>
                    <xdr:row>36</xdr:row>
                    <xdr:rowOff>19050</xdr:rowOff>
                  </from>
                  <to>
                    <xdr:col>12</xdr:col>
                    <xdr:colOff>466725</xdr:colOff>
                    <xdr:row>37</xdr:row>
                    <xdr:rowOff>9525</xdr:rowOff>
                  </to>
                </anchor>
              </controlPr>
            </control>
          </mc:Choice>
        </mc:AlternateContent>
        <mc:AlternateContent xmlns:mc="http://schemas.openxmlformats.org/markup-compatibility/2006">
          <mc:Choice Requires="x14">
            <control shapeId="3105" r:id="rId30" name="Check Box 33">
              <controlPr defaultSize="0" autoFill="0" autoLine="0" autoPict="0">
                <anchor moveWithCells="1">
                  <from>
                    <xdr:col>12</xdr:col>
                    <xdr:colOff>161925</xdr:colOff>
                    <xdr:row>37</xdr:row>
                    <xdr:rowOff>19050</xdr:rowOff>
                  </from>
                  <to>
                    <xdr:col>12</xdr:col>
                    <xdr:colOff>466725</xdr:colOff>
                    <xdr:row>38</xdr:row>
                    <xdr:rowOff>9525</xdr:rowOff>
                  </to>
                </anchor>
              </controlPr>
            </control>
          </mc:Choice>
        </mc:AlternateContent>
        <mc:AlternateContent xmlns:mc="http://schemas.openxmlformats.org/markup-compatibility/2006">
          <mc:Choice Requires="x14">
            <control shapeId="3107" r:id="rId31" name="Check Box 35">
              <controlPr defaultSize="0" autoFill="0" autoLine="0" autoPict="0">
                <anchor moveWithCells="1">
                  <from>
                    <xdr:col>11</xdr:col>
                    <xdr:colOff>133350</xdr:colOff>
                    <xdr:row>39</xdr:row>
                    <xdr:rowOff>0</xdr:rowOff>
                  </from>
                  <to>
                    <xdr:col>11</xdr:col>
                    <xdr:colOff>438150</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'Pivot Stats'!B9:B10</xm:f>
          </x14:formula1>
          <xm:sqref>M14:M20</xm:sqref>
        </x14:dataValidation>
        <x14:dataValidation type="list" allowBlank="1" showInputMessage="1" showErrorMessage="1">
          <x14:formula1>
            <xm:f>'Pivot Stats'!C9:C15</xm:f>
          </x14:formula1>
          <xm:sqref>M5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57"/>
  <sheetViews>
    <sheetView view="pageBreakPreview" zoomScale="105" zoomScaleNormal="100" zoomScaleSheetLayoutView="105" zoomScalePageLayoutView="75" workbookViewId="0">
      <pane ySplit="9" topLeftCell="A10" activePane="bottomLeft" state="frozen"/>
      <selection pane="bottomLeft" activeCell="B9" sqref="B9"/>
    </sheetView>
  </sheetViews>
  <sheetFormatPr defaultColWidth="9.140625" defaultRowHeight="12" x14ac:dyDescent="0.2"/>
  <cols>
    <col min="1" max="1" width="5.5703125" style="39" bestFit="1" customWidth="1"/>
    <col min="2" max="2" width="64.85546875" style="1" customWidth="1"/>
    <col min="3" max="5" width="9.140625" style="39"/>
    <col min="6" max="6" width="19" style="1" customWidth="1"/>
    <col min="7" max="7" width="50.5703125" style="1" customWidth="1"/>
    <col min="8" max="16384" width="9.140625" style="1"/>
  </cols>
  <sheetData>
    <row r="1" spans="1:7" ht="15" customHeight="1" x14ac:dyDescent="0.25">
      <c r="A1" s="540" t="s">
        <v>0</v>
      </c>
      <c r="B1" s="541"/>
      <c r="C1" s="541"/>
      <c r="D1" s="541"/>
      <c r="E1" s="541"/>
      <c r="F1" s="541"/>
      <c r="G1" s="542"/>
    </row>
    <row r="2" spans="1:7" ht="15" customHeight="1" x14ac:dyDescent="0.25">
      <c r="A2" s="543" t="s">
        <v>1</v>
      </c>
      <c r="B2" s="538"/>
      <c r="C2" s="538"/>
      <c r="D2" s="538"/>
      <c r="E2" s="538"/>
      <c r="F2" s="538"/>
      <c r="G2" s="539"/>
    </row>
    <row r="3" spans="1:7" ht="15" x14ac:dyDescent="0.25">
      <c r="A3" s="534"/>
      <c r="B3" s="535"/>
      <c r="C3" s="535"/>
      <c r="D3" s="535"/>
      <c r="E3" s="535"/>
      <c r="F3" s="535"/>
      <c r="G3" s="536"/>
    </row>
    <row r="4" spans="1:7" ht="30" customHeight="1" thickBot="1" x14ac:dyDescent="0.35">
      <c r="A4" s="537" t="s">
        <v>2</v>
      </c>
      <c r="B4" s="538"/>
      <c r="C4" s="538"/>
      <c r="D4" s="538"/>
      <c r="E4" s="538"/>
      <c r="F4" s="538"/>
      <c r="G4" s="539"/>
    </row>
    <row r="5" spans="1:7" ht="18.75" x14ac:dyDescent="0.3">
      <c r="A5" s="36"/>
      <c r="B5" s="344" t="s">
        <v>14</v>
      </c>
      <c r="C5" s="3"/>
      <c r="D5" s="3"/>
      <c r="E5" s="3"/>
      <c r="F5" s="6" t="s">
        <v>11</v>
      </c>
      <c r="G5" s="4">
        <f>Profile!C10</f>
        <v>0</v>
      </c>
    </row>
    <row r="6" spans="1:7" ht="19.5" thickBot="1" x14ac:dyDescent="0.35">
      <c r="A6" s="37"/>
      <c r="B6" s="110">
        <f>Profile!G7</f>
        <v>0</v>
      </c>
      <c r="C6" s="5"/>
      <c r="D6" s="5"/>
      <c r="E6" s="5"/>
      <c r="F6" s="7" t="s">
        <v>12</v>
      </c>
      <c r="G6" s="111">
        <f>Profile!G5</f>
        <v>0</v>
      </c>
    </row>
    <row r="7" spans="1:7" ht="15.75" thickBot="1" x14ac:dyDescent="0.3">
      <c r="A7" s="38"/>
      <c r="B7" s="9"/>
      <c r="C7" s="10"/>
      <c r="D7" s="10"/>
      <c r="E7" s="10"/>
      <c r="F7" s="10"/>
      <c r="G7" s="11"/>
    </row>
    <row r="8" spans="1:7" ht="19.5" customHeight="1" x14ac:dyDescent="0.25">
      <c r="A8" s="40"/>
      <c r="B8" s="2" t="s">
        <v>3</v>
      </c>
      <c r="C8" s="544" t="s">
        <v>4</v>
      </c>
      <c r="D8" s="545"/>
      <c r="E8" s="546"/>
      <c r="F8" s="547" t="s">
        <v>5</v>
      </c>
      <c r="G8" s="548"/>
    </row>
    <row r="9" spans="1:7" ht="20.25" customHeight="1" thickBot="1" x14ac:dyDescent="0.35">
      <c r="A9" s="48"/>
      <c r="B9" s="49" t="s">
        <v>6</v>
      </c>
      <c r="C9" s="50" t="s">
        <v>7</v>
      </c>
      <c r="D9" s="51" t="s">
        <v>8</v>
      </c>
      <c r="E9" s="52" t="s">
        <v>9</v>
      </c>
      <c r="F9" s="50" t="s">
        <v>10</v>
      </c>
      <c r="G9" s="53" t="s">
        <v>13</v>
      </c>
    </row>
    <row r="10" spans="1:7" ht="20.25" customHeight="1" thickBot="1" x14ac:dyDescent="0.3">
      <c r="A10" s="531" t="s">
        <v>818</v>
      </c>
      <c r="B10" s="549"/>
      <c r="C10" s="549"/>
      <c r="D10" s="549"/>
      <c r="E10" s="549"/>
      <c r="F10" s="549"/>
      <c r="G10" s="550"/>
    </row>
    <row r="11" spans="1:7" ht="20.25" customHeight="1" x14ac:dyDescent="0.25">
      <c r="A11" s="334"/>
      <c r="B11" s="145" t="s">
        <v>16</v>
      </c>
      <c r="C11" s="332"/>
      <c r="D11" s="332"/>
      <c r="E11" s="332"/>
      <c r="F11" s="332"/>
      <c r="G11" s="333"/>
    </row>
    <row r="12" spans="1:7" ht="15.75" x14ac:dyDescent="0.25">
      <c r="A12" s="318">
        <v>1</v>
      </c>
      <c r="B12" s="146" t="s">
        <v>316</v>
      </c>
      <c r="C12" s="195"/>
      <c r="D12" s="197"/>
      <c r="E12" s="195"/>
      <c r="F12" s="277"/>
      <c r="G12" s="278"/>
    </row>
    <row r="13" spans="1:7" ht="20.100000000000001" customHeight="1" x14ac:dyDescent="0.25">
      <c r="A13" s="319">
        <v>2</v>
      </c>
      <c r="B13" s="141" t="s">
        <v>17</v>
      </c>
      <c r="C13" s="195"/>
      <c r="D13" s="197"/>
      <c r="E13" s="195"/>
      <c r="F13" s="277"/>
      <c r="G13" s="278"/>
    </row>
    <row r="14" spans="1:7" ht="31.5" x14ac:dyDescent="0.25">
      <c r="A14" s="319">
        <v>3</v>
      </c>
      <c r="B14" s="141" t="s">
        <v>317</v>
      </c>
      <c r="C14" s="195"/>
      <c r="D14" s="197"/>
      <c r="E14" s="195"/>
      <c r="F14" s="277"/>
      <c r="G14" s="278"/>
    </row>
    <row r="15" spans="1:7" ht="15.75" x14ac:dyDescent="0.25">
      <c r="A15" s="320"/>
      <c r="B15" s="140" t="s">
        <v>18</v>
      </c>
      <c r="C15" s="202"/>
      <c r="D15" s="202"/>
      <c r="E15" s="202"/>
      <c r="F15" s="202"/>
      <c r="G15" s="315"/>
    </row>
    <row r="16" spans="1:7" ht="63" x14ac:dyDescent="0.25">
      <c r="A16" s="319">
        <v>4</v>
      </c>
      <c r="B16" s="141" t="s">
        <v>318</v>
      </c>
      <c r="C16" s="195"/>
      <c r="D16" s="197"/>
      <c r="E16" s="195"/>
      <c r="F16" s="277"/>
      <c r="G16" s="278"/>
    </row>
    <row r="17" spans="1:7" ht="47.25" x14ac:dyDescent="0.25">
      <c r="A17" s="321">
        <v>5</v>
      </c>
      <c r="B17" s="146" t="s">
        <v>19</v>
      </c>
      <c r="C17" s="195"/>
      <c r="D17" s="197"/>
      <c r="E17" s="195"/>
      <c r="F17" s="286"/>
      <c r="G17" s="278"/>
    </row>
    <row r="18" spans="1:7" ht="51.75" customHeight="1" x14ac:dyDescent="0.25">
      <c r="A18" s="319">
        <v>6</v>
      </c>
      <c r="B18" s="141" t="s">
        <v>319</v>
      </c>
      <c r="C18" s="195"/>
      <c r="D18" s="197"/>
      <c r="E18" s="195"/>
      <c r="F18" s="277"/>
      <c r="G18" s="278"/>
    </row>
    <row r="19" spans="1:7" ht="15.75" x14ac:dyDescent="0.25">
      <c r="A19" s="320"/>
      <c r="B19" s="140" t="s">
        <v>32</v>
      </c>
      <c r="C19" s="202"/>
      <c r="D19" s="202"/>
      <c r="E19" s="202"/>
      <c r="F19" s="202"/>
      <c r="G19" s="315"/>
    </row>
    <row r="20" spans="1:7" ht="85.5" customHeight="1" x14ac:dyDescent="0.25">
      <c r="A20" s="321">
        <v>7</v>
      </c>
      <c r="B20" s="147" t="s">
        <v>320</v>
      </c>
      <c r="C20" s="195"/>
      <c r="D20" s="197"/>
      <c r="E20" s="195"/>
      <c r="F20" s="277"/>
      <c r="G20" s="278"/>
    </row>
    <row r="21" spans="1:7" ht="31.5" x14ac:dyDescent="0.25">
      <c r="A21" s="319">
        <v>8</v>
      </c>
      <c r="B21" s="142" t="s">
        <v>321</v>
      </c>
      <c r="C21" s="195"/>
      <c r="D21" s="197"/>
      <c r="E21" s="195"/>
      <c r="F21" s="277"/>
      <c r="G21" s="278"/>
    </row>
    <row r="22" spans="1:7" ht="31.5" x14ac:dyDescent="0.25">
      <c r="A22" s="319">
        <v>9</v>
      </c>
      <c r="B22" s="142" t="s">
        <v>322</v>
      </c>
      <c r="C22" s="195"/>
      <c r="D22" s="197"/>
      <c r="E22" s="195"/>
      <c r="F22" s="277"/>
      <c r="G22" s="278"/>
    </row>
    <row r="23" spans="1:7" ht="31.5" x14ac:dyDescent="0.25">
      <c r="A23" s="319">
        <v>10</v>
      </c>
      <c r="B23" s="142" t="s">
        <v>323</v>
      </c>
      <c r="C23" s="195"/>
      <c r="D23" s="197"/>
      <c r="E23" s="195"/>
      <c r="F23" s="277"/>
      <c r="G23" s="278"/>
    </row>
    <row r="24" spans="1:7" ht="47.25" x14ac:dyDescent="0.25">
      <c r="A24" s="321">
        <v>11</v>
      </c>
      <c r="B24" s="147" t="s">
        <v>324</v>
      </c>
      <c r="C24" s="195"/>
      <c r="D24" s="197"/>
      <c r="E24" s="195"/>
      <c r="F24" s="277"/>
      <c r="G24" s="278"/>
    </row>
    <row r="25" spans="1:7" ht="31.5" x14ac:dyDescent="0.25">
      <c r="A25" s="319">
        <v>12</v>
      </c>
      <c r="B25" s="142" t="s">
        <v>325</v>
      </c>
      <c r="C25" s="195"/>
      <c r="D25" s="197"/>
      <c r="E25" s="195"/>
      <c r="F25" s="277"/>
      <c r="G25" s="278"/>
    </row>
    <row r="26" spans="1:7" ht="63" x14ac:dyDescent="0.25">
      <c r="A26" s="319">
        <v>13</v>
      </c>
      <c r="B26" s="142" t="s">
        <v>496</v>
      </c>
      <c r="C26" s="195"/>
      <c r="D26" s="197"/>
      <c r="E26" s="195"/>
      <c r="F26" s="277"/>
      <c r="G26" s="278"/>
    </row>
    <row r="27" spans="1:7" ht="47.25" x14ac:dyDescent="0.25">
      <c r="A27" s="319">
        <v>14</v>
      </c>
      <c r="B27" s="142" t="s">
        <v>326</v>
      </c>
      <c r="C27" s="195"/>
      <c r="D27" s="197"/>
      <c r="E27" s="195"/>
      <c r="F27" s="277"/>
      <c r="G27" s="278"/>
    </row>
    <row r="28" spans="1:7" ht="15.75" x14ac:dyDescent="0.25">
      <c r="A28" s="320"/>
      <c r="B28" s="140" t="s">
        <v>42</v>
      </c>
      <c r="C28" s="202"/>
      <c r="D28" s="202"/>
      <c r="E28" s="202"/>
      <c r="F28" s="202"/>
      <c r="G28" s="315"/>
    </row>
    <row r="29" spans="1:7" ht="63" x14ac:dyDescent="0.25">
      <c r="A29" s="321">
        <v>15</v>
      </c>
      <c r="B29" s="146" t="s">
        <v>327</v>
      </c>
      <c r="C29" s="195"/>
      <c r="D29" s="197"/>
      <c r="E29" s="195"/>
      <c r="F29" s="277"/>
      <c r="G29" s="278"/>
    </row>
    <row r="30" spans="1:7" ht="47.25" customHeight="1" x14ac:dyDescent="0.25">
      <c r="A30" s="319">
        <v>16</v>
      </c>
      <c r="B30" s="141" t="s">
        <v>328</v>
      </c>
      <c r="C30" s="195"/>
      <c r="D30" s="197"/>
      <c r="E30" s="195"/>
      <c r="F30" s="277"/>
      <c r="G30" s="278"/>
    </row>
    <row r="31" spans="1:7" ht="15.75" x14ac:dyDescent="0.25">
      <c r="A31" s="320"/>
      <c r="B31" s="140" t="s">
        <v>45</v>
      </c>
      <c r="C31" s="202"/>
      <c r="D31" s="202"/>
      <c r="E31" s="202"/>
      <c r="F31" s="202"/>
      <c r="G31" s="315"/>
    </row>
    <row r="32" spans="1:7" ht="31.5" x14ac:dyDescent="0.25">
      <c r="A32" s="321">
        <v>17</v>
      </c>
      <c r="B32" s="146" t="s">
        <v>329</v>
      </c>
      <c r="C32" s="195"/>
      <c r="D32" s="197"/>
      <c r="E32" s="195"/>
      <c r="F32" s="277"/>
      <c r="G32" s="278"/>
    </row>
    <row r="33" spans="1:7" ht="31.5" x14ac:dyDescent="0.25">
      <c r="A33" s="319">
        <v>18</v>
      </c>
      <c r="B33" s="141" t="s">
        <v>330</v>
      </c>
      <c r="C33" s="195"/>
      <c r="D33" s="197"/>
      <c r="E33" s="195"/>
      <c r="F33" s="277"/>
      <c r="G33" s="278"/>
    </row>
    <row r="34" spans="1:7" ht="15.75" x14ac:dyDescent="0.25">
      <c r="A34" s="320"/>
      <c r="B34" s="140" t="s">
        <v>48</v>
      </c>
      <c r="C34" s="202"/>
      <c r="D34" s="202"/>
      <c r="E34" s="202"/>
      <c r="F34" s="202"/>
      <c r="G34" s="315"/>
    </row>
    <row r="35" spans="1:7" ht="69" customHeight="1" x14ac:dyDescent="0.25">
      <c r="A35" s="321">
        <v>19</v>
      </c>
      <c r="B35" s="147" t="s">
        <v>331</v>
      </c>
      <c r="C35" s="195"/>
      <c r="D35" s="197"/>
      <c r="E35" s="195"/>
      <c r="F35" s="277"/>
      <c r="G35" s="278"/>
    </row>
    <row r="36" spans="1:7" ht="31.5" x14ac:dyDescent="0.25">
      <c r="A36" s="319">
        <v>20</v>
      </c>
      <c r="B36" s="142" t="s">
        <v>332</v>
      </c>
      <c r="C36" s="195"/>
      <c r="D36" s="197"/>
      <c r="E36" s="195"/>
      <c r="F36" s="277"/>
      <c r="G36" s="278"/>
    </row>
    <row r="37" spans="1:7" ht="78.75" x14ac:dyDescent="0.25">
      <c r="A37" s="319">
        <v>21</v>
      </c>
      <c r="B37" s="142" t="s">
        <v>497</v>
      </c>
      <c r="C37" s="195"/>
      <c r="D37" s="197"/>
      <c r="E37" s="195"/>
      <c r="F37" s="277"/>
      <c r="G37" s="278"/>
    </row>
    <row r="38" spans="1:7" ht="15.75" x14ac:dyDescent="0.25">
      <c r="A38" s="320"/>
      <c r="B38" s="140" t="s">
        <v>333</v>
      </c>
      <c r="C38" s="202"/>
      <c r="D38" s="202"/>
      <c r="E38" s="202"/>
      <c r="F38" s="202"/>
      <c r="G38" s="315"/>
    </row>
    <row r="39" spans="1:7" ht="69.75" customHeight="1" x14ac:dyDescent="0.25">
      <c r="A39" s="321">
        <v>22</v>
      </c>
      <c r="B39" s="147" t="s">
        <v>334</v>
      </c>
      <c r="C39" s="195"/>
      <c r="D39" s="197"/>
      <c r="E39" s="195"/>
      <c r="F39" s="277"/>
      <c r="G39" s="278"/>
    </row>
    <row r="40" spans="1:7" ht="48" thickBot="1" x14ac:dyDescent="0.3">
      <c r="A40" s="335">
        <v>23</v>
      </c>
      <c r="B40" s="336" t="s">
        <v>498</v>
      </c>
      <c r="C40" s="337"/>
      <c r="D40" s="338"/>
      <c r="E40" s="337"/>
      <c r="F40" s="339"/>
      <c r="G40" s="340"/>
    </row>
    <row r="41" spans="1:7" ht="15.75" thickBot="1" x14ac:dyDescent="0.3">
      <c r="A41" s="531" t="s">
        <v>817</v>
      </c>
      <c r="B41" s="532"/>
      <c r="C41" s="532"/>
      <c r="D41" s="532"/>
      <c r="E41" s="532"/>
      <c r="F41" s="532"/>
      <c r="G41" s="533"/>
    </row>
    <row r="42" spans="1:7" ht="31.5" x14ac:dyDescent="0.25">
      <c r="A42" s="341"/>
      <c r="B42" s="145" t="s">
        <v>335</v>
      </c>
      <c r="C42" s="342"/>
      <c r="D42" s="342"/>
      <c r="E42" s="342"/>
      <c r="F42" s="342"/>
      <c r="G42" s="343"/>
    </row>
    <row r="43" spans="1:7" ht="47.25" x14ac:dyDescent="0.25">
      <c r="A43" s="321">
        <v>24</v>
      </c>
      <c r="B43" s="146" t="s">
        <v>336</v>
      </c>
      <c r="C43" s="195"/>
      <c r="D43" s="197"/>
      <c r="E43" s="195"/>
      <c r="F43" s="277"/>
      <c r="G43" s="278"/>
    </row>
    <row r="44" spans="1:7" ht="47.25" x14ac:dyDescent="0.25">
      <c r="A44" s="321">
        <v>25</v>
      </c>
      <c r="B44" s="146" t="s">
        <v>337</v>
      </c>
      <c r="C44" s="195"/>
      <c r="D44" s="197"/>
      <c r="E44" s="195"/>
      <c r="F44" s="277"/>
      <c r="G44" s="278"/>
    </row>
    <row r="45" spans="1:7" ht="63" x14ac:dyDescent="0.25">
      <c r="A45" s="322">
        <v>26</v>
      </c>
      <c r="B45" s="268" t="s">
        <v>338</v>
      </c>
      <c r="C45" s="195"/>
      <c r="D45" s="197"/>
      <c r="E45" s="195"/>
      <c r="F45" s="277"/>
      <c r="G45" s="278"/>
    </row>
    <row r="46" spans="1:7" ht="47.25" x14ac:dyDescent="0.25">
      <c r="A46" s="319">
        <v>27</v>
      </c>
      <c r="B46" s="141" t="s">
        <v>339</v>
      </c>
      <c r="C46" s="195"/>
      <c r="D46" s="197"/>
      <c r="E46" s="195"/>
      <c r="F46" s="277"/>
      <c r="G46" s="278"/>
    </row>
    <row r="47" spans="1:7" ht="31.5" x14ac:dyDescent="0.25">
      <c r="A47" s="319">
        <v>28</v>
      </c>
      <c r="B47" s="141" t="s">
        <v>340</v>
      </c>
      <c r="C47" s="195"/>
      <c r="D47" s="197"/>
      <c r="E47" s="195"/>
      <c r="F47" s="277"/>
      <c r="G47" s="278"/>
    </row>
    <row r="48" spans="1:7" ht="31.5" x14ac:dyDescent="0.25">
      <c r="A48" s="319">
        <v>29</v>
      </c>
      <c r="B48" s="141" t="s">
        <v>341</v>
      </c>
      <c r="C48" s="195"/>
      <c r="D48" s="197"/>
      <c r="E48" s="195"/>
      <c r="F48" s="277"/>
      <c r="G48" s="278"/>
    </row>
    <row r="49" spans="1:7" ht="78.75" x14ac:dyDescent="0.25">
      <c r="A49" s="319">
        <v>30</v>
      </c>
      <c r="B49" s="142" t="s">
        <v>519</v>
      </c>
      <c r="C49" s="195"/>
      <c r="D49" s="197"/>
      <c r="E49" s="195"/>
      <c r="F49" s="277"/>
      <c r="G49" s="278"/>
    </row>
    <row r="50" spans="1:7" ht="15.75" x14ac:dyDescent="0.25">
      <c r="A50" s="320"/>
      <c r="B50" s="140" t="s">
        <v>342</v>
      </c>
      <c r="C50" s="202"/>
      <c r="D50" s="202"/>
      <c r="E50" s="202"/>
      <c r="F50" s="202"/>
      <c r="G50" s="315"/>
    </row>
    <row r="51" spans="1:7" ht="31.5" x14ac:dyDescent="0.25">
      <c r="A51" s="321">
        <v>31</v>
      </c>
      <c r="B51" s="147" t="s">
        <v>500</v>
      </c>
      <c r="C51" s="195"/>
      <c r="D51" s="197"/>
      <c r="E51" s="195"/>
      <c r="F51" s="277"/>
      <c r="G51" s="278"/>
    </row>
    <row r="52" spans="1:7" ht="31.5" x14ac:dyDescent="0.25">
      <c r="A52" s="319">
        <v>32</v>
      </c>
      <c r="B52" s="142" t="s">
        <v>343</v>
      </c>
      <c r="C52" s="195"/>
      <c r="D52" s="197"/>
      <c r="E52" s="195"/>
      <c r="F52" s="277"/>
      <c r="G52" s="278"/>
    </row>
    <row r="53" spans="1:7" ht="15.75" x14ac:dyDescent="0.25">
      <c r="A53" s="319">
        <v>33</v>
      </c>
      <c r="B53" s="142" t="s">
        <v>344</v>
      </c>
      <c r="C53" s="195"/>
      <c r="D53" s="197"/>
      <c r="E53" s="195"/>
      <c r="F53" s="277"/>
      <c r="G53" s="278"/>
    </row>
    <row r="54" spans="1:7" ht="47.25" x14ac:dyDescent="0.25">
      <c r="A54" s="319">
        <v>34</v>
      </c>
      <c r="B54" s="142" t="s">
        <v>345</v>
      </c>
      <c r="C54" s="195"/>
      <c r="D54" s="197"/>
      <c r="E54" s="195"/>
      <c r="F54" s="277"/>
      <c r="G54" s="278"/>
    </row>
    <row r="55" spans="1:7" ht="47.25" x14ac:dyDescent="0.25">
      <c r="A55" s="319">
        <v>35</v>
      </c>
      <c r="B55" s="142" t="s">
        <v>346</v>
      </c>
      <c r="C55" s="195"/>
      <c r="D55" s="197"/>
      <c r="E55" s="195"/>
      <c r="F55" s="277"/>
      <c r="G55" s="278"/>
    </row>
    <row r="56" spans="1:7" ht="31.5" x14ac:dyDescent="0.25">
      <c r="A56" s="319">
        <v>36</v>
      </c>
      <c r="B56" s="142" t="s">
        <v>499</v>
      </c>
      <c r="C56" s="195"/>
      <c r="D56" s="197"/>
      <c r="E56" s="195"/>
      <c r="F56" s="277"/>
      <c r="G56" s="278"/>
    </row>
    <row r="57" spans="1:7" ht="15.75" x14ac:dyDescent="0.25">
      <c r="A57" s="320"/>
      <c r="B57" s="140" t="s">
        <v>347</v>
      </c>
      <c r="C57" s="202"/>
      <c r="D57" s="202"/>
      <c r="E57" s="202"/>
      <c r="F57" s="202"/>
      <c r="G57" s="315"/>
    </row>
    <row r="58" spans="1:7" ht="31.5" x14ac:dyDescent="0.25">
      <c r="A58" s="321">
        <v>37</v>
      </c>
      <c r="B58" s="146" t="s">
        <v>348</v>
      </c>
      <c r="C58" s="195"/>
      <c r="D58" s="197"/>
      <c r="E58" s="195"/>
      <c r="F58" s="277"/>
      <c r="G58" s="278"/>
    </row>
    <row r="59" spans="1:7" ht="31.5" x14ac:dyDescent="0.25">
      <c r="A59" s="319">
        <v>38</v>
      </c>
      <c r="B59" s="141" t="s">
        <v>349</v>
      </c>
      <c r="C59" s="195"/>
      <c r="D59" s="197"/>
      <c r="E59" s="195"/>
      <c r="F59" s="277"/>
      <c r="G59" s="278"/>
    </row>
    <row r="60" spans="1:7" ht="48" thickBot="1" x14ac:dyDescent="0.3">
      <c r="A60" s="345">
        <v>39</v>
      </c>
      <c r="B60" s="346" t="s">
        <v>350</v>
      </c>
      <c r="C60" s="347"/>
      <c r="D60" s="348"/>
      <c r="E60" s="347"/>
      <c r="F60" s="349"/>
      <c r="G60" s="350"/>
    </row>
    <row r="61" spans="1:7" ht="15.75" thickBot="1" x14ac:dyDescent="0.3">
      <c r="A61" s="531" t="s">
        <v>816</v>
      </c>
      <c r="B61" s="532"/>
      <c r="C61" s="532"/>
      <c r="D61" s="532"/>
      <c r="E61" s="532"/>
      <c r="F61" s="532"/>
      <c r="G61" s="533"/>
    </row>
    <row r="62" spans="1:7" ht="15.75" x14ac:dyDescent="0.25">
      <c r="A62" s="341"/>
      <c r="B62" s="145" t="s">
        <v>351</v>
      </c>
      <c r="C62" s="342"/>
      <c r="D62" s="342"/>
      <c r="E62" s="342"/>
      <c r="F62" s="342"/>
      <c r="G62" s="343"/>
    </row>
    <row r="63" spans="1:7" ht="31.5" x14ac:dyDescent="0.25">
      <c r="A63" s="321">
        <v>40</v>
      </c>
      <c r="B63" s="207" t="s">
        <v>521</v>
      </c>
      <c r="C63" s="195"/>
      <c r="D63" s="197"/>
      <c r="E63" s="195"/>
      <c r="F63" s="277"/>
      <c r="G63" s="278"/>
    </row>
    <row r="64" spans="1:7" ht="31.5" x14ac:dyDescent="0.25">
      <c r="A64" s="321">
        <v>41</v>
      </c>
      <c r="B64" s="147" t="s">
        <v>501</v>
      </c>
      <c r="C64" s="195"/>
      <c r="D64" s="197"/>
      <c r="E64" s="195"/>
      <c r="F64" s="277"/>
      <c r="G64" s="278"/>
    </row>
    <row r="65" spans="1:7" ht="31.5" x14ac:dyDescent="0.25">
      <c r="A65" s="319">
        <v>42</v>
      </c>
      <c r="B65" s="142" t="s">
        <v>352</v>
      </c>
      <c r="C65" s="195"/>
      <c r="D65" s="197"/>
      <c r="E65" s="195"/>
      <c r="F65" s="277"/>
      <c r="G65" s="278"/>
    </row>
    <row r="66" spans="1:7" ht="31.5" x14ac:dyDescent="0.25">
      <c r="A66" s="321">
        <v>43</v>
      </c>
      <c r="B66" s="147" t="s">
        <v>353</v>
      </c>
      <c r="C66" s="195"/>
      <c r="D66" s="197"/>
      <c r="E66" s="195"/>
      <c r="F66" s="277"/>
      <c r="G66" s="278"/>
    </row>
    <row r="67" spans="1:7" ht="50.25" customHeight="1" x14ac:dyDescent="0.25">
      <c r="A67" s="319">
        <v>44</v>
      </c>
      <c r="B67" s="142" t="s">
        <v>354</v>
      </c>
      <c r="C67" s="195"/>
      <c r="D67" s="197"/>
      <c r="E67" s="195"/>
      <c r="F67" s="277"/>
      <c r="G67" s="278"/>
    </row>
    <row r="68" spans="1:7" ht="50.25" customHeight="1" x14ac:dyDescent="0.25">
      <c r="A68" s="319">
        <v>45</v>
      </c>
      <c r="B68" s="142" t="s">
        <v>502</v>
      </c>
      <c r="C68" s="195"/>
      <c r="D68" s="197"/>
      <c r="E68" s="195"/>
      <c r="F68" s="277"/>
      <c r="G68" s="278"/>
    </row>
    <row r="69" spans="1:7" ht="47.25" x14ac:dyDescent="0.25">
      <c r="A69" s="319">
        <v>46</v>
      </c>
      <c r="B69" s="142" t="s">
        <v>355</v>
      </c>
      <c r="C69" s="195"/>
      <c r="D69" s="197"/>
      <c r="E69" s="195"/>
      <c r="F69" s="277"/>
      <c r="G69" s="278"/>
    </row>
    <row r="70" spans="1:7" ht="47.25" x14ac:dyDescent="0.25">
      <c r="A70" s="319">
        <v>47</v>
      </c>
      <c r="B70" s="142" t="s">
        <v>356</v>
      </c>
      <c r="C70" s="195"/>
      <c r="D70" s="197"/>
      <c r="E70" s="195"/>
      <c r="F70" s="277"/>
      <c r="G70" s="278"/>
    </row>
    <row r="71" spans="1:7" ht="31.5" x14ac:dyDescent="0.25">
      <c r="A71" s="319">
        <v>48</v>
      </c>
      <c r="B71" s="142" t="s">
        <v>503</v>
      </c>
      <c r="C71" s="195"/>
      <c r="D71" s="197"/>
      <c r="E71" s="195"/>
      <c r="F71" s="277"/>
      <c r="G71" s="278"/>
    </row>
    <row r="72" spans="1:7" ht="15.75" x14ac:dyDescent="0.25">
      <c r="A72" s="320"/>
      <c r="B72" s="140" t="s">
        <v>357</v>
      </c>
      <c r="C72" s="202"/>
      <c r="D72" s="202"/>
      <c r="E72" s="202"/>
      <c r="F72" s="202"/>
      <c r="G72" s="315"/>
    </row>
    <row r="73" spans="1:7" ht="47.25" x14ac:dyDescent="0.25">
      <c r="A73" s="321">
        <v>49</v>
      </c>
      <c r="B73" s="147" t="s">
        <v>518</v>
      </c>
      <c r="C73" s="195"/>
      <c r="D73" s="197"/>
      <c r="E73" s="195"/>
      <c r="F73" s="277"/>
      <c r="G73" s="278"/>
    </row>
    <row r="74" spans="1:7" ht="47.25" x14ac:dyDescent="0.25">
      <c r="A74" s="321">
        <v>50</v>
      </c>
      <c r="B74" s="147" t="s">
        <v>504</v>
      </c>
      <c r="C74" s="195"/>
      <c r="D74" s="197"/>
      <c r="E74" s="195"/>
      <c r="F74" s="277"/>
      <c r="G74" s="278"/>
    </row>
    <row r="75" spans="1:7" ht="31.5" x14ac:dyDescent="0.25">
      <c r="A75" s="319">
        <v>51</v>
      </c>
      <c r="B75" s="142" t="s">
        <v>505</v>
      </c>
      <c r="C75" s="195"/>
      <c r="D75" s="197"/>
      <c r="E75" s="195"/>
      <c r="F75" s="277"/>
      <c r="G75" s="278"/>
    </row>
    <row r="76" spans="1:7" ht="15.75" x14ac:dyDescent="0.25">
      <c r="A76" s="319">
        <v>52</v>
      </c>
      <c r="B76" s="142" t="s">
        <v>358</v>
      </c>
      <c r="C76" s="195"/>
      <c r="D76" s="197"/>
      <c r="E76" s="195"/>
      <c r="F76" s="277"/>
      <c r="G76" s="278"/>
    </row>
    <row r="77" spans="1:7" ht="31.5" x14ac:dyDescent="0.25">
      <c r="A77" s="319">
        <v>53</v>
      </c>
      <c r="B77" s="142" t="s">
        <v>359</v>
      </c>
      <c r="C77" s="195"/>
      <c r="D77" s="197"/>
      <c r="E77" s="195"/>
      <c r="F77" s="277"/>
      <c r="G77" s="278"/>
    </row>
    <row r="78" spans="1:7" ht="15.75" x14ac:dyDescent="0.25">
      <c r="A78" s="319">
        <v>54</v>
      </c>
      <c r="B78" s="142" t="s">
        <v>360</v>
      </c>
      <c r="C78" s="195"/>
      <c r="D78" s="197"/>
      <c r="E78" s="195"/>
      <c r="F78" s="277"/>
      <c r="G78" s="278"/>
    </row>
    <row r="79" spans="1:7" ht="31.5" x14ac:dyDescent="0.25">
      <c r="A79" s="319">
        <v>55</v>
      </c>
      <c r="B79" s="142" t="s">
        <v>361</v>
      </c>
      <c r="C79" s="195"/>
      <c r="D79" s="197"/>
      <c r="E79" s="195"/>
      <c r="F79" s="277"/>
      <c r="G79" s="278"/>
    </row>
    <row r="80" spans="1:7" ht="15.75" x14ac:dyDescent="0.25">
      <c r="A80" s="319">
        <v>56</v>
      </c>
      <c r="B80" s="142" t="s">
        <v>362</v>
      </c>
      <c r="C80" s="195"/>
      <c r="D80" s="197"/>
      <c r="E80" s="195"/>
      <c r="F80" s="277"/>
      <c r="G80" s="278"/>
    </row>
    <row r="81" spans="1:7" ht="31.5" x14ac:dyDescent="0.25">
      <c r="A81" s="319">
        <v>57</v>
      </c>
      <c r="B81" s="142" t="s">
        <v>506</v>
      </c>
      <c r="C81" s="195"/>
      <c r="D81" s="197"/>
      <c r="E81" s="195"/>
      <c r="F81" s="277"/>
      <c r="G81" s="278"/>
    </row>
    <row r="82" spans="1:7" ht="31.5" x14ac:dyDescent="0.25">
      <c r="A82" s="319">
        <v>58</v>
      </c>
      <c r="B82" s="143" t="s">
        <v>363</v>
      </c>
      <c r="C82" s="195"/>
      <c r="D82" s="197"/>
      <c r="E82" s="195"/>
      <c r="F82" s="277"/>
      <c r="G82" s="278"/>
    </row>
    <row r="83" spans="1:7" ht="31.5" x14ac:dyDescent="0.25">
      <c r="A83" s="319">
        <v>59</v>
      </c>
      <c r="B83" s="143" t="s">
        <v>364</v>
      </c>
      <c r="C83" s="195"/>
      <c r="D83" s="197"/>
      <c r="E83" s="195"/>
      <c r="F83" s="277"/>
      <c r="G83" s="278"/>
    </row>
    <row r="84" spans="1:7" ht="47.25" x14ac:dyDescent="0.25">
      <c r="A84" s="319">
        <v>60</v>
      </c>
      <c r="B84" s="143" t="s">
        <v>365</v>
      </c>
      <c r="C84" s="195"/>
      <c r="D84" s="197"/>
      <c r="E84" s="195"/>
      <c r="F84" s="277"/>
      <c r="G84" s="278"/>
    </row>
    <row r="85" spans="1:7" ht="47.25" x14ac:dyDescent="0.25">
      <c r="A85" s="319">
        <v>61</v>
      </c>
      <c r="B85" s="142" t="s">
        <v>366</v>
      </c>
      <c r="C85" s="195"/>
      <c r="D85" s="197"/>
      <c r="E85" s="195"/>
      <c r="F85" s="277"/>
      <c r="G85" s="278"/>
    </row>
    <row r="86" spans="1:7" ht="15.75" x14ac:dyDescent="0.25">
      <c r="A86" s="320"/>
      <c r="B86" s="140" t="s">
        <v>367</v>
      </c>
      <c r="C86" s="202"/>
      <c r="D86" s="202"/>
      <c r="E86" s="202"/>
      <c r="F86" s="202"/>
      <c r="G86" s="315"/>
    </row>
    <row r="87" spans="1:7" ht="31.5" x14ac:dyDescent="0.25">
      <c r="A87" s="321">
        <v>62</v>
      </c>
      <c r="B87" s="146" t="s">
        <v>368</v>
      </c>
      <c r="C87" s="195"/>
      <c r="D87" s="197"/>
      <c r="E87" s="195"/>
      <c r="F87" s="277"/>
      <c r="G87" s="278"/>
    </row>
    <row r="88" spans="1:7" ht="47.25" x14ac:dyDescent="0.25">
      <c r="A88" s="319">
        <v>63</v>
      </c>
      <c r="B88" s="141" t="s">
        <v>369</v>
      </c>
      <c r="C88" s="195"/>
      <c r="D88" s="197"/>
      <c r="E88" s="195"/>
      <c r="F88" s="277"/>
      <c r="G88" s="278"/>
    </row>
    <row r="89" spans="1:7" ht="15.75" x14ac:dyDescent="0.25">
      <c r="A89" s="319">
        <v>64</v>
      </c>
      <c r="B89" s="141" t="s">
        <v>370</v>
      </c>
      <c r="C89" s="195"/>
      <c r="D89" s="197"/>
      <c r="E89" s="195"/>
      <c r="F89" s="277"/>
      <c r="G89" s="278"/>
    </row>
    <row r="90" spans="1:7" ht="15.75" x14ac:dyDescent="0.25">
      <c r="A90" s="319">
        <v>65</v>
      </c>
      <c r="B90" s="141" t="s">
        <v>371</v>
      </c>
      <c r="C90" s="195"/>
      <c r="D90" s="197"/>
      <c r="E90" s="195"/>
      <c r="F90" s="277"/>
      <c r="G90" s="278"/>
    </row>
    <row r="91" spans="1:7" ht="15.75" x14ac:dyDescent="0.25">
      <c r="A91" s="319">
        <v>66</v>
      </c>
      <c r="B91" s="141" t="s">
        <v>372</v>
      </c>
      <c r="C91" s="195"/>
      <c r="D91" s="197"/>
      <c r="E91" s="195"/>
      <c r="F91" s="277"/>
      <c r="G91" s="278"/>
    </row>
    <row r="92" spans="1:7" ht="16.5" thickBot="1" x14ac:dyDescent="0.3">
      <c r="A92" s="345">
        <v>67</v>
      </c>
      <c r="B92" s="346" t="s">
        <v>373</v>
      </c>
      <c r="C92" s="347"/>
      <c r="D92" s="348"/>
      <c r="E92" s="347"/>
      <c r="F92" s="349"/>
      <c r="G92" s="350"/>
    </row>
    <row r="93" spans="1:7" ht="15.75" thickBot="1" x14ac:dyDescent="0.3">
      <c r="A93" s="531" t="s">
        <v>686</v>
      </c>
      <c r="B93" s="532"/>
      <c r="C93" s="532"/>
      <c r="D93" s="532"/>
      <c r="E93" s="532"/>
      <c r="F93" s="532"/>
      <c r="G93" s="533"/>
    </row>
    <row r="94" spans="1:7" ht="15.75" x14ac:dyDescent="0.25">
      <c r="A94" s="341"/>
      <c r="B94" s="145" t="s">
        <v>374</v>
      </c>
      <c r="C94" s="342"/>
      <c r="D94" s="342"/>
      <c r="E94" s="342"/>
      <c r="F94" s="342"/>
      <c r="G94" s="343"/>
    </row>
    <row r="95" spans="1:7" ht="47.25" x14ac:dyDescent="0.25">
      <c r="A95" s="321">
        <v>68</v>
      </c>
      <c r="B95" s="146" t="s">
        <v>375</v>
      </c>
      <c r="C95" s="195"/>
      <c r="D95" s="197"/>
      <c r="E95" s="195"/>
      <c r="F95" s="277"/>
      <c r="G95" s="278"/>
    </row>
    <row r="96" spans="1:7" ht="47.25" x14ac:dyDescent="0.25">
      <c r="A96" s="319">
        <v>69</v>
      </c>
      <c r="B96" s="141" t="s">
        <v>376</v>
      </c>
      <c r="C96" s="195"/>
      <c r="D96" s="197"/>
      <c r="E96" s="195"/>
      <c r="F96" s="277"/>
      <c r="G96" s="278"/>
    </row>
    <row r="97" spans="1:7" ht="15.75" x14ac:dyDescent="0.25">
      <c r="A97" s="319">
        <v>70</v>
      </c>
      <c r="B97" s="141" t="s">
        <v>377</v>
      </c>
      <c r="C97" s="195"/>
      <c r="D97" s="197"/>
      <c r="E97" s="195"/>
      <c r="F97" s="277"/>
      <c r="G97" s="278"/>
    </row>
    <row r="98" spans="1:7" ht="31.5" x14ac:dyDescent="0.25">
      <c r="A98" s="319">
        <v>71</v>
      </c>
      <c r="B98" s="141" t="s">
        <v>378</v>
      </c>
      <c r="C98" s="195"/>
      <c r="D98" s="197"/>
      <c r="E98" s="195"/>
      <c r="F98" s="277"/>
      <c r="G98" s="278"/>
    </row>
    <row r="99" spans="1:7" ht="15.75" x14ac:dyDescent="0.25">
      <c r="A99" s="319">
        <v>72</v>
      </c>
      <c r="B99" s="141" t="s">
        <v>379</v>
      </c>
      <c r="C99" s="195"/>
      <c r="D99" s="197"/>
      <c r="E99" s="195"/>
      <c r="F99" s="277"/>
      <c r="G99" s="278"/>
    </row>
    <row r="100" spans="1:7" ht="31.5" x14ac:dyDescent="0.25">
      <c r="A100" s="319">
        <v>73</v>
      </c>
      <c r="B100" s="41" t="s">
        <v>507</v>
      </c>
      <c r="C100" s="195"/>
      <c r="D100" s="197"/>
      <c r="E100" s="195"/>
      <c r="F100" s="277"/>
      <c r="G100" s="278"/>
    </row>
    <row r="101" spans="1:7" ht="31.5" x14ac:dyDescent="0.25">
      <c r="A101" s="321">
        <v>74</v>
      </c>
      <c r="B101" s="146" t="s">
        <v>380</v>
      </c>
      <c r="C101" s="195"/>
      <c r="D101" s="197"/>
      <c r="E101" s="195"/>
      <c r="F101" s="277"/>
      <c r="G101" s="278"/>
    </row>
    <row r="102" spans="1:7" ht="15.75" x14ac:dyDescent="0.25">
      <c r="A102" s="319">
        <v>75</v>
      </c>
      <c r="B102" s="141" t="s">
        <v>381</v>
      </c>
      <c r="C102" s="195"/>
      <c r="D102" s="197"/>
      <c r="E102" s="195"/>
      <c r="F102" s="277"/>
      <c r="G102" s="278"/>
    </row>
    <row r="103" spans="1:7" ht="47.25" x14ac:dyDescent="0.25">
      <c r="A103" s="319">
        <v>76</v>
      </c>
      <c r="B103" s="141" t="s">
        <v>382</v>
      </c>
      <c r="C103" s="195"/>
      <c r="D103" s="197"/>
      <c r="E103" s="195"/>
      <c r="F103" s="277"/>
      <c r="G103" s="278"/>
    </row>
    <row r="104" spans="1:7" ht="15.75" x14ac:dyDescent="0.25">
      <c r="A104" s="320"/>
      <c r="B104" s="57" t="s">
        <v>383</v>
      </c>
      <c r="C104" s="202"/>
      <c r="D104" s="202"/>
      <c r="E104" s="202"/>
      <c r="F104" s="202"/>
      <c r="G104" s="315"/>
    </row>
    <row r="105" spans="1:7" ht="15.75" x14ac:dyDescent="0.25">
      <c r="A105" s="323"/>
      <c r="B105" s="292" t="s">
        <v>784</v>
      </c>
      <c r="C105" s="279"/>
      <c r="D105" s="279"/>
      <c r="E105" s="279"/>
      <c r="F105" s="280"/>
      <c r="G105" s="316"/>
    </row>
    <row r="106" spans="1:7" ht="31.5" x14ac:dyDescent="0.25">
      <c r="A106" s="324" t="s">
        <v>760</v>
      </c>
      <c r="B106" s="148" t="str">
        <f>IF(OR(Profile!$M$17="X",Profile!$M$18="X"), "This entity requires the use of adequate locks on vehicle cargo/ storage areas.", "X")</f>
        <v>This entity requires the use of adequate locks on vehicle cargo/ storage areas.</v>
      </c>
      <c r="C106" s="198" t="str">
        <f t="shared" ref="C106" si="0">IF(B106="X","X","")</f>
        <v/>
      </c>
      <c r="D106" s="197"/>
      <c r="E106" s="199"/>
      <c r="F106" s="277"/>
      <c r="G106" s="278"/>
    </row>
    <row r="107" spans="1:7" ht="31.5" x14ac:dyDescent="0.25">
      <c r="A107" s="325" t="s">
        <v>761</v>
      </c>
      <c r="B107" s="62" t="str">
        <f>IF(OR(Profile!$M$17="X",Profile!$M$18="X"), "This entity equips vehicles with a safety/security barrier between the driver and passengers.", "XXXXXXXXXXXXXXXXXXXXXXXXXXXXXXXXXXXXXXX  XXXXXXXXXXXXXXXXXXXXXXXXXXXXXXXXXXXXXXX")</f>
        <v>This entity equips vehicles with a safety/security barrier between the driver and passengers.</v>
      </c>
      <c r="C107" s="198" t="str">
        <f>IF(B107="XXXXXXXXXXXXXXXXXXXXXXXXXXXXXXXXXXXXXXX  XXXXXXXXXXXXXXXXXXXXXXXXXXXXXXXXXXXXXXX","X","")</f>
        <v/>
      </c>
      <c r="D107" s="197"/>
      <c r="E107" s="199"/>
      <c r="F107" s="277"/>
      <c r="G107" s="278"/>
    </row>
    <row r="108" spans="1:7" ht="31.5" x14ac:dyDescent="0.25">
      <c r="A108" s="326" t="s">
        <v>762</v>
      </c>
      <c r="B108" s="62" t="str">
        <f>IF(OR(Profile!$M$17="X",Profile!$M$18="X"), "This entity utilizes some type of cargo, baggage or passenger screening system.", "XXXXXXXXXXXXXXXXXXXXXXXXXXXXXXXXXXXXXXX  XXXXXXXXXXXXXXXXXXXXXXXXXXXXXXXXXXXXXXX")</f>
        <v>This entity utilizes some type of cargo, baggage or passenger screening system.</v>
      </c>
      <c r="C108" s="198" t="str">
        <f>IF(B108="XXXXXXXXXXXXXXXXXXXXXXXXXXXXXXXXXXXXXXX  XXXXXXXXXXXXXXXXXXXXXXXXXXXXXXXXXXXXXXX","X","")</f>
        <v/>
      </c>
      <c r="D108" s="197"/>
      <c r="E108" s="199"/>
      <c r="F108" s="277"/>
      <c r="G108" s="278"/>
    </row>
    <row r="109" spans="1:7" ht="31.5" x14ac:dyDescent="0.25">
      <c r="A109" s="327" t="s">
        <v>763</v>
      </c>
      <c r="B109" s="62" t="str">
        <f>IF(OR(Profile!$M$17="X",Profile!$M$18="X"), "This entity has previously participated in a DHS/TSA sponsored security assessment (CSR, BASE, etc.).", "XXXXXXXXXXXXXXXXXXXXXXXXXXXXXXXXXXXXXXX  XXXXXXXXXXXXXXXXXXXXXXXXXXXXXXXXXXXXXXX")</f>
        <v>This entity has previously participated in a DHS/TSA sponsored security assessment (CSR, BASE, etc.).</v>
      </c>
      <c r="C109" s="198" t="str">
        <f>IF(B109="XXXXXXXXXXXXXXXXXXXXXXXXXXXXXXXXXXXXXXX  XXXXXXXXXXXXXXXXXXXXXXXXXXXXXXXXXXXXXXX","X","")</f>
        <v/>
      </c>
      <c r="D109" s="197"/>
      <c r="E109" s="199"/>
      <c r="F109" s="277"/>
      <c r="G109" s="278"/>
    </row>
    <row r="110" spans="1:7" ht="15.75" x14ac:dyDescent="0.25">
      <c r="A110" s="323"/>
      <c r="B110" s="292" t="s">
        <v>785</v>
      </c>
      <c r="C110" s="279"/>
      <c r="D110" s="279"/>
      <c r="E110" s="279"/>
      <c r="F110" s="280"/>
      <c r="G110" s="316"/>
    </row>
    <row r="111" spans="1:7" ht="31.5" x14ac:dyDescent="0.25">
      <c r="A111" s="324" t="s">
        <v>764</v>
      </c>
      <c r="B111" s="148" t="str">
        <f>IF(OR(Profile!$M$19="X",Profile!$M$20="X"), "This entity requires the use of adequate locks on vehicle cargo/ storage areas.", "XXXXXXXXXXXXXXXXXXXXXXXXXXXXXXXXXXXXXXX  XXXXXXXXXXXXXXXXXXXXXXXXXXXXXXXXXXXXXXX")</f>
        <v>This entity requires the use of adequate locks on vehicle cargo/ storage areas.</v>
      </c>
      <c r="C111" s="198" t="str">
        <f>IF(B111="XXXXXXXXXXXXXXXXXXXXXXXXXXXXXXXXXXXXXXX  XXXXXXXXXXXXXXXXXXXXXXXXXXXXXXXXXXXXXXX","X","")</f>
        <v/>
      </c>
      <c r="D111" s="197"/>
      <c r="E111" s="199"/>
      <c r="F111" s="277"/>
      <c r="G111" s="278"/>
    </row>
    <row r="112" spans="1:7" ht="15.75" x14ac:dyDescent="0.25">
      <c r="A112" s="328" t="s">
        <v>765</v>
      </c>
      <c r="B112" s="151" t="s">
        <v>387</v>
      </c>
      <c r="C112" s="201" t="s">
        <v>421</v>
      </c>
      <c r="D112" s="197"/>
      <c r="E112" s="199"/>
      <c r="F112" s="277"/>
      <c r="G112" s="278"/>
    </row>
    <row r="113" spans="1:7" ht="47.25" x14ac:dyDescent="0.25">
      <c r="A113" s="326" t="s">
        <v>766</v>
      </c>
      <c r="B113" s="62" t="str">
        <f>IF(OR(Profile!$M$19="X",Profile!$M$20="X"), "This entity or the appropriate school board requires the presence of a school official (other than driver) onboard during all extracurricular transports.", "XXXXXXXXXXXXXXXXXXXXXXXXXXXXXXXXXXXXXXX  XXXXXXXXXXXXXXXXXXXXXXXXXXXXXXXXXXXXXXX  XXXXXXXXXXXXXXXXXXXXXXXXXXXXXXXXXXXXXXX")</f>
        <v>This entity or the appropriate school board requires the presence of a school official (other than driver) onboard during all extracurricular transports.</v>
      </c>
      <c r="C113" s="198" t="str">
        <f>IF(B113="XXXXXXXXXXXXXXXXXXXXXXXXXXXXXXXXXXXXXXX  XXXXXXXXXXXXXXXXXXXXXXXXXXXXXXXXXXXXXXX  XXXXXXXXXXXXXXXXXXXXXXXXXXXXXXXXXXXXXXX","X","")</f>
        <v/>
      </c>
      <c r="D113" s="197"/>
      <c r="E113" s="199"/>
      <c r="F113" s="277"/>
      <c r="G113" s="278"/>
    </row>
    <row r="114" spans="1:7" ht="31.5" x14ac:dyDescent="0.25">
      <c r="A114" s="327" t="s">
        <v>767</v>
      </c>
      <c r="B114" s="62" t="str">
        <f>IF(OR(Profile!$M$19="X",Profile!$M$20="X"), "This entity has previously participated in a DHS/TSA sponsored security assessment (CSR, BASE, etc.).", "XXXXXXXXXXXXXXXXXXXXXXXXXXXXXXXXXXXXXXX  XXXXXXXXXXXXXXXXXXXXXXXXXXXXXXXXXXXXXXX")</f>
        <v>This entity has previously participated in a DHS/TSA sponsored security assessment (CSR, BASE, etc.).</v>
      </c>
      <c r="C114" s="198" t="str">
        <f>IF(B114="XXXXXXXXXXXXXXXXXXXXXXXXXXXXXXXXXXXXXXX  XXXXXXXXXXXXXXXXXXXXXXXXXXXXXXXXXXXXXXX","X","")</f>
        <v/>
      </c>
      <c r="D114" s="197"/>
      <c r="E114" s="199"/>
      <c r="F114" s="277"/>
      <c r="G114" s="278"/>
    </row>
    <row r="115" spans="1:7" ht="15.75" x14ac:dyDescent="0.25">
      <c r="A115" s="323"/>
      <c r="B115" s="292" t="s">
        <v>786</v>
      </c>
      <c r="C115" s="279"/>
      <c r="D115" s="279"/>
      <c r="E115" s="279"/>
      <c r="F115" s="281"/>
      <c r="G115" s="317"/>
    </row>
    <row r="116" spans="1:7" ht="31.5" x14ac:dyDescent="0.25">
      <c r="A116" s="324" t="s">
        <v>768</v>
      </c>
      <c r="B116" s="148" t="str">
        <f>IF(OR(Profile!$M$14="X",Profile!$M$15="X",Profile!$M$16="X"), "This entity provides appropriate locks for vehicle cargo doors, valves, and/or hatch openings, and requires their use.", "XXXXXXXXXXXXXXXXXXXXXXXXXXXXXXXXXXXXXXX  XXXXXXXXXXXXXXXXXXXXXXXXXXXXXXXXXXXXXXX")</f>
        <v>This entity provides appropriate locks for vehicle cargo doors, valves, and/or hatch openings, and requires their use.</v>
      </c>
      <c r="C116" s="198" t="str">
        <f>IF(B116="XXXXXXXXXXXXXXXXXXXXXXXXXXXXXXXXXXXXXXX  XXXXXXXXXXXXXXXXXXXXXXXXXXXXXXXXXXXXXXX","X","")</f>
        <v/>
      </c>
      <c r="D116" s="197"/>
      <c r="E116" s="199"/>
      <c r="F116" s="277"/>
      <c r="G116" s="278"/>
    </row>
    <row r="117" spans="1:7" ht="31.5" x14ac:dyDescent="0.25">
      <c r="A117" s="325" t="s">
        <v>769</v>
      </c>
      <c r="B117" s="62" t="str">
        <f>IF(OR(Profile!$M$14="X",Profile!$M$15="X",Profile!$M$16="X"), "This entity provides an adequate supply of seals for vehicle cargo doors, valves, and/or hatch openings, and requires their use.", "XXXXXXXXXXXXXXXXXXXXXXXXXXXXXXXXXXXXXXX  XXXXXXXXXXXXXXXXXXXXXXXXXXXXXXXXXXXXXXX")</f>
        <v>This entity provides an adequate supply of seals for vehicle cargo doors, valves, and/or hatch openings, and requires their use.</v>
      </c>
      <c r="C117" s="198" t="str">
        <f>IF(B117="XXXXXXXXXXXXXXXXXXXXXXXXXXXXXXXXXXXXXXX  XXXXXXXXXXXXXXXXXXXXXXXXXXXXXXXXXXXXXXX","X","")</f>
        <v/>
      </c>
      <c r="D117" s="197"/>
      <c r="E117" s="199"/>
      <c r="F117" s="277"/>
      <c r="G117" s="278"/>
    </row>
    <row r="118" spans="1:7" ht="47.25" x14ac:dyDescent="0.25">
      <c r="A118" s="326" t="s">
        <v>770</v>
      </c>
      <c r="B118" s="62" t="str">
        <f>IF(OR(Profile!$M$14="X",Profile!$M$15="X",Profile!$M$16="X"), "This entity provides or requires some type of supplemental trailer security measures (i.e.; kingpin locks, glad-hand locks, high-grade door locks, any type of cargo alarm system, etc.).", "XXXXXXXXXXXXXXXXXXXXXXXXXXXXXXXXXXXXXXX  XXXXXXXXXXXXXXXXXXXXXXXXXXXXXXXXXXXXXXX  XXXXXXXXXXXXXXXXXXXXXXXXXXXXXXXXXXXXXXX")</f>
        <v>This entity provides or requires some type of supplemental trailer security measures (i.e.; kingpin locks, glad-hand locks, high-grade door locks, any type of cargo alarm system, etc.).</v>
      </c>
      <c r="C118" s="198" t="str">
        <f>IF(B118="XXXXXXXXXXXXXXXXXXXXXXXXXXXXXXXXXXXXXXX  XXXXXXXXXXXXXXXXXXXXXXXXXXXXXXXXXXXXXXX  XXXXXXXXXXXXXXXXXXXXXXXXXXXXXXXXXXXXXXX","X","")</f>
        <v/>
      </c>
      <c r="D118" s="197"/>
      <c r="E118" s="199"/>
      <c r="F118" s="277"/>
      <c r="G118" s="278"/>
    </row>
    <row r="119" spans="1:7" ht="47.25" x14ac:dyDescent="0.25">
      <c r="A119" s="327" t="s">
        <v>771</v>
      </c>
      <c r="B119" s="62" t="str">
        <f>IF(OR(Profile!$M$14="X",Profile!$M$15="X",Profile!$M$16="X"), "This entity has previously participated in a DHS/TSA sponsored security assessment or certification program (i.e. CSR, BASE, C-TPAT, CFATS, IAC/CCSF, etc.).", "XXXXXXXXXXXXXXXXXXXXXXXXXXXXXXXXXXXXXXX  XXXXXXXXXXXXXXXXXXXXXXXXXXXXXXXXXXXXXXX  XXXXXXXXXXXXXXXXXXXXXXXXXXXXXXXXXXXXXXX")</f>
        <v>This entity has previously participated in a DHS/TSA sponsored security assessment or certification program (i.e. CSR, BASE, C-TPAT, CFATS, IAC/CCSF, etc.).</v>
      </c>
      <c r="C119" s="198" t="str">
        <f>IF(B119="XXXXXXXXXXXXXXXXXXXXXXXXXXXXXXXXXXXXXXX  XXXXXXXXXXXXXXXXXXXXXXXXXXXXXXXXXXXXXXX  XXXXXXXXXXXXXXXXXXXXXXXXXXXXXXXXXXXXXXX","X","")</f>
        <v/>
      </c>
      <c r="D119" s="197"/>
      <c r="E119" s="199"/>
      <c r="F119" s="277"/>
      <c r="G119" s="278"/>
    </row>
    <row r="120" spans="1:7" ht="15.75" x14ac:dyDescent="0.25">
      <c r="A120" s="320"/>
      <c r="B120" s="140" t="s">
        <v>388</v>
      </c>
      <c r="C120" s="202"/>
      <c r="D120" s="202"/>
      <c r="E120" s="202"/>
      <c r="F120" s="202"/>
      <c r="G120" s="315"/>
    </row>
    <row r="121" spans="1:7" ht="47.25" x14ac:dyDescent="0.25">
      <c r="A121" s="321">
        <v>81</v>
      </c>
      <c r="B121" s="147" t="s">
        <v>393</v>
      </c>
      <c r="C121" s="195"/>
      <c r="D121" s="197"/>
      <c r="E121" s="195"/>
      <c r="F121" s="277"/>
      <c r="G121" s="278"/>
    </row>
    <row r="122" spans="1:7" ht="31.5" x14ac:dyDescent="0.25">
      <c r="A122" s="319">
        <v>82</v>
      </c>
      <c r="B122" s="142" t="s">
        <v>389</v>
      </c>
      <c r="C122" s="195"/>
      <c r="D122" s="197"/>
      <c r="E122" s="195"/>
      <c r="F122" s="277"/>
      <c r="G122" s="278"/>
    </row>
    <row r="123" spans="1:7" ht="31.5" x14ac:dyDescent="0.25">
      <c r="A123" s="321">
        <v>83</v>
      </c>
      <c r="B123" s="147" t="s">
        <v>390</v>
      </c>
      <c r="C123" s="195"/>
      <c r="D123" s="197"/>
      <c r="E123" s="195"/>
      <c r="F123" s="277"/>
      <c r="G123" s="278"/>
    </row>
    <row r="124" spans="1:7" ht="63" x14ac:dyDescent="0.25">
      <c r="A124" s="319">
        <v>84</v>
      </c>
      <c r="B124" s="142" t="s">
        <v>391</v>
      </c>
      <c r="C124" s="195"/>
      <c r="D124" s="197"/>
      <c r="E124" s="195"/>
      <c r="F124" s="277"/>
      <c r="G124" s="278"/>
    </row>
    <row r="125" spans="1:7" ht="63" x14ac:dyDescent="0.25">
      <c r="A125" s="319">
        <v>85</v>
      </c>
      <c r="B125" s="142" t="s">
        <v>392</v>
      </c>
      <c r="C125" s="195"/>
      <c r="D125" s="197"/>
      <c r="E125" s="195"/>
      <c r="F125" s="277"/>
      <c r="G125" s="278"/>
    </row>
    <row r="126" spans="1:7" ht="15.75" x14ac:dyDescent="0.25">
      <c r="A126" s="320"/>
      <c r="B126" s="140" t="s">
        <v>394</v>
      </c>
      <c r="C126" s="202"/>
      <c r="D126" s="202"/>
      <c r="E126" s="202"/>
      <c r="F126" s="202"/>
      <c r="G126" s="315"/>
    </row>
    <row r="127" spans="1:7" ht="31.5" x14ac:dyDescent="0.25">
      <c r="A127" s="321">
        <v>86</v>
      </c>
      <c r="B127" s="152" t="s">
        <v>395</v>
      </c>
      <c r="C127" s="199"/>
      <c r="D127" s="197"/>
      <c r="E127" s="199"/>
      <c r="F127" s="277"/>
      <c r="G127" s="278"/>
    </row>
    <row r="128" spans="1:7" ht="15.75" x14ac:dyDescent="0.25">
      <c r="A128" s="319">
        <v>87</v>
      </c>
      <c r="B128" s="153" t="s">
        <v>396</v>
      </c>
      <c r="C128" s="199"/>
      <c r="D128" s="197"/>
      <c r="E128" s="199"/>
      <c r="F128" s="277"/>
      <c r="G128" s="278"/>
    </row>
    <row r="129" spans="1:7" ht="31.5" x14ac:dyDescent="0.25">
      <c r="A129" s="319">
        <v>88</v>
      </c>
      <c r="B129" s="153" t="s">
        <v>397</v>
      </c>
      <c r="C129" s="199"/>
      <c r="D129" s="197"/>
      <c r="E129" s="199"/>
      <c r="F129" s="277"/>
      <c r="G129" s="278"/>
    </row>
    <row r="130" spans="1:7" ht="15.75" x14ac:dyDescent="0.25">
      <c r="A130" s="323"/>
      <c r="B130" s="292" t="s">
        <v>787</v>
      </c>
      <c r="C130" s="279"/>
      <c r="D130" s="279"/>
      <c r="E130" s="279"/>
      <c r="F130" s="281"/>
      <c r="G130" s="317"/>
    </row>
    <row r="131" spans="1:7" ht="31.5" x14ac:dyDescent="0.25">
      <c r="A131" s="325" t="s">
        <v>772</v>
      </c>
      <c r="B131" s="62" t="str">
        <f>IF(OR(Profile!$M$17="X",Profile!$M$18="X"), "This entity requires a 'passenger count' or ticket re-verification be taken any time passengers are allowed to exit and re-enter the bus.", "XXXXXXXXXXXXXXXXXXXXXXXXXXXXXXXXXXXXXXX  XXXXXXXXXXXXXXXXXXXXXXXXXXXXXXXXXXXXXXX")</f>
        <v>This entity requires a 'passenger count' or ticket re-verification be taken any time passengers are allowed to exit and re-enter the bus.</v>
      </c>
      <c r="C131" s="198" t="str">
        <f>IF(B131="XXXXXXXXXXXXXXXXXXXXXXXXXXXXXXXXXXXXXXX  XXXXXXXXXXXXXXXXXXXXXXXXXXXXXXXXXXXXXXX","X","")</f>
        <v/>
      </c>
      <c r="D131" s="197"/>
      <c r="E131" s="199"/>
      <c r="F131" s="277"/>
      <c r="G131" s="278"/>
    </row>
    <row r="132" spans="1:7" ht="15.75" x14ac:dyDescent="0.25">
      <c r="A132" s="323"/>
      <c r="B132" s="292" t="s">
        <v>788</v>
      </c>
      <c r="C132" s="279"/>
      <c r="D132" s="279"/>
      <c r="E132" s="279"/>
      <c r="F132" s="281"/>
      <c r="G132" s="317"/>
    </row>
    <row r="133" spans="1:7" ht="31.5" x14ac:dyDescent="0.25">
      <c r="A133" s="325" t="s">
        <v>773</v>
      </c>
      <c r="B133" s="62" t="str">
        <f>IF(OR(Profile!$M$19="X",Profile!$M$20="X"), "This entity requires a 'passenger count' be taken any time passengers are allowed to exit and re-enter the bus.", "XXXXXXXXXXXXXXXXXXXXXXXXXXXXXXXXXXXXXXX  XXXXXXXXXXXXXXXXXXXXXXXXXXXXXXXXXXXXXXX")</f>
        <v>This entity requires a 'passenger count' be taken any time passengers are allowed to exit and re-enter the bus.</v>
      </c>
      <c r="C133" s="198" t="str">
        <f>IF(B133="XXXXXXXXXXXXXXXXXXXXXXXXXXXXXXXXXXXXXXX  XXXXXXXXXXXXXXXXXXXXXXXXXXXXXXXXXXXXXXX","X","")</f>
        <v/>
      </c>
      <c r="D133" s="197"/>
      <c r="E133" s="199"/>
      <c r="F133" s="277"/>
      <c r="G133" s="278"/>
    </row>
    <row r="134" spans="1:7" ht="15.75" x14ac:dyDescent="0.25">
      <c r="A134" s="323"/>
      <c r="B134" s="292" t="s">
        <v>789</v>
      </c>
      <c r="C134" s="279"/>
      <c r="D134" s="279"/>
      <c r="E134" s="279"/>
      <c r="F134" s="281"/>
      <c r="G134" s="317"/>
    </row>
    <row r="135" spans="1:7" ht="31.5" x14ac:dyDescent="0.25">
      <c r="A135" s="325" t="s">
        <v>774</v>
      </c>
      <c r="B135" s="62" t="str">
        <f>IF(OR(Profile!$M$14="X",Profile!$M$15="X",Profile!$M$16="X"), "This entity requires drivers to verify (to the extent possible) that the materials being shipped match the trip manifest/shipping papers.", "XXXXXXXXXXXXXXXXXXXXXXXXXXXXXXXXXXXXXXX  XXXXXXXXXXXXXXXXXXXXXXXXXXXXXXXXXXXXXXX")</f>
        <v>This entity requires drivers to verify (to the extent possible) that the materials being shipped match the trip manifest/shipping papers.</v>
      </c>
      <c r="C135" s="198" t="str">
        <f>IF(B135="XXXXXXXXXXXXXXXXXXXXXXXXXXXXXXXXXXXXXXX  XXXXXXXXXXXXXXXXXXXXXXXXXXXXXXXXXXXXXXX","X","")</f>
        <v/>
      </c>
      <c r="D135" s="197"/>
      <c r="E135" s="199"/>
      <c r="F135" s="277"/>
      <c r="G135" s="278"/>
    </row>
    <row r="136" spans="1:7" ht="15.75" x14ac:dyDescent="0.25">
      <c r="A136" s="320"/>
      <c r="B136" s="140" t="s">
        <v>398</v>
      </c>
      <c r="C136" s="202"/>
      <c r="D136" s="202"/>
      <c r="E136" s="202"/>
      <c r="F136" s="202"/>
      <c r="G136" s="315"/>
    </row>
    <row r="137" spans="1:7" ht="31.5" x14ac:dyDescent="0.25">
      <c r="A137" s="321">
        <v>90</v>
      </c>
      <c r="B137" s="146" t="s">
        <v>520</v>
      </c>
      <c r="C137" s="195"/>
      <c r="D137" s="197"/>
      <c r="E137" s="195"/>
      <c r="F137" s="277"/>
      <c r="G137" s="278"/>
    </row>
    <row r="138" spans="1:7" ht="48.75" customHeight="1" x14ac:dyDescent="0.25">
      <c r="A138" s="321">
        <v>91</v>
      </c>
      <c r="B138" s="146" t="s">
        <v>399</v>
      </c>
      <c r="C138" s="195"/>
      <c r="D138" s="197"/>
      <c r="E138" s="195"/>
      <c r="F138" s="277"/>
      <c r="G138" s="278"/>
    </row>
    <row r="139" spans="1:7" ht="31.5" x14ac:dyDescent="0.25">
      <c r="A139" s="319">
        <v>92</v>
      </c>
      <c r="B139" s="141" t="s">
        <v>400</v>
      </c>
      <c r="C139" s="195"/>
      <c r="D139" s="197"/>
      <c r="E139" s="195"/>
      <c r="F139" s="277"/>
      <c r="G139" s="278"/>
    </row>
    <row r="140" spans="1:7" ht="31.5" x14ac:dyDescent="0.25">
      <c r="A140" s="319">
        <v>93</v>
      </c>
      <c r="B140" s="141" t="s">
        <v>401</v>
      </c>
      <c r="C140" s="195"/>
      <c r="D140" s="197"/>
      <c r="E140" s="195"/>
      <c r="F140" s="277"/>
      <c r="G140" s="278"/>
    </row>
    <row r="141" spans="1:7" ht="31.5" x14ac:dyDescent="0.25">
      <c r="A141" s="320"/>
      <c r="B141" s="57" t="s">
        <v>402</v>
      </c>
      <c r="C141" s="202"/>
      <c r="D141" s="202"/>
      <c r="E141" s="202"/>
      <c r="F141" s="202"/>
      <c r="G141" s="315"/>
    </row>
    <row r="142" spans="1:7" ht="15.75" x14ac:dyDescent="0.25">
      <c r="A142" s="323"/>
      <c r="B142" s="292" t="s">
        <v>790</v>
      </c>
      <c r="C142" s="279"/>
      <c r="D142" s="279"/>
      <c r="E142" s="279"/>
      <c r="F142" s="281"/>
      <c r="G142" s="317"/>
    </row>
    <row r="143" spans="1:7" ht="31.5" x14ac:dyDescent="0.25">
      <c r="A143" s="321" t="s">
        <v>775</v>
      </c>
      <c r="B143" s="149" t="str">
        <f>IF(OR(Profile!$M$17="X",Profile!$M$18="X"), "This entity requires confirmation of arrival upon reaching final destination.", "XXXXXXXXXXXXXXXXXXXXXXXXXXXXXXXXXXXXXXX  XXXXXXXXXXXXXXXXXXXXXXXXXXXXXXXXXXXXXXX")</f>
        <v>This entity requires confirmation of arrival upon reaching final destination.</v>
      </c>
      <c r="C143" s="198" t="str">
        <f>IF(B143="XXXXXXXXXXXXXXXXXXXXXXXXXXXXXXXXXXXXXXX  XXXXXXXXXXXXXXXXXXXXXXXXXXXXXXXXXXXXXXX","X","")</f>
        <v/>
      </c>
      <c r="D143" s="197"/>
      <c r="E143" s="199"/>
      <c r="F143" s="277"/>
      <c r="G143" s="278"/>
    </row>
    <row r="144" spans="1:7" ht="31.5" x14ac:dyDescent="0.25">
      <c r="A144" s="329" t="s">
        <v>776</v>
      </c>
      <c r="B144" s="60" t="str">
        <f>IF(OR(Profile!$M$17="X",Profile!$M$18="X"), "This entity prohibits the use of alternate drivers without specific entity authorization.", "XXXXXXXXXXXXXXXXXXXXXXXXXXXXXXXXXXXXXXX  XXXXXXXXXXXXXXXXXXXXXXXXXXXXXXXXXXXXXXX")</f>
        <v>This entity prohibits the use of alternate drivers without specific entity authorization.</v>
      </c>
      <c r="C144" s="198" t="str">
        <f>IF(B144="XXXXXXXXXXXXXXXXXXXXXXXXXXXXXXXXXXXXXXX  XXXXXXXXXXXXXXXXXXXXXXXXXXXXXXXXXXXXXXX","X","")</f>
        <v/>
      </c>
      <c r="D144" s="197"/>
      <c r="E144" s="199"/>
      <c r="F144" s="277"/>
      <c r="G144" s="278"/>
    </row>
    <row r="145" spans="1:7" ht="15.75" x14ac:dyDescent="0.25">
      <c r="A145" s="330" t="s">
        <v>777</v>
      </c>
      <c r="B145" s="63" t="s">
        <v>403</v>
      </c>
      <c r="C145" s="200" t="s">
        <v>421</v>
      </c>
      <c r="D145" s="197"/>
      <c r="E145" s="199"/>
      <c r="F145" s="277"/>
      <c r="G145" s="278"/>
    </row>
    <row r="146" spans="1:7" ht="15.75" x14ac:dyDescent="0.25">
      <c r="A146" s="323"/>
      <c r="B146" s="292" t="s">
        <v>791</v>
      </c>
      <c r="C146" s="279"/>
      <c r="D146" s="279"/>
      <c r="E146" s="279"/>
      <c r="F146" s="281"/>
      <c r="G146" s="317"/>
    </row>
    <row r="147" spans="1:7" ht="31.5" x14ac:dyDescent="0.25">
      <c r="A147" s="321" t="s">
        <v>778</v>
      </c>
      <c r="B147" s="149" t="str">
        <f>IF(OR(Profile!$M$19="X",Profile!$M$20="X"), "This entity requires confirmation upon arrival at final non-school destinations (final drop-offs, field trips, extracurricular activities, etc.)", "XXXXXXXXXXXXXXXXXXXXXXXXXXXXXXXXXXXXXXX  XXXXXXXXXXXXXXXXXXXXXXXXXXXXXXXXXXXXXXX  XXXXXXXXXXXXXXXXXXXXXXXXXXXXXXXXXXXXXXX")</f>
        <v>This entity requires confirmation upon arrival at final non-school destinations (final drop-offs, field trips, extracurricular activities, etc.)</v>
      </c>
      <c r="C147" s="198" t="str">
        <f>IF(B147="XXXXXXXXXXXXXXXXXXXXXXXXXXXXXXXXXXXXXXX  XXXXXXXXXXXXXXXXXXXXXXXXXXXXXXXXXXXXXXX  XXXXXXXXXXXXXXXXXXXXXXXXXXXXXXXXXXXXXXX","X","")</f>
        <v/>
      </c>
      <c r="D147" s="197"/>
      <c r="E147" s="199"/>
      <c r="F147" s="277"/>
      <c r="G147" s="278"/>
    </row>
    <row r="148" spans="1:7" ht="31.5" x14ac:dyDescent="0.25">
      <c r="A148" s="329" t="s">
        <v>779</v>
      </c>
      <c r="B148" s="60" t="str">
        <f>IF(OR(Profile!$M$19="X",Profile!$M$20="X"), "This entity prohibits the use of alternate drivers without specific entity authorization.", "XXXXXXXXXXXXXXXXXXXXXXXXXXXXXXXXXXXXXXX  XXXXXXXXXXXXXXXXXXXXXXXXXXXXXXXXXXXXXXX")</f>
        <v>This entity prohibits the use of alternate drivers without specific entity authorization.</v>
      </c>
      <c r="C148" s="198" t="str">
        <f>IF(B148="XXXXXXXXXXXXXXXXXXXXXXXXXXXXXXXXXXXXXXX  XXXXXXXXXXXXXXXXXXXXXXXXXXXXXXXXXXXXXXX","X","")</f>
        <v/>
      </c>
      <c r="D148" s="197"/>
      <c r="E148" s="199"/>
      <c r="F148" s="277"/>
      <c r="G148" s="278"/>
    </row>
    <row r="149" spans="1:7" ht="15.75" x14ac:dyDescent="0.25">
      <c r="A149" s="330" t="s">
        <v>780</v>
      </c>
      <c r="B149" s="63" t="s">
        <v>403</v>
      </c>
      <c r="C149" s="200" t="s">
        <v>421</v>
      </c>
      <c r="D149" s="197"/>
      <c r="E149" s="199"/>
      <c r="F149" s="277"/>
      <c r="G149" s="278"/>
    </row>
    <row r="150" spans="1:7" ht="15.75" x14ac:dyDescent="0.25">
      <c r="A150" s="323"/>
      <c r="B150" s="292" t="s">
        <v>792</v>
      </c>
      <c r="C150" s="279"/>
      <c r="D150" s="279"/>
      <c r="E150" s="279"/>
      <c r="F150" s="281"/>
      <c r="G150" s="317"/>
    </row>
    <row r="151" spans="1:7" ht="15.75" x14ac:dyDescent="0.25">
      <c r="A151" s="321" t="s">
        <v>781</v>
      </c>
      <c r="B151" s="149" t="str">
        <f>IF(OR(Profile!$M$14="X",Profile!$M$15="X",Profile!$M$16="X"), "This entity requires confirmation of shipment delivery upon arrival.", "X")</f>
        <v>This entity requires confirmation of shipment delivery upon arrival.</v>
      </c>
      <c r="C151" s="198" t="str">
        <f>IF(B151="X","X","")</f>
        <v/>
      </c>
      <c r="D151" s="197"/>
      <c r="E151" s="199"/>
      <c r="F151" s="277"/>
      <c r="G151" s="278"/>
    </row>
    <row r="152" spans="1:7" ht="31.5" x14ac:dyDescent="0.25">
      <c r="A152" s="329" t="s">
        <v>782</v>
      </c>
      <c r="B152" s="60" t="str">
        <f>IF(OR(Profile!$M$14="X",Profile!$M$15="X",Profile!$M$16="X"), "This entity requires that shipments not be subcontracted or turned over to another driver without specific entity authorization.", "XXXXXXXXXXXXXXXXXXXXXXXXXXXXXXXXXXXXXXX  XXXXXXXXXXXXXXXXXXXXXXXXXXXXXXXXXXXXXXX")</f>
        <v>This entity requires that shipments not be subcontracted or turned over to another driver without specific entity authorization.</v>
      </c>
      <c r="C152" s="198" t="str">
        <f>IF(B152="XXXXXXXXXXXXXXXXXXXXXXXXXXXXXXXXXXXXXXX  XXXXXXXXXXXXXXXXXXXXXXXXXXXXXXXXXXXXXXX","X","")</f>
        <v/>
      </c>
      <c r="D152" s="197"/>
      <c r="E152" s="199"/>
      <c r="F152" s="277"/>
      <c r="G152" s="278"/>
    </row>
    <row r="153" spans="1:7" ht="31.5" x14ac:dyDescent="0.25">
      <c r="A153" s="331" t="s">
        <v>783</v>
      </c>
      <c r="B153" s="60" t="str">
        <f>IF(OR(Profile!$M$14="X",Profile!$M$15="X",Profile!$M$16="X"), "This entity requires advance notice to the consignee or point of destination regarding anticipated delivery information.", "XXXXXXXXXXXXXXXXXXXXXXXXXXXXXXXXXXXXXXX  XXXXXXXXXXXXXXXXXXXXXXXXXXXXXXXXXXXXXXX")</f>
        <v>This entity requires advance notice to the consignee or point of destination regarding anticipated delivery information.</v>
      </c>
      <c r="C153" s="198" t="str">
        <f>IF(B153="XXXXXXXXXXXXXXXXXXXXXXXXXXXXXXXXXXXXXXX  XXXXXXXXXXXXXXXXXXXXXXXXXXXXXXXXXXXXXXX","X","")</f>
        <v/>
      </c>
      <c r="D153" s="197"/>
      <c r="E153" s="199"/>
      <c r="F153" s="277"/>
      <c r="G153" s="278"/>
    </row>
    <row r="154" spans="1:7" ht="47.25" x14ac:dyDescent="0.25">
      <c r="A154" s="319">
        <v>97</v>
      </c>
      <c r="B154" s="144" t="s">
        <v>404</v>
      </c>
      <c r="C154" s="199"/>
      <c r="D154" s="197"/>
      <c r="E154" s="199"/>
      <c r="F154" s="277"/>
      <c r="G154" s="278"/>
    </row>
    <row r="155" spans="1:7" ht="15.75" x14ac:dyDescent="0.25">
      <c r="A155" s="320"/>
      <c r="B155" s="145" t="s">
        <v>405</v>
      </c>
      <c r="C155" s="202"/>
      <c r="D155" s="202"/>
      <c r="E155" s="202"/>
      <c r="F155" s="202"/>
      <c r="G155" s="315"/>
    </row>
    <row r="156" spans="1:7" ht="47.25" x14ac:dyDescent="0.25">
      <c r="A156" s="321">
        <v>98</v>
      </c>
      <c r="B156" s="146" t="s">
        <v>406</v>
      </c>
      <c r="C156" s="195"/>
      <c r="D156" s="197"/>
      <c r="E156" s="195"/>
      <c r="F156" s="277"/>
      <c r="G156" s="278"/>
    </row>
    <row r="157" spans="1:7" ht="31.5" x14ac:dyDescent="0.25">
      <c r="A157" s="319">
        <v>99</v>
      </c>
      <c r="B157" s="141" t="s">
        <v>407</v>
      </c>
      <c r="C157" s="195"/>
      <c r="D157" s="197"/>
      <c r="E157" s="195"/>
      <c r="F157" s="277"/>
      <c r="G157" s="278"/>
    </row>
  </sheetData>
  <sheetProtection formatCells="0" formatColumns="0" formatRows="0" selectLockedCells="1"/>
  <mergeCells count="10">
    <mergeCell ref="A1:G1"/>
    <mergeCell ref="A2:G2"/>
    <mergeCell ref="C8:E8"/>
    <mergeCell ref="F8:G8"/>
    <mergeCell ref="A10:G10"/>
    <mergeCell ref="A41:G41"/>
    <mergeCell ref="A61:G61"/>
    <mergeCell ref="A93:G93"/>
    <mergeCell ref="A3:G3"/>
    <mergeCell ref="A4:G4"/>
  </mergeCells>
  <conditionalFormatting sqref="D12:D14 D16:D18 D20:D27 D29:D30 D32:D33 D35:D37 D39:D40 D43:D49 D51:D56 D58:D60 D63:D71 D73:D85 D87:D92 D95:D103 D106:D109 D111:D114 D116:D119 D121:D125 D127:D129 D131 D133 D135 D137:D140 D143:D145 D147:D149 D151:D154 D156:D157">
    <cfRule type="containsBlanks" priority="87" stopIfTrue="1">
      <formula>LEN(TRIM(D12))=0</formula>
    </cfRule>
    <cfRule type="cellIs" dxfId="10" priority="89" operator="between">
      <formula>0</formula>
      <formula>2</formula>
    </cfRule>
  </conditionalFormatting>
  <conditionalFormatting sqref="C12:C40 C42:C60 C62:C92 C94:C157">
    <cfRule type="containsText" dxfId="9" priority="32" operator="containsText" text="X">
      <formula>NOT(ISERROR(SEARCH("X",C12)))</formula>
    </cfRule>
  </conditionalFormatting>
  <conditionalFormatting sqref="E12:E14 E16:E18 E20:E27 E29:E30 E32:E33 E35:E37 E39:E40 E43:E49 E51:E56 E58:E60 E63:E71 E73:E85 E87:E92 E95:E103 E106:E109 E111:E114 E116:E119 E121:E125 E127:E129 E131 E133 E135 E137:E140 E143:E145 E147:E149 E151:E154 E156:E157">
    <cfRule type="containsText" dxfId="8" priority="29" operator="containsText" text="X">
      <formula>NOT(ISERROR(SEARCH("X",E12)))</formula>
    </cfRule>
  </conditionalFormatting>
  <conditionalFormatting sqref="B106:B109 B111 B113:B114 B116:B119 B131 B133 B135 B143:B144 B147:B148 B151:B153">
    <cfRule type="beginsWith" dxfId="7" priority="1" operator="beginsWith" text="X">
      <formula>LEFT(B106,1)="X"</formula>
    </cfRule>
  </conditionalFormatting>
  <pageMargins left="0.2" right="0.2" top="0.5" bottom="0.5" header="0.3" footer="0.3"/>
  <pageSetup scale="61" orientation="portrait" horizontalDpi="4294967295" verticalDpi="4294967295" r:id="rId1"/>
  <headerFooter>
    <oddHeader>&amp;CSENSITIVE SECURITY INFORMATION</oddHeader>
    <oddFooter>&amp;C&amp;G</oddFooter>
  </headerFooter>
  <rowBreaks count="4" manualBreakCount="4">
    <brk id="33" max="6" man="1"/>
    <brk id="60" max="6" man="1"/>
    <brk id="92" max="6" man="1"/>
    <brk id="125" max="6" man="1"/>
  </rowBreaks>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'Pivot Stats'!A9:A14</xm:f>
          </x14:formula1>
          <xm:sqref>D151:D154 D156:D157 D147:D149 D143:D145 D137:D140 D135 D133 D131 D127:D129 D121:D125 D116:D119 D111:D114 D106:D109 D95:D103 D87:D92 D73:D85 D63:D71 D58:D60 D51:D56 D43:D49 D39:D40 D35:D37 D32:D33 D29:D30 D20:D27 D16:D18 D12:D14</xm:sqref>
        </x14:dataValidation>
        <x14:dataValidation type="list" allowBlank="1" showInputMessage="1" showErrorMessage="1">
          <x14:formula1>
            <xm:f>'Pivot Stats'!B9:B10</xm:f>
          </x14:formula1>
          <xm:sqref>C12:C14 E156:E157 E151:E154 E147:E149 E143:E145 E137:E140 E135 E133 E131 E127:E129 E121:E125 E116:E119 E111:E114 E106:E109 E95:E103 E87:E92 E73:E85 E63:E71 E58:E60 E51:E56 E43:E49 E39:E40 E35:E37 E32:E33 E29:E30 E20:E27 E16:E18 C156:C157 C154 C137:C140 C127:C129 C121:C125 C95:C103 C87:C92 C73:C85 C63:C71 C58:C60 C51:C56 C43:C49 C39:C40 C35:C37 C32:C33 C29:C30 C20:C27 C16:C18 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726"/>
  <sheetViews>
    <sheetView view="pageBreakPreview" zoomScaleNormal="100" zoomScaleSheetLayoutView="100" workbookViewId="0">
      <selection activeCell="A11" sqref="A11:G11"/>
    </sheetView>
  </sheetViews>
  <sheetFormatPr defaultColWidth="9.140625" defaultRowHeight="15.75" x14ac:dyDescent="0.25"/>
  <cols>
    <col min="1" max="7" width="16.42578125" style="33" customWidth="1"/>
    <col min="8" max="16384" width="9.140625" style="33"/>
  </cols>
  <sheetData>
    <row r="1" spans="1:69" x14ac:dyDescent="0.25">
      <c r="A1" s="551" t="s">
        <v>241</v>
      </c>
      <c r="B1" s="552"/>
      <c r="C1" s="552" t="s">
        <v>242</v>
      </c>
      <c r="D1" s="552"/>
      <c r="E1" s="552" t="s">
        <v>243</v>
      </c>
      <c r="F1" s="552"/>
      <c r="G1" s="553"/>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row>
    <row r="2" spans="1:69" x14ac:dyDescent="0.25">
      <c r="A2" s="554">
        <f>Profile!G5</f>
        <v>0</v>
      </c>
      <c r="B2" s="555"/>
      <c r="C2" s="556">
        <f>Profile!I5</f>
        <v>0</v>
      </c>
      <c r="D2" s="556"/>
      <c r="E2" s="557">
        <f>Profile!K5</f>
        <v>0</v>
      </c>
      <c r="F2" s="557"/>
      <c r="G2" s="558"/>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row>
    <row r="3" spans="1:69" x14ac:dyDescent="0.25">
      <c r="A3" s="559" t="s">
        <v>244</v>
      </c>
      <c r="B3" s="560"/>
      <c r="C3" s="560"/>
      <c r="D3" s="560"/>
      <c r="E3" s="560"/>
      <c r="F3" s="560"/>
      <c r="G3" s="561"/>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row>
    <row r="4" spans="1:69" x14ac:dyDescent="0.25">
      <c r="A4" s="562">
        <f>Profile!G7</f>
        <v>0</v>
      </c>
      <c r="B4" s="557"/>
      <c r="C4" s="557"/>
      <c r="D4" s="557"/>
      <c r="E4" s="557"/>
      <c r="F4" s="557"/>
      <c r="G4" s="558"/>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row>
    <row r="5" spans="1:69" x14ac:dyDescent="0.25">
      <c r="A5" s="563"/>
      <c r="B5" s="564"/>
      <c r="C5" s="564"/>
      <c r="D5" s="564"/>
      <c r="E5" s="564"/>
      <c r="F5" s="564"/>
      <c r="G5" s="565"/>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row>
    <row r="6" spans="1:69" x14ac:dyDescent="0.25">
      <c r="A6" s="559" t="s">
        <v>298</v>
      </c>
      <c r="B6" s="560"/>
      <c r="C6" s="560"/>
      <c r="D6" s="560"/>
      <c r="E6" s="560"/>
      <c r="F6" s="560"/>
      <c r="G6" s="561"/>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row>
    <row r="7" spans="1:69" ht="15.75" customHeight="1" x14ac:dyDescent="0.25">
      <c r="A7" s="566" t="s">
        <v>309</v>
      </c>
      <c r="B7" s="567"/>
      <c r="C7" s="567"/>
      <c r="D7" s="567"/>
      <c r="E7" s="567"/>
      <c r="F7" s="567"/>
      <c r="G7" s="568"/>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row>
    <row r="8" spans="1:69" ht="15.75" customHeight="1" x14ac:dyDescent="0.25">
      <c r="A8" s="569"/>
      <c r="B8" s="570"/>
      <c r="C8" s="570"/>
      <c r="D8" s="570"/>
      <c r="E8" s="570"/>
      <c r="F8" s="570"/>
      <c r="G8" s="571"/>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row>
    <row r="9" spans="1:69" ht="15.75" customHeight="1" x14ac:dyDescent="0.25">
      <c r="A9" s="569"/>
      <c r="B9" s="570"/>
      <c r="C9" s="570"/>
      <c r="D9" s="570"/>
      <c r="E9" s="570"/>
      <c r="F9" s="570"/>
      <c r="G9" s="571"/>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row>
    <row r="10" spans="1:69" ht="15.75" customHeight="1" x14ac:dyDescent="0.25">
      <c r="A10" s="569"/>
      <c r="B10" s="570"/>
      <c r="C10" s="570"/>
      <c r="D10" s="570"/>
      <c r="E10" s="570"/>
      <c r="F10" s="570"/>
      <c r="G10" s="571"/>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row>
    <row r="11" spans="1:69" ht="15.75" customHeight="1" x14ac:dyDescent="0.25">
      <c r="A11" s="569"/>
      <c r="B11" s="570"/>
      <c r="C11" s="570"/>
      <c r="D11" s="570"/>
      <c r="E11" s="570"/>
      <c r="F11" s="570"/>
      <c r="G11" s="571"/>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row>
    <row r="12" spans="1:69" ht="15.75" customHeight="1" x14ac:dyDescent="0.25">
      <c r="A12" s="569"/>
      <c r="B12" s="570"/>
      <c r="C12" s="570"/>
      <c r="D12" s="570"/>
      <c r="E12" s="570"/>
      <c r="F12" s="570"/>
      <c r="G12" s="571"/>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row>
    <row r="13" spans="1:69" ht="15.75" customHeight="1" x14ac:dyDescent="0.25">
      <c r="A13" s="569"/>
      <c r="B13" s="570"/>
      <c r="C13" s="570"/>
      <c r="D13" s="570"/>
      <c r="E13" s="570"/>
      <c r="F13" s="570"/>
      <c r="G13" s="571"/>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row>
    <row r="14" spans="1:69" ht="15.75" customHeight="1" x14ac:dyDescent="0.25">
      <c r="A14" s="569"/>
      <c r="B14" s="570"/>
      <c r="C14" s="570"/>
      <c r="D14" s="570"/>
      <c r="E14" s="570"/>
      <c r="F14" s="570"/>
      <c r="G14" s="571"/>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row>
    <row r="15" spans="1:69" x14ac:dyDescent="0.25">
      <c r="A15" s="566" t="s">
        <v>299</v>
      </c>
      <c r="B15" s="567"/>
      <c r="C15" s="567"/>
      <c r="D15" s="567"/>
      <c r="E15" s="567"/>
      <c r="F15" s="567"/>
      <c r="G15" s="568"/>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row>
    <row r="16" spans="1:69" ht="31.5" customHeight="1" x14ac:dyDescent="0.25">
      <c r="A16" s="572"/>
      <c r="B16" s="573"/>
      <c r="C16" s="573"/>
      <c r="D16" s="573"/>
      <c r="E16" s="573"/>
      <c r="F16" s="573"/>
      <c r="G16" s="574"/>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row>
    <row r="17" spans="1:69" ht="30.75" customHeight="1" x14ac:dyDescent="0.25">
      <c r="A17" s="566" t="s">
        <v>300</v>
      </c>
      <c r="B17" s="567"/>
      <c r="C17" s="567"/>
      <c r="D17" s="567"/>
      <c r="E17" s="567"/>
      <c r="F17" s="567"/>
      <c r="G17" s="568"/>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row>
    <row r="18" spans="1:69" x14ac:dyDescent="0.25">
      <c r="A18" s="575" t="s">
        <v>301</v>
      </c>
      <c r="B18" s="576"/>
      <c r="C18" s="576"/>
      <c r="D18" s="576"/>
      <c r="E18" s="576"/>
      <c r="F18" s="576"/>
      <c r="G18" s="577"/>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row>
    <row r="19" spans="1:69" x14ac:dyDescent="0.25">
      <c r="A19" s="575" t="s">
        <v>302</v>
      </c>
      <c r="B19" s="576"/>
      <c r="C19" s="576"/>
      <c r="D19" s="576"/>
      <c r="E19" s="576"/>
      <c r="F19" s="576"/>
      <c r="G19" s="577"/>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row>
    <row r="20" spans="1:69" x14ac:dyDescent="0.25">
      <c r="A20" s="575" t="s">
        <v>303</v>
      </c>
      <c r="B20" s="576"/>
      <c r="C20" s="576"/>
      <c r="D20" s="576"/>
      <c r="E20" s="576"/>
      <c r="F20" s="576"/>
      <c r="G20" s="577"/>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row>
    <row r="21" spans="1:69" x14ac:dyDescent="0.25">
      <c r="A21" s="575" t="s">
        <v>304</v>
      </c>
      <c r="B21" s="576"/>
      <c r="C21" s="576"/>
      <c r="D21" s="576"/>
      <c r="E21" s="576"/>
      <c r="F21" s="576"/>
      <c r="G21" s="577"/>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row>
    <row r="22" spans="1:69" ht="15.75" customHeight="1" x14ac:dyDescent="0.25">
      <c r="A22" s="575" t="s">
        <v>305</v>
      </c>
      <c r="B22" s="576"/>
      <c r="C22" s="576"/>
      <c r="D22" s="576"/>
      <c r="E22" s="576"/>
      <c r="F22" s="576"/>
      <c r="G22" s="577"/>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row>
    <row r="23" spans="1:69" x14ac:dyDescent="0.25">
      <c r="A23" s="566" t="s">
        <v>306</v>
      </c>
      <c r="B23" s="567"/>
      <c r="C23" s="567"/>
      <c r="D23" s="567"/>
      <c r="E23" s="567"/>
      <c r="F23" s="567"/>
      <c r="G23" s="568"/>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row>
    <row r="24" spans="1:69" x14ac:dyDescent="0.25">
      <c r="A24" s="575" t="s">
        <v>301</v>
      </c>
      <c r="B24" s="576"/>
      <c r="C24" s="576"/>
      <c r="D24" s="576"/>
      <c r="E24" s="576"/>
      <c r="F24" s="576"/>
      <c r="G24" s="577"/>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row>
    <row r="25" spans="1:69" ht="15.75" customHeight="1" x14ac:dyDescent="0.25">
      <c r="A25" s="575" t="s">
        <v>302</v>
      </c>
      <c r="B25" s="576"/>
      <c r="C25" s="576"/>
      <c r="D25" s="576"/>
      <c r="E25" s="576"/>
      <c r="F25" s="576"/>
      <c r="G25" s="577"/>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row>
    <row r="26" spans="1:69" x14ac:dyDescent="0.25">
      <c r="A26" s="566" t="s">
        <v>307</v>
      </c>
      <c r="B26" s="567"/>
      <c r="C26" s="567"/>
      <c r="D26" s="567"/>
      <c r="E26" s="567"/>
      <c r="F26" s="567"/>
      <c r="G26" s="568"/>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row>
    <row r="27" spans="1:69" x14ac:dyDescent="0.25">
      <c r="A27" s="575" t="s">
        <v>301</v>
      </c>
      <c r="B27" s="576"/>
      <c r="C27" s="576"/>
      <c r="D27" s="576"/>
      <c r="E27" s="576"/>
      <c r="F27" s="576"/>
      <c r="G27" s="577"/>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row>
    <row r="28" spans="1:69" x14ac:dyDescent="0.25">
      <c r="A28" s="575" t="s">
        <v>302</v>
      </c>
      <c r="B28" s="576"/>
      <c r="C28" s="576"/>
      <c r="D28" s="576"/>
      <c r="E28" s="576"/>
      <c r="F28" s="576"/>
      <c r="G28" s="577"/>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row>
    <row r="29" spans="1:69" ht="15.75" customHeight="1" x14ac:dyDescent="0.25">
      <c r="A29" s="575"/>
      <c r="B29" s="576"/>
      <c r="C29" s="576"/>
      <c r="D29" s="576"/>
      <c r="E29" s="576"/>
      <c r="F29" s="576"/>
      <c r="G29" s="577"/>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row>
    <row r="30" spans="1:69" x14ac:dyDescent="0.25">
      <c r="A30" s="566" t="s">
        <v>308</v>
      </c>
      <c r="B30" s="567"/>
      <c r="C30" s="567"/>
      <c r="D30" s="567"/>
      <c r="E30" s="567"/>
      <c r="F30" s="567"/>
      <c r="G30" s="568"/>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row>
    <row r="31" spans="1:69" x14ac:dyDescent="0.25">
      <c r="A31" s="575" t="s">
        <v>301</v>
      </c>
      <c r="B31" s="576"/>
      <c r="C31" s="576"/>
      <c r="D31" s="576"/>
      <c r="E31" s="576"/>
      <c r="F31" s="576"/>
      <c r="G31" s="577"/>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row>
    <row r="32" spans="1:69" x14ac:dyDescent="0.25">
      <c r="A32" s="575" t="s">
        <v>302</v>
      </c>
      <c r="B32" s="576"/>
      <c r="C32" s="576"/>
      <c r="D32" s="576"/>
      <c r="E32" s="576"/>
      <c r="F32" s="576"/>
      <c r="G32" s="577"/>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row>
    <row r="33" spans="1:69" ht="15.6" x14ac:dyDescent="0.3">
      <c r="A33" s="575" t="s">
        <v>303</v>
      </c>
      <c r="B33" s="576"/>
      <c r="C33" s="576"/>
      <c r="D33" s="576"/>
      <c r="E33" s="576"/>
      <c r="F33" s="576"/>
      <c r="G33" s="577"/>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row>
    <row r="34" spans="1:69" ht="16.5" thickBot="1" x14ac:dyDescent="0.3">
      <c r="A34" s="589" t="s">
        <v>312</v>
      </c>
      <c r="B34" s="590"/>
      <c r="C34" s="590"/>
      <c r="D34" s="590"/>
      <c r="E34" s="590"/>
      <c r="F34" s="590"/>
      <c r="G34" s="591"/>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row>
    <row r="35" spans="1:69" x14ac:dyDescent="0.25">
      <c r="A35" s="578" t="s">
        <v>250</v>
      </c>
      <c r="B35" s="579"/>
      <c r="C35" s="580"/>
      <c r="D35" s="581"/>
      <c r="E35" s="581"/>
      <c r="F35" s="581"/>
      <c r="G35" s="58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row>
    <row r="36" spans="1:69" x14ac:dyDescent="0.25">
      <c r="A36" s="583" t="s">
        <v>293</v>
      </c>
      <c r="B36" s="584"/>
      <c r="C36" s="418"/>
      <c r="D36" s="419"/>
      <c r="E36" s="419"/>
      <c r="F36" s="419"/>
      <c r="G36" s="585"/>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row>
    <row r="37" spans="1:69" x14ac:dyDescent="0.25">
      <c r="A37" s="583" t="s">
        <v>271</v>
      </c>
      <c r="B37" s="584"/>
      <c r="C37" s="418"/>
      <c r="D37" s="419"/>
      <c r="E37" s="419"/>
      <c r="F37" s="419"/>
      <c r="G37" s="585"/>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row>
    <row r="38" spans="1:69" ht="16.5" thickBot="1" x14ac:dyDescent="0.3">
      <c r="A38" s="586" t="s">
        <v>252</v>
      </c>
      <c r="B38" s="587"/>
      <c r="C38" s="479"/>
      <c r="D38" s="480"/>
      <c r="E38" s="480"/>
      <c r="F38" s="480"/>
      <c r="G38" s="588"/>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row>
    <row r="39" spans="1:69" x14ac:dyDescent="0.25">
      <c r="A39" s="578" t="s">
        <v>250</v>
      </c>
      <c r="B39" s="579"/>
      <c r="C39" s="595"/>
      <c r="D39" s="596"/>
      <c r="E39" s="596"/>
      <c r="F39" s="596"/>
      <c r="G39" s="597"/>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row>
    <row r="40" spans="1:69" x14ac:dyDescent="0.25">
      <c r="A40" s="583" t="s">
        <v>293</v>
      </c>
      <c r="B40" s="584"/>
      <c r="C40" s="592"/>
      <c r="D40" s="593"/>
      <c r="E40" s="593"/>
      <c r="F40" s="593"/>
      <c r="G40" s="594"/>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row>
    <row r="41" spans="1:69" x14ac:dyDescent="0.25">
      <c r="A41" s="583" t="s">
        <v>271</v>
      </c>
      <c r="B41" s="584"/>
      <c r="C41" s="592"/>
      <c r="D41" s="593"/>
      <c r="E41" s="593"/>
      <c r="F41" s="593"/>
      <c r="G41" s="594"/>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row>
    <row r="42" spans="1:69" ht="16.5" thickBot="1" x14ac:dyDescent="0.3">
      <c r="A42" s="586" t="s">
        <v>252</v>
      </c>
      <c r="B42" s="587"/>
      <c r="C42" s="598"/>
      <c r="D42" s="599"/>
      <c r="E42" s="599"/>
      <c r="F42" s="599"/>
      <c r="G42" s="600"/>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row>
    <row r="43" spans="1:69" ht="16.5" thickBot="1" x14ac:dyDescent="0.3">
      <c r="A43" s="589" t="s">
        <v>313</v>
      </c>
      <c r="B43" s="590"/>
      <c r="C43" s="590"/>
      <c r="D43" s="590"/>
      <c r="E43" s="590"/>
      <c r="F43" s="590"/>
      <c r="G43" s="591"/>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row>
    <row r="44" spans="1:69" x14ac:dyDescent="0.25">
      <c r="A44" s="578" t="s">
        <v>250</v>
      </c>
      <c r="B44" s="579"/>
      <c r="C44" s="580"/>
      <c r="D44" s="581"/>
      <c r="E44" s="581"/>
      <c r="F44" s="581"/>
      <c r="G44" s="58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row>
    <row r="45" spans="1:69" x14ac:dyDescent="0.25">
      <c r="A45" s="583" t="s">
        <v>293</v>
      </c>
      <c r="B45" s="584"/>
      <c r="C45" s="418"/>
      <c r="D45" s="419"/>
      <c r="E45" s="419"/>
      <c r="F45" s="419"/>
      <c r="G45" s="585"/>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row>
    <row r="46" spans="1:69" x14ac:dyDescent="0.25">
      <c r="A46" s="583" t="s">
        <v>271</v>
      </c>
      <c r="B46" s="584"/>
      <c r="C46" s="418"/>
      <c r="D46" s="419"/>
      <c r="E46" s="419"/>
      <c r="F46" s="419"/>
      <c r="G46" s="585"/>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row>
    <row r="47" spans="1:69" ht="16.5" thickBot="1" x14ac:dyDescent="0.3">
      <c r="A47" s="586" t="s">
        <v>252</v>
      </c>
      <c r="B47" s="587"/>
      <c r="C47" s="479"/>
      <c r="D47" s="480"/>
      <c r="E47" s="480"/>
      <c r="F47" s="480"/>
      <c r="G47" s="588"/>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row>
    <row r="48" spans="1:69" x14ac:dyDescent="0.25">
      <c r="A48" s="578" t="s">
        <v>250</v>
      </c>
      <c r="B48" s="579"/>
      <c r="C48" s="580"/>
      <c r="D48" s="581"/>
      <c r="E48" s="581"/>
      <c r="F48" s="581"/>
      <c r="G48" s="58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row>
    <row r="49" spans="1:69" x14ac:dyDescent="0.25">
      <c r="A49" s="583" t="s">
        <v>293</v>
      </c>
      <c r="B49" s="584"/>
      <c r="C49" s="418"/>
      <c r="D49" s="419"/>
      <c r="E49" s="419"/>
      <c r="F49" s="419"/>
      <c r="G49" s="585"/>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row>
    <row r="50" spans="1:69" x14ac:dyDescent="0.25">
      <c r="A50" s="583" t="s">
        <v>271</v>
      </c>
      <c r="B50" s="584"/>
      <c r="C50" s="418"/>
      <c r="D50" s="419"/>
      <c r="E50" s="419"/>
      <c r="F50" s="419"/>
      <c r="G50" s="585"/>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row>
    <row r="51" spans="1:69" ht="16.5" thickBot="1" x14ac:dyDescent="0.3">
      <c r="A51" s="586" t="s">
        <v>252</v>
      </c>
      <c r="B51" s="587"/>
      <c r="C51" s="479"/>
      <c r="D51" s="480"/>
      <c r="E51" s="480"/>
      <c r="F51" s="480"/>
      <c r="G51" s="588"/>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row>
    <row r="52" spans="1:69" x14ac:dyDescent="0.2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row>
    <row r="53" spans="1:69" x14ac:dyDescent="0.2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row>
    <row r="54" spans="1:69" x14ac:dyDescent="0.2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row>
    <row r="55" spans="1:69" x14ac:dyDescent="0.2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row>
    <row r="56" spans="1:69" x14ac:dyDescent="0.2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row>
    <row r="57" spans="1:69" x14ac:dyDescent="0.2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row>
    <row r="58" spans="1:69" x14ac:dyDescent="0.2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row>
    <row r="59" spans="1:69" x14ac:dyDescent="0.2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row>
    <row r="60" spans="1:69" x14ac:dyDescent="0.2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row>
    <row r="61" spans="1:69" x14ac:dyDescent="0.2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row>
    <row r="62" spans="1:69" x14ac:dyDescent="0.2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row>
    <row r="63" spans="1:69" x14ac:dyDescent="0.2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row>
    <row r="64" spans="1:69" x14ac:dyDescent="0.2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row>
    <row r="65" spans="1:69" x14ac:dyDescent="0.2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row>
    <row r="66" spans="1:69" x14ac:dyDescent="0.2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row>
    <row r="67" spans="1:69" x14ac:dyDescent="0.2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row>
    <row r="68" spans="1:69" x14ac:dyDescent="0.2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row>
    <row r="69" spans="1:69" x14ac:dyDescent="0.2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row>
    <row r="70" spans="1:69" x14ac:dyDescent="0.2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row>
    <row r="71" spans="1:69" x14ac:dyDescent="0.2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row>
    <row r="72" spans="1:69" x14ac:dyDescent="0.2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row>
    <row r="73" spans="1:69" x14ac:dyDescent="0.2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row>
    <row r="74" spans="1:69" x14ac:dyDescent="0.2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row>
    <row r="75" spans="1:69" x14ac:dyDescent="0.2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row>
    <row r="76" spans="1:69" x14ac:dyDescent="0.2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row>
    <row r="77" spans="1:69" x14ac:dyDescent="0.2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row>
    <row r="78" spans="1:69" x14ac:dyDescent="0.2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row>
    <row r="79" spans="1:69" x14ac:dyDescent="0.2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row>
    <row r="80" spans="1:69" x14ac:dyDescent="0.2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row>
    <row r="81" spans="1:69" x14ac:dyDescent="0.2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row>
    <row r="82" spans="1:69" x14ac:dyDescent="0.2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row>
    <row r="83" spans="1:69" x14ac:dyDescent="0.2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row>
    <row r="84" spans="1:69" x14ac:dyDescent="0.2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row>
    <row r="85" spans="1:69" x14ac:dyDescent="0.2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row>
    <row r="86" spans="1:69" x14ac:dyDescent="0.2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row>
    <row r="87" spans="1:69" x14ac:dyDescent="0.2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row>
    <row r="88" spans="1:69" x14ac:dyDescent="0.2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row>
    <row r="89" spans="1:69" x14ac:dyDescent="0.2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row>
    <row r="90" spans="1:69" x14ac:dyDescent="0.2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row>
    <row r="91" spans="1:69" x14ac:dyDescent="0.2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row>
    <row r="92" spans="1:69" x14ac:dyDescent="0.2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row>
    <row r="93" spans="1:69" x14ac:dyDescent="0.2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row>
    <row r="94" spans="1:69" x14ac:dyDescent="0.2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row>
    <row r="95" spans="1:69" x14ac:dyDescent="0.2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row>
    <row r="96" spans="1:69" x14ac:dyDescent="0.2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row>
    <row r="97" spans="1:69" x14ac:dyDescent="0.2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row>
    <row r="98" spans="1:69" x14ac:dyDescent="0.2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row>
    <row r="99" spans="1:69" x14ac:dyDescent="0.2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row>
    <row r="100" spans="1:69" x14ac:dyDescent="0.2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row>
    <row r="101" spans="1:69" x14ac:dyDescent="0.2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row>
    <row r="102" spans="1:69" x14ac:dyDescent="0.2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row>
    <row r="103" spans="1:69" x14ac:dyDescent="0.2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row>
    <row r="104" spans="1:69" x14ac:dyDescent="0.2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row>
    <row r="105" spans="1:69" x14ac:dyDescent="0.2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row>
    <row r="106" spans="1:69" x14ac:dyDescent="0.2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row>
    <row r="107" spans="1:69" x14ac:dyDescent="0.2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row>
    <row r="108" spans="1:69" x14ac:dyDescent="0.2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row>
    <row r="109" spans="1:69" x14ac:dyDescent="0.2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row>
    <row r="110" spans="1:69" x14ac:dyDescent="0.2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row>
    <row r="111" spans="1:69" x14ac:dyDescent="0.2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row>
    <row r="112" spans="1:69" x14ac:dyDescent="0.2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row>
    <row r="113" spans="1:69" x14ac:dyDescent="0.2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row>
    <row r="114" spans="1:69" x14ac:dyDescent="0.2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row>
    <row r="115" spans="1:69" x14ac:dyDescent="0.2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row>
    <row r="116" spans="1:69" x14ac:dyDescent="0.2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row>
    <row r="117" spans="1:69" x14ac:dyDescent="0.2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row>
    <row r="118" spans="1:69" x14ac:dyDescent="0.2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row>
    <row r="119" spans="1:69" x14ac:dyDescent="0.2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row>
    <row r="120" spans="1:69" x14ac:dyDescent="0.2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row>
    <row r="121" spans="1:69" x14ac:dyDescent="0.2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row>
    <row r="122" spans="1:69" x14ac:dyDescent="0.2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row>
    <row r="123" spans="1:69" x14ac:dyDescent="0.2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row>
    <row r="124" spans="1:69" x14ac:dyDescent="0.2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row>
    <row r="125" spans="1:69" x14ac:dyDescent="0.2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row>
    <row r="126" spans="1:69" x14ac:dyDescent="0.2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row>
    <row r="127" spans="1:69" x14ac:dyDescent="0.2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row>
    <row r="128" spans="1:69" x14ac:dyDescent="0.2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row>
    <row r="129" spans="1:69" x14ac:dyDescent="0.2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row>
    <row r="130" spans="1:69" x14ac:dyDescent="0.2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row>
    <row r="131" spans="1:69" x14ac:dyDescent="0.2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row>
    <row r="132" spans="1:69" x14ac:dyDescent="0.2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row>
    <row r="133" spans="1:69" x14ac:dyDescent="0.2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row>
    <row r="134" spans="1:69" x14ac:dyDescent="0.2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row>
    <row r="135" spans="1:69" x14ac:dyDescent="0.2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row>
    <row r="136" spans="1:69" x14ac:dyDescent="0.2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row>
    <row r="137" spans="1:69" x14ac:dyDescent="0.2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row>
    <row r="138" spans="1:69" x14ac:dyDescent="0.2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row>
    <row r="139" spans="1:69" x14ac:dyDescent="0.2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row>
    <row r="140" spans="1:69" x14ac:dyDescent="0.2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row>
    <row r="141" spans="1:69" x14ac:dyDescent="0.2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row>
    <row r="142" spans="1:69" x14ac:dyDescent="0.2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row>
    <row r="143" spans="1:69" x14ac:dyDescent="0.2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row>
    <row r="144" spans="1:69" x14ac:dyDescent="0.2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row>
    <row r="145" spans="1:69" x14ac:dyDescent="0.2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row>
    <row r="146" spans="1:69" x14ac:dyDescent="0.2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row>
    <row r="147" spans="1:69" x14ac:dyDescent="0.2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row>
    <row r="148" spans="1:69" x14ac:dyDescent="0.2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row>
    <row r="149" spans="1:69" x14ac:dyDescent="0.2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row>
    <row r="150" spans="1:69" x14ac:dyDescent="0.2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row>
    <row r="151" spans="1:69" x14ac:dyDescent="0.2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row>
    <row r="152" spans="1:69" x14ac:dyDescent="0.2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row>
    <row r="153" spans="1:69" x14ac:dyDescent="0.2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row>
    <row r="154" spans="1:69" x14ac:dyDescent="0.2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row>
    <row r="155" spans="1:69" x14ac:dyDescent="0.2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row>
    <row r="156" spans="1:69" x14ac:dyDescent="0.2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row>
    <row r="157" spans="1:69" x14ac:dyDescent="0.2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row>
    <row r="158" spans="1:69" x14ac:dyDescent="0.2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row>
    <row r="159" spans="1:69" x14ac:dyDescent="0.2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row>
    <row r="160" spans="1:69" x14ac:dyDescent="0.2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row>
    <row r="161" spans="1:69" x14ac:dyDescent="0.2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row>
    <row r="162" spans="1:69" x14ac:dyDescent="0.2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row>
    <row r="163" spans="1:69" x14ac:dyDescent="0.2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row>
    <row r="164" spans="1:69" x14ac:dyDescent="0.2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row>
    <row r="165" spans="1:69" x14ac:dyDescent="0.2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row>
    <row r="166" spans="1:69" x14ac:dyDescent="0.2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row>
    <row r="167" spans="1:69" x14ac:dyDescent="0.2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row>
    <row r="168" spans="1:69" x14ac:dyDescent="0.2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row>
    <row r="169" spans="1:69" x14ac:dyDescent="0.2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row>
    <row r="170" spans="1:69" x14ac:dyDescent="0.2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row>
    <row r="171" spans="1:69" x14ac:dyDescent="0.2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row>
    <row r="172" spans="1:69" x14ac:dyDescent="0.2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row>
    <row r="173" spans="1:69" x14ac:dyDescent="0.2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row>
    <row r="174" spans="1:69" x14ac:dyDescent="0.2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row>
    <row r="175" spans="1:69" x14ac:dyDescent="0.2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row>
    <row r="176" spans="1:69" x14ac:dyDescent="0.2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row>
    <row r="177" spans="1:69" x14ac:dyDescent="0.2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row>
    <row r="178" spans="1:69" x14ac:dyDescent="0.2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row>
    <row r="179" spans="1:69" x14ac:dyDescent="0.2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row>
    <row r="180" spans="1:69" x14ac:dyDescent="0.2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row>
    <row r="181" spans="1:69" x14ac:dyDescent="0.2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row>
    <row r="182" spans="1:69" x14ac:dyDescent="0.2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row>
    <row r="183" spans="1:69" x14ac:dyDescent="0.2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row>
    <row r="184" spans="1:69" x14ac:dyDescent="0.2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row>
    <row r="185" spans="1:69" x14ac:dyDescent="0.2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row>
    <row r="186" spans="1:69" x14ac:dyDescent="0.2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row>
    <row r="187" spans="1:69" x14ac:dyDescent="0.2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row>
    <row r="188" spans="1:69" x14ac:dyDescent="0.2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row>
    <row r="189" spans="1:69" x14ac:dyDescent="0.2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row>
    <row r="190" spans="1:69" x14ac:dyDescent="0.2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row>
    <row r="191" spans="1:69" x14ac:dyDescent="0.2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row>
    <row r="192" spans="1:69" x14ac:dyDescent="0.2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row>
    <row r="193" spans="1:69" x14ac:dyDescent="0.2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row>
    <row r="194" spans="1:69" x14ac:dyDescent="0.2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row>
    <row r="195" spans="1:69" x14ac:dyDescent="0.2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row>
    <row r="196" spans="1:69" x14ac:dyDescent="0.2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row>
    <row r="197" spans="1:69" x14ac:dyDescent="0.2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row>
    <row r="198" spans="1:69" x14ac:dyDescent="0.2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row>
    <row r="199" spans="1:69" x14ac:dyDescent="0.2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row>
    <row r="200" spans="1:69" x14ac:dyDescent="0.2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row>
    <row r="201" spans="1:69" x14ac:dyDescent="0.2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row>
    <row r="202" spans="1:69" x14ac:dyDescent="0.2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row>
    <row r="203" spans="1:69" x14ac:dyDescent="0.2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row>
    <row r="204" spans="1:69" x14ac:dyDescent="0.2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row>
    <row r="205" spans="1:69" x14ac:dyDescent="0.2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row>
    <row r="206" spans="1:69" x14ac:dyDescent="0.2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row>
    <row r="207" spans="1:69" x14ac:dyDescent="0.2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row>
    <row r="208" spans="1:69" x14ac:dyDescent="0.2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row>
    <row r="209" spans="1:69" x14ac:dyDescent="0.2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row>
    <row r="210" spans="1:69" x14ac:dyDescent="0.2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row>
    <row r="211" spans="1:69" x14ac:dyDescent="0.2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row>
    <row r="212" spans="1:69" x14ac:dyDescent="0.2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row>
    <row r="213" spans="1:69" x14ac:dyDescent="0.2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row>
    <row r="214" spans="1:69" x14ac:dyDescent="0.2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row>
    <row r="215" spans="1:69" x14ac:dyDescent="0.2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row>
    <row r="216" spans="1:69" x14ac:dyDescent="0.2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row>
    <row r="217" spans="1:69" x14ac:dyDescent="0.2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row>
    <row r="218" spans="1:69" x14ac:dyDescent="0.2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row>
    <row r="219" spans="1:69" x14ac:dyDescent="0.2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row>
    <row r="220" spans="1:69" x14ac:dyDescent="0.2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row>
    <row r="221" spans="1:69" x14ac:dyDescent="0.2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row>
    <row r="222" spans="1:69" x14ac:dyDescent="0.2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row>
    <row r="223" spans="1:69" x14ac:dyDescent="0.2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row>
    <row r="224" spans="1:69" x14ac:dyDescent="0.2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row>
    <row r="225" spans="1:69" x14ac:dyDescent="0.2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row>
    <row r="226" spans="1:69" x14ac:dyDescent="0.2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row>
    <row r="227" spans="1:69" x14ac:dyDescent="0.2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row>
    <row r="228" spans="1:69" x14ac:dyDescent="0.2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row>
    <row r="229" spans="1:69" x14ac:dyDescent="0.2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row>
    <row r="230" spans="1:69" x14ac:dyDescent="0.2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row>
    <row r="231" spans="1:69" x14ac:dyDescent="0.2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row>
    <row r="232" spans="1:69" x14ac:dyDescent="0.2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row>
    <row r="233" spans="1:69" x14ac:dyDescent="0.2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row>
    <row r="234" spans="1:69" x14ac:dyDescent="0.2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row>
    <row r="235" spans="1:69" x14ac:dyDescent="0.2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row>
    <row r="236" spans="1:69" x14ac:dyDescent="0.2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row>
    <row r="237" spans="1:69" x14ac:dyDescent="0.2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row>
    <row r="238" spans="1:69" x14ac:dyDescent="0.2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row>
    <row r="239" spans="1:69" x14ac:dyDescent="0.2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row>
    <row r="240" spans="1:69" x14ac:dyDescent="0.2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row>
    <row r="241" spans="1:69" x14ac:dyDescent="0.2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row>
    <row r="242" spans="1:69" x14ac:dyDescent="0.2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row>
    <row r="243" spans="1:69" x14ac:dyDescent="0.2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row>
    <row r="244" spans="1:69" x14ac:dyDescent="0.2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row>
    <row r="245" spans="1:69" x14ac:dyDescent="0.2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row>
    <row r="246" spans="1:69" x14ac:dyDescent="0.2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row>
    <row r="247" spans="1:69" x14ac:dyDescent="0.2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row>
    <row r="248" spans="1:69" x14ac:dyDescent="0.2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row>
    <row r="249" spans="1:69" x14ac:dyDescent="0.2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row>
    <row r="250" spans="1:69" x14ac:dyDescent="0.2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row>
    <row r="251" spans="1:69" x14ac:dyDescent="0.2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row>
    <row r="252" spans="1:69" x14ac:dyDescent="0.2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row>
    <row r="253" spans="1:69" x14ac:dyDescent="0.2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row>
    <row r="254" spans="1:69" x14ac:dyDescent="0.2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row>
    <row r="255" spans="1:69" x14ac:dyDescent="0.2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row>
    <row r="256" spans="1:69" x14ac:dyDescent="0.2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row>
    <row r="257" spans="1:69" x14ac:dyDescent="0.2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row>
    <row r="258" spans="1:69" x14ac:dyDescent="0.2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row>
    <row r="259" spans="1:69" x14ac:dyDescent="0.2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row>
    <row r="260" spans="1:69" x14ac:dyDescent="0.2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row>
    <row r="261" spans="1:69" x14ac:dyDescent="0.2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row>
    <row r="262" spans="1:69" x14ac:dyDescent="0.2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row>
    <row r="263" spans="1:69" x14ac:dyDescent="0.25">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row>
    <row r="264" spans="1:69" x14ac:dyDescent="0.25">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row>
    <row r="265" spans="1:69" x14ac:dyDescent="0.2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row>
    <row r="266" spans="1:69" x14ac:dyDescent="0.25">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row>
    <row r="267" spans="1:69" x14ac:dyDescent="0.25">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32"/>
      <c r="BH267" s="32"/>
      <c r="BI267" s="32"/>
      <c r="BJ267" s="32"/>
      <c r="BK267" s="32"/>
      <c r="BL267" s="32"/>
      <c r="BM267" s="32"/>
      <c r="BN267" s="32"/>
      <c r="BO267" s="32"/>
      <c r="BP267" s="32"/>
      <c r="BQ267" s="32"/>
    </row>
    <row r="268" spans="1:69" x14ac:dyDescent="0.25">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row>
    <row r="269" spans="1:69" x14ac:dyDescent="0.25">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row>
    <row r="270" spans="1:69" x14ac:dyDescent="0.25">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row>
    <row r="271" spans="1:69" x14ac:dyDescent="0.25">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row>
    <row r="272" spans="1:69" x14ac:dyDescent="0.25">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row>
    <row r="273" spans="1:69" x14ac:dyDescent="0.25">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row>
    <row r="274" spans="1:69" x14ac:dyDescent="0.25">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row>
    <row r="275" spans="1:69" x14ac:dyDescent="0.2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row>
    <row r="276" spans="1:69" x14ac:dyDescent="0.25">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row>
    <row r="277" spans="1:69" x14ac:dyDescent="0.25">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c r="BJ277" s="32"/>
      <c r="BK277" s="32"/>
      <c r="BL277" s="32"/>
      <c r="BM277" s="32"/>
      <c r="BN277" s="32"/>
      <c r="BO277" s="32"/>
      <c r="BP277" s="32"/>
      <c r="BQ277" s="32"/>
    </row>
    <row r="278" spans="1:69" x14ac:dyDescent="0.25">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c r="BJ278" s="32"/>
      <c r="BK278" s="32"/>
      <c r="BL278" s="32"/>
      <c r="BM278" s="32"/>
      <c r="BN278" s="32"/>
      <c r="BO278" s="32"/>
      <c r="BP278" s="32"/>
      <c r="BQ278" s="32"/>
    </row>
    <row r="279" spans="1:69" x14ac:dyDescent="0.25">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c r="BJ279" s="32"/>
      <c r="BK279" s="32"/>
      <c r="BL279" s="32"/>
      <c r="BM279" s="32"/>
      <c r="BN279" s="32"/>
      <c r="BO279" s="32"/>
      <c r="BP279" s="32"/>
      <c r="BQ279" s="32"/>
    </row>
    <row r="280" spans="1:69" x14ac:dyDescent="0.25">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c r="BJ280" s="32"/>
      <c r="BK280" s="32"/>
      <c r="BL280" s="32"/>
      <c r="BM280" s="32"/>
      <c r="BN280" s="32"/>
      <c r="BO280" s="32"/>
      <c r="BP280" s="32"/>
      <c r="BQ280" s="32"/>
    </row>
    <row r="281" spans="1:69" x14ac:dyDescent="0.25">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row>
    <row r="282" spans="1:69" x14ac:dyDescent="0.25">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row>
    <row r="283" spans="1:69" x14ac:dyDescent="0.25">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row>
    <row r="284" spans="1:69" x14ac:dyDescent="0.25">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row>
    <row r="285" spans="1:69" x14ac:dyDescent="0.2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row>
    <row r="286" spans="1:69" x14ac:dyDescent="0.25">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row>
    <row r="287" spans="1:69" x14ac:dyDescent="0.25">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row>
    <row r="288" spans="1:69" x14ac:dyDescent="0.25">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row>
    <row r="289" spans="1:69" x14ac:dyDescent="0.25">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row>
    <row r="290" spans="1:69" x14ac:dyDescent="0.25">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row>
    <row r="291" spans="1:69" x14ac:dyDescent="0.25">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row>
    <row r="292" spans="1:69" x14ac:dyDescent="0.25">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row>
    <row r="293" spans="1:69" x14ac:dyDescent="0.25">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row>
    <row r="294" spans="1:69" x14ac:dyDescent="0.25">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row>
    <row r="295" spans="1:69" x14ac:dyDescent="0.2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row>
    <row r="296" spans="1:69" x14ac:dyDescent="0.25">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row>
    <row r="297" spans="1:69" x14ac:dyDescent="0.25">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32"/>
      <c r="BH297" s="32"/>
      <c r="BI297" s="32"/>
      <c r="BJ297" s="32"/>
      <c r="BK297" s="32"/>
      <c r="BL297" s="32"/>
      <c r="BM297" s="32"/>
      <c r="BN297" s="32"/>
      <c r="BO297" s="32"/>
      <c r="BP297" s="32"/>
      <c r="BQ297" s="32"/>
    </row>
    <row r="298" spans="1:69" x14ac:dyDescent="0.25">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32"/>
      <c r="BH298" s="32"/>
      <c r="BI298" s="32"/>
      <c r="BJ298" s="32"/>
      <c r="BK298" s="32"/>
      <c r="BL298" s="32"/>
      <c r="BM298" s="32"/>
      <c r="BN298" s="32"/>
      <c r="BO298" s="32"/>
      <c r="BP298" s="32"/>
      <c r="BQ298" s="32"/>
    </row>
    <row r="299" spans="1:69" x14ac:dyDescent="0.25">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c r="AY299" s="32"/>
      <c r="AZ299" s="32"/>
      <c r="BA299" s="32"/>
      <c r="BB299" s="32"/>
      <c r="BC299" s="32"/>
      <c r="BD299" s="32"/>
      <c r="BE299" s="32"/>
      <c r="BF299" s="32"/>
      <c r="BG299" s="32"/>
      <c r="BH299" s="32"/>
      <c r="BI299" s="32"/>
      <c r="BJ299" s="32"/>
      <c r="BK299" s="32"/>
      <c r="BL299" s="32"/>
      <c r="BM299" s="32"/>
      <c r="BN299" s="32"/>
      <c r="BO299" s="32"/>
      <c r="BP299" s="32"/>
      <c r="BQ299" s="32"/>
    </row>
    <row r="300" spans="1:69" x14ac:dyDescent="0.25">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c r="AY300" s="32"/>
      <c r="AZ300" s="32"/>
      <c r="BA300" s="32"/>
      <c r="BB300" s="32"/>
      <c r="BC300" s="32"/>
      <c r="BD300" s="32"/>
      <c r="BE300" s="32"/>
      <c r="BF300" s="32"/>
      <c r="BG300" s="32"/>
      <c r="BH300" s="32"/>
      <c r="BI300" s="32"/>
      <c r="BJ300" s="32"/>
      <c r="BK300" s="32"/>
      <c r="BL300" s="32"/>
      <c r="BM300" s="32"/>
      <c r="BN300" s="32"/>
      <c r="BO300" s="32"/>
      <c r="BP300" s="32"/>
      <c r="BQ300" s="32"/>
    </row>
    <row r="301" spans="1:69" x14ac:dyDescent="0.25">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c r="AY301" s="32"/>
      <c r="AZ301" s="32"/>
      <c r="BA301" s="32"/>
      <c r="BB301" s="32"/>
      <c r="BC301" s="32"/>
      <c r="BD301" s="32"/>
      <c r="BE301" s="32"/>
      <c r="BF301" s="32"/>
      <c r="BG301" s="32"/>
      <c r="BH301" s="32"/>
      <c r="BI301" s="32"/>
      <c r="BJ301" s="32"/>
      <c r="BK301" s="32"/>
      <c r="BL301" s="32"/>
      <c r="BM301" s="32"/>
      <c r="BN301" s="32"/>
      <c r="BO301" s="32"/>
      <c r="BP301" s="32"/>
      <c r="BQ301" s="32"/>
    </row>
    <row r="302" spans="1:69" x14ac:dyDescent="0.25">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c r="AY302" s="32"/>
      <c r="AZ302" s="32"/>
      <c r="BA302" s="32"/>
      <c r="BB302" s="32"/>
      <c r="BC302" s="32"/>
      <c r="BD302" s="32"/>
      <c r="BE302" s="32"/>
      <c r="BF302" s="32"/>
      <c r="BG302" s="32"/>
      <c r="BH302" s="32"/>
      <c r="BI302" s="32"/>
      <c r="BJ302" s="32"/>
      <c r="BK302" s="32"/>
      <c r="BL302" s="32"/>
      <c r="BM302" s="32"/>
      <c r="BN302" s="32"/>
      <c r="BO302" s="32"/>
      <c r="BP302" s="32"/>
      <c r="BQ302" s="32"/>
    </row>
    <row r="303" spans="1:69" x14ac:dyDescent="0.25">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c r="AY303" s="32"/>
      <c r="AZ303" s="32"/>
      <c r="BA303" s="32"/>
      <c r="BB303" s="32"/>
      <c r="BC303" s="32"/>
      <c r="BD303" s="32"/>
      <c r="BE303" s="32"/>
      <c r="BF303" s="32"/>
      <c r="BG303" s="32"/>
      <c r="BH303" s="32"/>
      <c r="BI303" s="32"/>
      <c r="BJ303" s="32"/>
      <c r="BK303" s="32"/>
      <c r="BL303" s="32"/>
      <c r="BM303" s="32"/>
      <c r="BN303" s="32"/>
      <c r="BO303" s="32"/>
      <c r="BP303" s="32"/>
      <c r="BQ303" s="32"/>
    </row>
    <row r="304" spans="1:69" x14ac:dyDescent="0.25">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c r="AY304" s="32"/>
      <c r="AZ304" s="32"/>
      <c r="BA304" s="32"/>
      <c r="BB304" s="32"/>
      <c r="BC304" s="32"/>
      <c r="BD304" s="32"/>
      <c r="BE304" s="32"/>
      <c r="BF304" s="32"/>
      <c r="BG304" s="32"/>
      <c r="BH304" s="32"/>
      <c r="BI304" s="32"/>
      <c r="BJ304" s="32"/>
      <c r="BK304" s="32"/>
      <c r="BL304" s="32"/>
      <c r="BM304" s="32"/>
      <c r="BN304" s="32"/>
      <c r="BO304" s="32"/>
      <c r="BP304" s="32"/>
      <c r="BQ304" s="32"/>
    </row>
    <row r="305" spans="1:69" x14ac:dyDescent="0.2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c r="AY305" s="32"/>
      <c r="AZ305" s="32"/>
      <c r="BA305" s="32"/>
      <c r="BB305" s="32"/>
      <c r="BC305" s="32"/>
      <c r="BD305" s="32"/>
      <c r="BE305" s="32"/>
      <c r="BF305" s="32"/>
      <c r="BG305" s="32"/>
      <c r="BH305" s="32"/>
      <c r="BI305" s="32"/>
      <c r="BJ305" s="32"/>
      <c r="BK305" s="32"/>
      <c r="BL305" s="32"/>
      <c r="BM305" s="32"/>
      <c r="BN305" s="32"/>
      <c r="BO305" s="32"/>
      <c r="BP305" s="32"/>
      <c r="BQ305" s="32"/>
    </row>
    <row r="306" spans="1:69" x14ac:dyDescent="0.25">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row>
    <row r="307" spans="1:69" x14ac:dyDescent="0.25">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c r="BD307" s="32"/>
      <c r="BE307" s="32"/>
      <c r="BF307" s="32"/>
      <c r="BG307" s="32"/>
      <c r="BH307" s="32"/>
      <c r="BI307" s="32"/>
      <c r="BJ307" s="32"/>
      <c r="BK307" s="32"/>
      <c r="BL307" s="32"/>
      <c r="BM307" s="32"/>
      <c r="BN307" s="32"/>
      <c r="BO307" s="32"/>
      <c r="BP307" s="32"/>
      <c r="BQ307" s="32"/>
    </row>
    <row r="308" spans="1:69" x14ac:dyDescent="0.25">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c r="AY308" s="32"/>
      <c r="AZ308" s="32"/>
      <c r="BA308" s="32"/>
      <c r="BB308" s="32"/>
      <c r="BC308" s="32"/>
      <c r="BD308" s="32"/>
      <c r="BE308" s="32"/>
      <c r="BF308" s="32"/>
      <c r="BG308" s="32"/>
      <c r="BH308" s="32"/>
      <c r="BI308" s="32"/>
      <c r="BJ308" s="32"/>
      <c r="BK308" s="32"/>
      <c r="BL308" s="32"/>
      <c r="BM308" s="32"/>
      <c r="BN308" s="32"/>
      <c r="BO308" s="32"/>
      <c r="BP308" s="32"/>
      <c r="BQ308" s="32"/>
    </row>
    <row r="309" spans="1:69" x14ac:dyDescent="0.25">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c r="BD309" s="32"/>
      <c r="BE309" s="32"/>
      <c r="BF309" s="32"/>
      <c r="BG309" s="32"/>
      <c r="BH309" s="32"/>
      <c r="BI309" s="32"/>
      <c r="BJ309" s="32"/>
      <c r="BK309" s="32"/>
      <c r="BL309" s="32"/>
      <c r="BM309" s="32"/>
      <c r="BN309" s="32"/>
      <c r="BO309" s="32"/>
      <c r="BP309" s="32"/>
      <c r="BQ309" s="32"/>
    </row>
    <row r="310" spans="1:69" x14ac:dyDescent="0.25">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c r="BE310" s="32"/>
      <c r="BF310" s="32"/>
      <c r="BG310" s="32"/>
      <c r="BH310" s="32"/>
      <c r="BI310" s="32"/>
      <c r="BJ310" s="32"/>
      <c r="BK310" s="32"/>
      <c r="BL310" s="32"/>
      <c r="BM310" s="32"/>
      <c r="BN310" s="32"/>
      <c r="BO310" s="32"/>
      <c r="BP310" s="32"/>
      <c r="BQ310" s="32"/>
    </row>
    <row r="311" spans="1:69" x14ac:dyDescent="0.25">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c r="BD311" s="32"/>
      <c r="BE311" s="32"/>
      <c r="BF311" s="32"/>
      <c r="BG311" s="32"/>
      <c r="BH311" s="32"/>
      <c r="BI311" s="32"/>
      <c r="BJ311" s="32"/>
      <c r="BK311" s="32"/>
      <c r="BL311" s="32"/>
      <c r="BM311" s="32"/>
      <c r="BN311" s="32"/>
      <c r="BO311" s="32"/>
      <c r="BP311" s="32"/>
      <c r="BQ311" s="32"/>
    </row>
    <row r="312" spans="1:69" x14ac:dyDescent="0.25">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c r="BD312" s="32"/>
      <c r="BE312" s="32"/>
      <c r="BF312" s="32"/>
      <c r="BG312" s="32"/>
      <c r="BH312" s="32"/>
      <c r="BI312" s="32"/>
      <c r="BJ312" s="32"/>
      <c r="BK312" s="32"/>
      <c r="BL312" s="32"/>
      <c r="BM312" s="32"/>
      <c r="BN312" s="32"/>
      <c r="BO312" s="32"/>
      <c r="BP312" s="32"/>
      <c r="BQ312" s="32"/>
    </row>
    <row r="313" spans="1:69" x14ac:dyDescent="0.25">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c r="BD313" s="32"/>
      <c r="BE313" s="32"/>
      <c r="BF313" s="32"/>
      <c r="BG313" s="32"/>
      <c r="BH313" s="32"/>
      <c r="BI313" s="32"/>
      <c r="BJ313" s="32"/>
      <c r="BK313" s="32"/>
      <c r="BL313" s="32"/>
      <c r="BM313" s="32"/>
      <c r="BN313" s="32"/>
      <c r="BO313" s="32"/>
      <c r="BP313" s="32"/>
      <c r="BQ313" s="32"/>
    </row>
    <row r="314" spans="1:69" x14ac:dyDescent="0.25">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row>
    <row r="315" spans="1:69" x14ac:dyDescent="0.2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c r="AY315" s="32"/>
      <c r="AZ315" s="32"/>
      <c r="BA315" s="32"/>
      <c r="BB315" s="32"/>
      <c r="BC315" s="32"/>
      <c r="BD315" s="32"/>
      <c r="BE315" s="32"/>
      <c r="BF315" s="32"/>
      <c r="BG315" s="32"/>
      <c r="BH315" s="32"/>
      <c r="BI315" s="32"/>
      <c r="BJ315" s="32"/>
      <c r="BK315" s="32"/>
      <c r="BL315" s="32"/>
      <c r="BM315" s="32"/>
      <c r="BN315" s="32"/>
      <c r="BO315" s="32"/>
      <c r="BP315" s="32"/>
      <c r="BQ315" s="32"/>
    </row>
    <row r="316" spans="1:69" x14ac:dyDescent="0.25">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row>
    <row r="317" spans="1:69" x14ac:dyDescent="0.25">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c r="AY317" s="32"/>
      <c r="AZ317" s="32"/>
      <c r="BA317" s="32"/>
      <c r="BB317" s="32"/>
      <c r="BC317" s="32"/>
      <c r="BD317" s="32"/>
      <c r="BE317" s="32"/>
      <c r="BF317" s="32"/>
      <c r="BG317" s="32"/>
      <c r="BH317" s="32"/>
      <c r="BI317" s="32"/>
      <c r="BJ317" s="32"/>
      <c r="BK317" s="32"/>
      <c r="BL317" s="32"/>
      <c r="BM317" s="32"/>
      <c r="BN317" s="32"/>
      <c r="BO317" s="32"/>
      <c r="BP317" s="32"/>
      <c r="BQ317" s="32"/>
    </row>
    <row r="318" spans="1:69" x14ac:dyDescent="0.25">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c r="AY318" s="32"/>
      <c r="AZ318" s="32"/>
      <c r="BA318" s="32"/>
      <c r="BB318" s="32"/>
      <c r="BC318" s="32"/>
      <c r="BD318" s="32"/>
      <c r="BE318" s="32"/>
      <c r="BF318" s="32"/>
      <c r="BG318" s="32"/>
      <c r="BH318" s="32"/>
      <c r="BI318" s="32"/>
      <c r="BJ318" s="32"/>
      <c r="BK318" s="32"/>
      <c r="BL318" s="32"/>
      <c r="BM318" s="32"/>
      <c r="BN318" s="32"/>
      <c r="BO318" s="32"/>
      <c r="BP318" s="32"/>
      <c r="BQ318" s="32"/>
    </row>
    <row r="319" spans="1:69" x14ac:dyDescent="0.25">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c r="AY319" s="32"/>
      <c r="AZ319" s="32"/>
      <c r="BA319" s="32"/>
      <c r="BB319" s="32"/>
      <c r="BC319" s="32"/>
      <c r="BD319" s="32"/>
      <c r="BE319" s="32"/>
      <c r="BF319" s="32"/>
      <c r="BG319" s="32"/>
      <c r="BH319" s="32"/>
      <c r="BI319" s="32"/>
      <c r="BJ319" s="32"/>
      <c r="BK319" s="32"/>
      <c r="BL319" s="32"/>
      <c r="BM319" s="32"/>
      <c r="BN319" s="32"/>
      <c r="BO319" s="32"/>
      <c r="BP319" s="32"/>
      <c r="BQ319" s="32"/>
    </row>
    <row r="320" spans="1:69" x14ac:dyDescent="0.25">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c r="AY320" s="32"/>
      <c r="AZ320" s="32"/>
      <c r="BA320" s="32"/>
      <c r="BB320" s="32"/>
      <c r="BC320" s="32"/>
      <c r="BD320" s="32"/>
      <c r="BE320" s="32"/>
      <c r="BF320" s="32"/>
      <c r="BG320" s="32"/>
      <c r="BH320" s="32"/>
      <c r="BI320" s="32"/>
      <c r="BJ320" s="32"/>
      <c r="BK320" s="32"/>
      <c r="BL320" s="32"/>
      <c r="BM320" s="32"/>
      <c r="BN320" s="32"/>
      <c r="BO320" s="32"/>
      <c r="BP320" s="32"/>
      <c r="BQ320" s="32"/>
    </row>
    <row r="321" spans="1:69" x14ac:dyDescent="0.25">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c r="AY321" s="32"/>
      <c r="AZ321" s="32"/>
      <c r="BA321" s="32"/>
      <c r="BB321" s="32"/>
      <c r="BC321" s="32"/>
      <c r="BD321" s="32"/>
      <c r="BE321" s="32"/>
      <c r="BF321" s="32"/>
      <c r="BG321" s="32"/>
      <c r="BH321" s="32"/>
      <c r="BI321" s="32"/>
      <c r="BJ321" s="32"/>
      <c r="BK321" s="32"/>
      <c r="BL321" s="32"/>
      <c r="BM321" s="32"/>
      <c r="BN321" s="32"/>
      <c r="BO321" s="32"/>
      <c r="BP321" s="32"/>
      <c r="BQ321" s="32"/>
    </row>
    <row r="322" spans="1:69" x14ac:dyDescent="0.25">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c r="AY322" s="32"/>
      <c r="AZ322" s="32"/>
      <c r="BA322" s="32"/>
      <c r="BB322" s="32"/>
      <c r="BC322" s="32"/>
      <c r="BD322" s="32"/>
      <c r="BE322" s="32"/>
      <c r="BF322" s="32"/>
      <c r="BG322" s="32"/>
      <c r="BH322" s="32"/>
      <c r="BI322" s="32"/>
      <c r="BJ322" s="32"/>
      <c r="BK322" s="32"/>
      <c r="BL322" s="32"/>
      <c r="BM322" s="32"/>
      <c r="BN322" s="32"/>
      <c r="BO322" s="32"/>
      <c r="BP322" s="32"/>
      <c r="BQ322" s="32"/>
    </row>
    <row r="323" spans="1:69" x14ac:dyDescent="0.25">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c r="AY323" s="32"/>
      <c r="AZ323" s="32"/>
      <c r="BA323" s="32"/>
      <c r="BB323" s="32"/>
      <c r="BC323" s="32"/>
      <c r="BD323" s="32"/>
      <c r="BE323" s="32"/>
      <c r="BF323" s="32"/>
      <c r="BG323" s="32"/>
      <c r="BH323" s="32"/>
      <c r="BI323" s="32"/>
      <c r="BJ323" s="32"/>
      <c r="BK323" s="32"/>
      <c r="BL323" s="32"/>
      <c r="BM323" s="32"/>
      <c r="BN323" s="32"/>
      <c r="BO323" s="32"/>
      <c r="BP323" s="32"/>
      <c r="BQ323" s="32"/>
    </row>
    <row r="324" spans="1:69" x14ac:dyDescent="0.25">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c r="BE324" s="32"/>
      <c r="BF324" s="32"/>
      <c r="BG324" s="32"/>
      <c r="BH324" s="32"/>
      <c r="BI324" s="32"/>
      <c r="BJ324" s="32"/>
      <c r="BK324" s="32"/>
      <c r="BL324" s="32"/>
      <c r="BM324" s="32"/>
      <c r="BN324" s="32"/>
      <c r="BO324" s="32"/>
      <c r="BP324" s="32"/>
      <c r="BQ324" s="32"/>
    </row>
    <row r="325" spans="1:69" x14ac:dyDescent="0.2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2"/>
      <c r="BD325" s="32"/>
      <c r="BE325" s="32"/>
      <c r="BF325" s="32"/>
      <c r="BG325" s="32"/>
      <c r="BH325" s="32"/>
      <c r="BI325" s="32"/>
      <c r="BJ325" s="32"/>
      <c r="BK325" s="32"/>
      <c r="BL325" s="32"/>
      <c r="BM325" s="32"/>
      <c r="BN325" s="32"/>
      <c r="BO325" s="32"/>
      <c r="BP325" s="32"/>
      <c r="BQ325" s="32"/>
    </row>
    <row r="326" spans="1:69" x14ac:dyDescent="0.25">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row>
    <row r="327" spans="1:69"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32"/>
      <c r="BH327" s="32"/>
      <c r="BI327" s="32"/>
      <c r="BJ327" s="32"/>
      <c r="BK327" s="32"/>
      <c r="BL327" s="32"/>
      <c r="BM327" s="32"/>
      <c r="BN327" s="32"/>
      <c r="BO327" s="32"/>
      <c r="BP327" s="32"/>
      <c r="BQ327" s="32"/>
    </row>
    <row r="328" spans="1:69" x14ac:dyDescent="0.25">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c r="AY328" s="32"/>
      <c r="AZ328" s="32"/>
      <c r="BA328" s="32"/>
      <c r="BB328" s="32"/>
      <c r="BC328" s="32"/>
      <c r="BD328" s="32"/>
      <c r="BE328" s="32"/>
      <c r="BF328" s="32"/>
      <c r="BG328" s="32"/>
      <c r="BH328" s="32"/>
      <c r="BI328" s="32"/>
      <c r="BJ328" s="32"/>
      <c r="BK328" s="32"/>
      <c r="BL328" s="32"/>
      <c r="BM328" s="32"/>
      <c r="BN328" s="32"/>
      <c r="BO328" s="32"/>
      <c r="BP328" s="32"/>
      <c r="BQ328" s="32"/>
    </row>
    <row r="329" spans="1:69"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32"/>
      <c r="BJ329" s="32"/>
      <c r="BK329" s="32"/>
      <c r="BL329" s="32"/>
      <c r="BM329" s="32"/>
      <c r="BN329" s="32"/>
      <c r="BO329" s="32"/>
      <c r="BP329" s="32"/>
      <c r="BQ329" s="32"/>
    </row>
    <row r="330" spans="1:69" x14ac:dyDescent="0.25">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c r="AY330" s="32"/>
      <c r="AZ330" s="32"/>
      <c r="BA330" s="32"/>
      <c r="BB330" s="32"/>
      <c r="BC330" s="32"/>
      <c r="BD330" s="32"/>
      <c r="BE330" s="32"/>
      <c r="BF330" s="32"/>
      <c r="BG330" s="32"/>
      <c r="BH330" s="32"/>
      <c r="BI330" s="32"/>
      <c r="BJ330" s="32"/>
      <c r="BK330" s="32"/>
      <c r="BL330" s="32"/>
      <c r="BM330" s="32"/>
      <c r="BN330" s="32"/>
      <c r="BO330" s="32"/>
      <c r="BP330" s="32"/>
      <c r="BQ330" s="32"/>
    </row>
    <row r="331" spans="1:69" x14ac:dyDescent="0.25">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c r="AY331" s="32"/>
      <c r="AZ331" s="32"/>
      <c r="BA331" s="32"/>
      <c r="BB331" s="32"/>
      <c r="BC331" s="32"/>
      <c r="BD331" s="32"/>
      <c r="BE331" s="32"/>
      <c r="BF331" s="32"/>
      <c r="BG331" s="32"/>
      <c r="BH331" s="32"/>
      <c r="BI331" s="32"/>
      <c r="BJ331" s="32"/>
      <c r="BK331" s="32"/>
      <c r="BL331" s="32"/>
      <c r="BM331" s="32"/>
      <c r="BN331" s="32"/>
      <c r="BO331" s="32"/>
      <c r="BP331" s="32"/>
      <c r="BQ331" s="32"/>
    </row>
    <row r="332" spans="1:69" x14ac:dyDescent="0.25">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c r="AY332" s="32"/>
      <c r="AZ332" s="32"/>
      <c r="BA332" s="32"/>
      <c r="BB332" s="32"/>
      <c r="BC332" s="32"/>
      <c r="BD332" s="32"/>
      <c r="BE332" s="32"/>
      <c r="BF332" s="32"/>
      <c r="BG332" s="32"/>
      <c r="BH332" s="32"/>
      <c r="BI332" s="32"/>
      <c r="BJ332" s="32"/>
      <c r="BK332" s="32"/>
      <c r="BL332" s="32"/>
      <c r="BM332" s="32"/>
      <c r="BN332" s="32"/>
      <c r="BO332" s="32"/>
      <c r="BP332" s="32"/>
      <c r="BQ332" s="32"/>
    </row>
    <row r="333" spans="1:69" x14ac:dyDescent="0.25">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c r="AY333" s="32"/>
      <c r="AZ333" s="32"/>
      <c r="BA333" s="32"/>
      <c r="BB333" s="32"/>
      <c r="BC333" s="32"/>
      <c r="BD333" s="32"/>
      <c r="BE333" s="32"/>
      <c r="BF333" s="32"/>
      <c r="BG333" s="32"/>
      <c r="BH333" s="32"/>
      <c r="BI333" s="32"/>
      <c r="BJ333" s="32"/>
      <c r="BK333" s="32"/>
      <c r="BL333" s="32"/>
      <c r="BM333" s="32"/>
      <c r="BN333" s="32"/>
      <c r="BO333" s="32"/>
      <c r="BP333" s="32"/>
      <c r="BQ333" s="32"/>
    </row>
    <row r="334" spans="1:69" x14ac:dyDescent="0.25">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c r="AY334" s="32"/>
      <c r="AZ334" s="32"/>
      <c r="BA334" s="32"/>
      <c r="BB334" s="32"/>
      <c r="BC334" s="32"/>
      <c r="BD334" s="32"/>
      <c r="BE334" s="32"/>
      <c r="BF334" s="32"/>
      <c r="BG334" s="32"/>
      <c r="BH334" s="32"/>
      <c r="BI334" s="32"/>
      <c r="BJ334" s="32"/>
      <c r="BK334" s="32"/>
      <c r="BL334" s="32"/>
      <c r="BM334" s="32"/>
      <c r="BN334" s="32"/>
      <c r="BO334" s="32"/>
      <c r="BP334" s="32"/>
      <c r="BQ334" s="32"/>
    </row>
    <row r="335" spans="1:69" x14ac:dyDescent="0.2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c r="AY335" s="32"/>
      <c r="AZ335" s="32"/>
      <c r="BA335" s="32"/>
      <c r="BB335" s="32"/>
      <c r="BC335" s="32"/>
      <c r="BD335" s="32"/>
      <c r="BE335" s="32"/>
      <c r="BF335" s="32"/>
      <c r="BG335" s="32"/>
      <c r="BH335" s="32"/>
      <c r="BI335" s="32"/>
      <c r="BJ335" s="32"/>
      <c r="BK335" s="32"/>
      <c r="BL335" s="32"/>
      <c r="BM335" s="32"/>
      <c r="BN335" s="32"/>
      <c r="BO335" s="32"/>
      <c r="BP335" s="32"/>
      <c r="BQ335" s="32"/>
    </row>
    <row r="336" spans="1:69" x14ac:dyDescent="0.25">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row>
    <row r="337" spans="1:69" x14ac:dyDescent="0.25">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c r="AY337" s="32"/>
      <c r="AZ337" s="32"/>
      <c r="BA337" s="32"/>
      <c r="BB337" s="32"/>
      <c r="BC337" s="32"/>
      <c r="BD337" s="32"/>
      <c r="BE337" s="32"/>
      <c r="BF337" s="32"/>
      <c r="BG337" s="32"/>
      <c r="BH337" s="32"/>
      <c r="BI337" s="32"/>
      <c r="BJ337" s="32"/>
      <c r="BK337" s="32"/>
      <c r="BL337" s="32"/>
      <c r="BM337" s="32"/>
      <c r="BN337" s="32"/>
      <c r="BO337" s="32"/>
      <c r="BP337" s="32"/>
      <c r="BQ337" s="32"/>
    </row>
    <row r="338" spans="1:69" x14ac:dyDescent="0.25">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c r="AY338" s="32"/>
      <c r="AZ338" s="32"/>
      <c r="BA338" s="32"/>
      <c r="BB338" s="32"/>
      <c r="BC338" s="32"/>
      <c r="BD338" s="32"/>
      <c r="BE338" s="32"/>
      <c r="BF338" s="32"/>
      <c r="BG338" s="32"/>
      <c r="BH338" s="32"/>
      <c r="BI338" s="32"/>
      <c r="BJ338" s="32"/>
      <c r="BK338" s="32"/>
      <c r="BL338" s="32"/>
      <c r="BM338" s="32"/>
      <c r="BN338" s="32"/>
      <c r="BO338" s="32"/>
      <c r="BP338" s="32"/>
      <c r="BQ338" s="32"/>
    </row>
    <row r="339" spans="1:69" x14ac:dyDescent="0.25">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c r="AY339" s="32"/>
      <c r="AZ339" s="32"/>
      <c r="BA339" s="32"/>
      <c r="BB339" s="32"/>
      <c r="BC339" s="32"/>
      <c r="BD339" s="32"/>
      <c r="BE339" s="32"/>
      <c r="BF339" s="32"/>
      <c r="BG339" s="32"/>
      <c r="BH339" s="32"/>
      <c r="BI339" s="32"/>
      <c r="BJ339" s="32"/>
      <c r="BK339" s="32"/>
      <c r="BL339" s="32"/>
      <c r="BM339" s="32"/>
      <c r="BN339" s="32"/>
      <c r="BO339" s="32"/>
      <c r="BP339" s="32"/>
      <c r="BQ339" s="32"/>
    </row>
    <row r="340" spans="1:69" x14ac:dyDescent="0.25">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c r="AY340" s="32"/>
      <c r="AZ340" s="32"/>
      <c r="BA340" s="32"/>
      <c r="BB340" s="32"/>
      <c r="BC340" s="32"/>
      <c r="BD340" s="32"/>
      <c r="BE340" s="32"/>
      <c r="BF340" s="32"/>
      <c r="BG340" s="32"/>
      <c r="BH340" s="32"/>
      <c r="BI340" s="32"/>
      <c r="BJ340" s="32"/>
      <c r="BK340" s="32"/>
      <c r="BL340" s="32"/>
      <c r="BM340" s="32"/>
      <c r="BN340" s="32"/>
      <c r="BO340" s="32"/>
      <c r="BP340" s="32"/>
      <c r="BQ340" s="32"/>
    </row>
    <row r="341" spans="1:69" x14ac:dyDescent="0.25">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c r="AY341" s="32"/>
      <c r="AZ341" s="32"/>
      <c r="BA341" s="32"/>
      <c r="BB341" s="32"/>
      <c r="BC341" s="32"/>
      <c r="BD341" s="32"/>
      <c r="BE341" s="32"/>
      <c r="BF341" s="32"/>
      <c r="BG341" s="32"/>
      <c r="BH341" s="32"/>
      <c r="BI341" s="32"/>
      <c r="BJ341" s="32"/>
      <c r="BK341" s="32"/>
      <c r="BL341" s="32"/>
      <c r="BM341" s="32"/>
      <c r="BN341" s="32"/>
      <c r="BO341" s="32"/>
      <c r="BP341" s="32"/>
      <c r="BQ341" s="32"/>
    </row>
    <row r="342" spans="1:69" x14ac:dyDescent="0.25">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c r="AY342" s="32"/>
      <c r="AZ342" s="32"/>
      <c r="BA342" s="32"/>
      <c r="BB342" s="32"/>
      <c r="BC342" s="32"/>
      <c r="BD342" s="32"/>
      <c r="BE342" s="32"/>
      <c r="BF342" s="32"/>
      <c r="BG342" s="32"/>
      <c r="BH342" s="32"/>
      <c r="BI342" s="32"/>
      <c r="BJ342" s="32"/>
      <c r="BK342" s="32"/>
      <c r="BL342" s="32"/>
      <c r="BM342" s="32"/>
      <c r="BN342" s="32"/>
      <c r="BO342" s="32"/>
      <c r="BP342" s="32"/>
      <c r="BQ342" s="32"/>
    </row>
    <row r="343" spans="1:69" x14ac:dyDescent="0.25">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c r="AY343" s="32"/>
      <c r="AZ343" s="32"/>
      <c r="BA343" s="32"/>
      <c r="BB343" s="32"/>
      <c r="BC343" s="32"/>
      <c r="BD343" s="32"/>
      <c r="BE343" s="32"/>
      <c r="BF343" s="32"/>
      <c r="BG343" s="32"/>
      <c r="BH343" s="32"/>
      <c r="BI343" s="32"/>
      <c r="BJ343" s="32"/>
      <c r="BK343" s="32"/>
      <c r="BL343" s="32"/>
      <c r="BM343" s="32"/>
      <c r="BN343" s="32"/>
      <c r="BO343" s="32"/>
      <c r="BP343" s="32"/>
      <c r="BQ343" s="32"/>
    </row>
    <row r="344" spans="1:69" x14ac:dyDescent="0.2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c r="AZ344" s="32"/>
      <c r="BA344" s="32"/>
      <c r="BB344" s="32"/>
      <c r="BC344" s="32"/>
      <c r="BD344" s="32"/>
      <c r="BE344" s="32"/>
      <c r="BF344" s="32"/>
      <c r="BG344" s="32"/>
      <c r="BH344" s="32"/>
      <c r="BI344" s="32"/>
      <c r="BJ344" s="32"/>
      <c r="BK344" s="32"/>
      <c r="BL344" s="32"/>
      <c r="BM344" s="32"/>
      <c r="BN344" s="32"/>
      <c r="BO344" s="32"/>
      <c r="BP344" s="32"/>
      <c r="BQ344" s="32"/>
    </row>
    <row r="345" spans="1:69" x14ac:dyDescent="0.2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c r="AY345" s="32"/>
      <c r="AZ345" s="32"/>
      <c r="BA345" s="32"/>
      <c r="BB345" s="32"/>
      <c r="BC345" s="32"/>
      <c r="BD345" s="32"/>
      <c r="BE345" s="32"/>
      <c r="BF345" s="32"/>
      <c r="BG345" s="32"/>
      <c r="BH345" s="32"/>
      <c r="BI345" s="32"/>
      <c r="BJ345" s="32"/>
      <c r="BK345" s="32"/>
      <c r="BL345" s="32"/>
      <c r="BM345" s="32"/>
      <c r="BN345" s="32"/>
      <c r="BO345" s="32"/>
      <c r="BP345" s="32"/>
      <c r="BQ345" s="32"/>
    </row>
    <row r="346" spans="1:69" x14ac:dyDescent="0.25">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row>
    <row r="347" spans="1:69" x14ac:dyDescent="0.2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32"/>
      <c r="AZ347" s="32"/>
      <c r="BA347" s="32"/>
      <c r="BB347" s="32"/>
      <c r="BC347" s="32"/>
      <c r="BD347" s="32"/>
      <c r="BE347" s="32"/>
      <c r="BF347" s="32"/>
      <c r="BG347" s="32"/>
      <c r="BH347" s="32"/>
      <c r="BI347" s="32"/>
      <c r="BJ347" s="32"/>
      <c r="BK347" s="32"/>
      <c r="BL347" s="32"/>
      <c r="BM347" s="32"/>
      <c r="BN347" s="32"/>
      <c r="BO347" s="32"/>
      <c r="BP347" s="32"/>
      <c r="BQ347" s="32"/>
    </row>
    <row r="348" spans="1:69" x14ac:dyDescent="0.25">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c r="AY348" s="32"/>
      <c r="AZ348" s="32"/>
      <c r="BA348" s="32"/>
      <c r="BB348" s="32"/>
      <c r="BC348" s="32"/>
      <c r="BD348" s="32"/>
      <c r="BE348" s="32"/>
      <c r="BF348" s="32"/>
      <c r="BG348" s="32"/>
      <c r="BH348" s="32"/>
      <c r="BI348" s="32"/>
      <c r="BJ348" s="32"/>
      <c r="BK348" s="32"/>
      <c r="BL348" s="32"/>
      <c r="BM348" s="32"/>
      <c r="BN348" s="32"/>
      <c r="BO348" s="32"/>
      <c r="BP348" s="32"/>
      <c r="BQ348" s="32"/>
    </row>
    <row r="349" spans="1:69" x14ac:dyDescent="0.25">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c r="AY349" s="32"/>
      <c r="AZ349" s="32"/>
      <c r="BA349" s="32"/>
      <c r="BB349" s="32"/>
      <c r="BC349" s="32"/>
      <c r="BD349" s="32"/>
      <c r="BE349" s="32"/>
      <c r="BF349" s="32"/>
      <c r="BG349" s="32"/>
      <c r="BH349" s="32"/>
      <c r="BI349" s="32"/>
      <c r="BJ349" s="32"/>
      <c r="BK349" s="32"/>
      <c r="BL349" s="32"/>
      <c r="BM349" s="32"/>
      <c r="BN349" s="32"/>
      <c r="BO349" s="32"/>
      <c r="BP349" s="32"/>
      <c r="BQ349" s="32"/>
    </row>
    <row r="350" spans="1:69" x14ac:dyDescent="0.25">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c r="AY350" s="32"/>
      <c r="AZ350" s="32"/>
      <c r="BA350" s="32"/>
      <c r="BB350" s="32"/>
      <c r="BC350" s="32"/>
      <c r="BD350" s="32"/>
      <c r="BE350" s="32"/>
      <c r="BF350" s="32"/>
      <c r="BG350" s="32"/>
      <c r="BH350" s="32"/>
      <c r="BI350" s="32"/>
      <c r="BJ350" s="32"/>
      <c r="BK350" s="32"/>
      <c r="BL350" s="32"/>
      <c r="BM350" s="32"/>
      <c r="BN350" s="32"/>
      <c r="BO350" s="32"/>
      <c r="BP350" s="32"/>
      <c r="BQ350" s="32"/>
    </row>
    <row r="351" spans="1:69" x14ac:dyDescent="0.25">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c r="BD351" s="32"/>
      <c r="BE351" s="32"/>
      <c r="BF351" s="32"/>
      <c r="BG351" s="32"/>
      <c r="BH351" s="32"/>
      <c r="BI351" s="32"/>
      <c r="BJ351" s="32"/>
      <c r="BK351" s="32"/>
      <c r="BL351" s="32"/>
      <c r="BM351" s="32"/>
      <c r="BN351" s="32"/>
      <c r="BO351" s="32"/>
      <c r="BP351" s="32"/>
      <c r="BQ351" s="32"/>
    </row>
    <row r="352" spans="1:69" x14ac:dyDescent="0.25">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c r="BD352" s="32"/>
      <c r="BE352" s="32"/>
      <c r="BF352" s="32"/>
      <c r="BG352" s="32"/>
      <c r="BH352" s="32"/>
      <c r="BI352" s="32"/>
      <c r="BJ352" s="32"/>
      <c r="BK352" s="32"/>
      <c r="BL352" s="32"/>
      <c r="BM352" s="32"/>
      <c r="BN352" s="32"/>
      <c r="BO352" s="32"/>
      <c r="BP352" s="32"/>
      <c r="BQ352" s="32"/>
    </row>
    <row r="353" spans="1:69" x14ac:dyDescent="0.25">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c r="AY353" s="32"/>
      <c r="AZ353" s="32"/>
      <c r="BA353" s="32"/>
      <c r="BB353" s="32"/>
      <c r="BC353" s="32"/>
      <c r="BD353" s="32"/>
      <c r="BE353" s="32"/>
      <c r="BF353" s="32"/>
      <c r="BG353" s="32"/>
      <c r="BH353" s="32"/>
      <c r="BI353" s="32"/>
      <c r="BJ353" s="32"/>
      <c r="BK353" s="32"/>
      <c r="BL353" s="32"/>
      <c r="BM353" s="32"/>
      <c r="BN353" s="32"/>
      <c r="BO353" s="32"/>
      <c r="BP353" s="32"/>
      <c r="BQ353" s="32"/>
    </row>
    <row r="354" spans="1:69" x14ac:dyDescent="0.25">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c r="AY354" s="32"/>
      <c r="AZ354" s="32"/>
      <c r="BA354" s="32"/>
      <c r="BB354" s="32"/>
      <c r="BC354" s="32"/>
      <c r="BD354" s="32"/>
      <c r="BE354" s="32"/>
      <c r="BF354" s="32"/>
      <c r="BG354" s="32"/>
      <c r="BH354" s="32"/>
      <c r="BI354" s="32"/>
      <c r="BJ354" s="32"/>
      <c r="BK354" s="32"/>
      <c r="BL354" s="32"/>
      <c r="BM354" s="32"/>
      <c r="BN354" s="32"/>
      <c r="BO354" s="32"/>
      <c r="BP354" s="32"/>
      <c r="BQ354" s="32"/>
    </row>
    <row r="355" spans="1:69" x14ac:dyDescent="0.2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c r="AY355" s="32"/>
      <c r="AZ355" s="32"/>
      <c r="BA355" s="32"/>
      <c r="BB355" s="32"/>
      <c r="BC355" s="32"/>
      <c r="BD355" s="32"/>
      <c r="BE355" s="32"/>
      <c r="BF355" s="32"/>
      <c r="BG355" s="32"/>
      <c r="BH355" s="32"/>
      <c r="BI355" s="32"/>
      <c r="BJ355" s="32"/>
      <c r="BK355" s="32"/>
      <c r="BL355" s="32"/>
      <c r="BM355" s="32"/>
      <c r="BN355" s="32"/>
      <c r="BO355" s="32"/>
      <c r="BP355" s="32"/>
      <c r="BQ355" s="32"/>
    </row>
    <row r="356" spans="1:69" x14ac:dyDescent="0.25">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row>
    <row r="357" spans="1:69" x14ac:dyDescent="0.25">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c r="AY357" s="32"/>
      <c r="AZ357" s="32"/>
      <c r="BA357" s="32"/>
      <c r="BB357" s="32"/>
      <c r="BC357" s="32"/>
      <c r="BD357" s="32"/>
      <c r="BE357" s="32"/>
      <c r="BF357" s="32"/>
      <c r="BG357" s="32"/>
      <c r="BH357" s="32"/>
      <c r="BI357" s="32"/>
      <c r="BJ357" s="32"/>
      <c r="BK357" s="32"/>
      <c r="BL357" s="32"/>
      <c r="BM357" s="32"/>
      <c r="BN357" s="32"/>
      <c r="BO357" s="32"/>
      <c r="BP357" s="32"/>
      <c r="BQ357" s="32"/>
    </row>
    <row r="358" spans="1:69" x14ac:dyDescent="0.25">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c r="AY358" s="32"/>
      <c r="AZ358" s="32"/>
      <c r="BA358" s="32"/>
      <c r="BB358" s="32"/>
      <c r="BC358" s="32"/>
      <c r="BD358" s="32"/>
      <c r="BE358" s="32"/>
      <c r="BF358" s="32"/>
      <c r="BG358" s="32"/>
      <c r="BH358" s="32"/>
      <c r="BI358" s="32"/>
      <c r="BJ358" s="32"/>
      <c r="BK358" s="32"/>
      <c r="BL358" s="32"/>
      <c r="BM358" s="32"/>
      <c r="BN358" s="32"/>
      <c r="BO358" s="32"/>
      <c r="BP358" s="32"/>
      <c r="BQ358" s="32"/>
    </row>
    <row r="359" spans="1:69" x14ac:dyDescent="0.25">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c r="AY359" s="32"/>
      <c r="AZ359" s="32"/>
      <c r="BA359" s="32"/>
      <c r="BB359" s="32"/>
      <c r="BC359" s="32"/>
      <c r="BD359" s="32"/>
      <c r="BE359" s="32"/>
      <c r="BF359" s="32"/>
      <c r="BG359" s="32"/>
      <c r="BH359" s="32"/>
      <c r="BI359" s="32"/>
      <c r="BJ359" s="32"/>
      <c r="BK359" s="32"/>
      <c r="BL359" s="32"/>
      <c r="BM359" s="32"/>
      <c r="BN359" s="32"/>
      <c r="BO359" s="32"/>
      <c r="BP359" s="32"/>
      <c r="BQ359" s="32"/>
    </row>
    <row r="360" spans="1:69" x14ac:dyDescent="0.25">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c r="AY360" s="32"/>
      <c r="AZ360" s="32"/>
      <c r="BA360" s="32"/>
      <c r="BB360" s="32"/>
      <c r="BC360" s="32"/>
      <c r="BD360" s="32"/>
      <c r="BE360" s="32"/>
      <c r="BF360" s="32"/>
      <c r="BG360" s="32"/>
      <c r="BH360" s="32"/>
      <c r="BI360" s="32"/>
      <c r="BJ360" s="32"/>
      <c r="BK360" s="32"/>
      <c r="BL360" s="32"/>
      <c r="BM360" s="32"/>
      <c r="BN360" s="32"/>
      <c r="BO360" s="32"/>
      <c r="BP360" s="32"/>
      <c r="BQ360" s="32"/>
    </row>
    <row r="361" spans="1:69" x14ac:dyDescent="0.25">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c r="AY361" s="32"/>
      <c r="AZ361" s="32"/>
      <c r="BA361" s="32"/>
      <c r="BB361" s="32"/>
      <c r="BC361" s="32"/>
      <c r="BD361" s="32"/>
      <c r="BE361" s="32"/>
      <c r="BF361" s="32"/>
      <c r="BG361" s="32"/>
      <c r="BH361" s="32"/>
      <c r="BI361" s="32"/>
      <c r="BJ361" s="32"/>
      <c r="BK361" s="32"/>
      <c r="BL361" s="32"/>
      <c r="BM361" s="32"/>
      <c r="BN361" s="32"/>
      <c r="BO361" s="32"/>
      <c r="BP361" s="32"/>
      <c r="BQ361" s="32"/>
    </row>
    <row r="362" spans="1:69" x14ac:dyDescent="0.25">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c r="AY362" s="32"/>
      <c r="AZ362" s="32"/>
      <c r="BA362" s="32"/>
      <c r="BB362" s="32"/>
      <c r="BC362" s="32"/>
      <c r="BD362" s="32"/>
      <c r="BE362" s="32"/>
      <c r="BF362" s="32"/>
      <c r="BG362" s="32"/>
      <c r="BH362" s="32"/>
      <c r="BI362" s="32"/>
      <c r="BJ362" s="32"/>
      <c r="BK362" s="32"/>
      <c r="BL362" s="32"/>
      <c r="BM362" s="32"/>
      <c r="BN362" s="32"/>
      <c r="BO362" s="32"/>
      <c r="BP362" s="32"/>
      <c r="BQ362" s="32"/>
    </row>
    <row r="363" spans="1:69" x14ac:dyDescent="0.25">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c r="AY363" s="32"/>
      <c r="AZ363" s="32"/>
      <c r="BA363" s="32"/>
      <c r="BB363" s="32"/>
      <c r="BC363" s="32"/>
      <c r="BD363" s="32"/>
      <c r="BE363" s="32"/>
      <c r="BF363" s="32"/>
      <c r="BG363" s="32"/>
      <c r="BH363" s="32"/>
      <c r="BI363" s="32"/>
      <c r="BJ363" s="32"/>
      <c r="BK363" s="32"/>
      <c r="BL363" s="32"/>
      <c r="BM363" s="32"/>
      <c r="BN363" s="32"/>
      <c r="BO363" s="32"/>
      <c r="BP363" s="32"/>
      <c r="BQ363" s="32"/>
    </row>
    <row r="364" spans="1:69" x14ac:dyDescent="0.25">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c r="AY364" s="32"/>
      <c r="AZ364" s="32"/>
      <c r="BA364" s="32"/>
      <c r="BB364" s="32"/>
      <c r="BC364" s="32"/>
      <c r="BD364" s="32"/>
      <c r="BE364" s="32"/>
      <c r="BF364" s="32"/>
      <c r="BG364" s="32"/>
      <c r="BH364" s="32"/>
      <c r="BI364" s="32"/>
      <c r="BJ364" s="32"/>
      <c r="BK364" s="32"/>
      <c r="BL364" s="32"/>
      <c r="BM364" s="32"/>
      <c r="BN364" s="32"/>
      <c r="BO364" s="32"/>
      <c r="BP364" s="32"/>
      <c r="BQ364" s="32"/>
    </row>
    <row r="365" spans="1:69" x14ac:dyDescent="0.2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c r="AY365" s="32"/>
      <c r="AZ365" s="32"/>
      <c r="BA365" s="32"/>
      <c r="BB365" s="32"/>
      <c r="BC365" s="32"/>
      <c r="BD365" s="32"/>
      <c r="BE365" s="32"/>
      <c r="BF365" s="32"/>
      <c r="BG365" s="32"/>
      <c r="BH365" s="32"/>
      <c r="BI365" s="32"/>
      <c r="BJ365" s="32"/>
      <c r="BK365" s="32"/>
      <c r="BL365" s="32"/>
      <c r="BM365" s="32"/>
      <c r="BN365" s="32"/>
      <c r="BO365" s="32"/>
      <c r="BP365" s="32"/>
      <c r="BQ365" s="32"/>
    </row>
    <row r="366" spans="1:69" x14ac:dyDescent="0.25">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row>
    <row r="367" spans="1:69" x14ac:dyDescent="0.25">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c r="AY367" s="32"/>
      <c r="AZ367" s="32"/>
      <c r="BA367" s="32"/>
      <c r="BB367" s="32"/>
      <c r="BC367" s="32"/>
      <c r="BD367" s="32"/>
      <c r="BE367" s="32"/>
      <c r="BF367" s="32"/>
      <c r="BG367" s="32"/>
      <c r="BH367" s="32"/>
      <c r="BI367" s="32"/>
      <c r="BJ367" s="32"/>
      <c r="BK367" s="32"/>
      <c r="BL367" s="32"/>
      <c r="BM367" s="32"/>
      <c r="BN367" s="32"/>
      <c r="BO367" s="32"/>
      <c r="BP367" s="32"/>
      <c r="BQ367" s="32"/>
    </row>
    <row r="368" spans="1:69" x14ac:dyDescent="0.25">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c r="AY368" s="32"/>
      <c r="AZ368" s="32"/>
      <c r="BA368" s="32"/>
      <c r="BB368" s="32"/>
      <c r="BC368" s="32"/>
      <c r="BD368" s="32"/>
      <c r="BE368" s="32"/>
      <c r="BF368" s="32"/>
      <c r="BG368" s="32"/>
      <c r="BH368" s="32"/>
      <c r="BI368" s="32"/>
      <c r="BJ368" s="32"/>
      <c r="BK368" s="32"/>
      <c r="BL368" s="32"/>
      <c r="BM368" s="32"/>
      <c r="BN368" s="32"/>
      <c r="BO368" s="32"/>
      <c r="BP368" s="32"/>
      <c r="BQ368" s="32"/>
    </row>
    <row r="369" spans="1:69" x14ac:dyDescent="0.25">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c r="AY369" s="32"/>
      <c r="AZ369" s="32"/>
      <c r="BA369" s="32"/>
      <c r="BB369" s="32"/>
      <c r="BC369" s="32"/>
      <c r="BD369" s="32"/>
      <c r="BE369" s="32"/>
      <c r="BF369" s="32"/>
      <c r="BG369" s="32"/>
      <c r="BH369" s="32"/>
      <c r="BI369" s="32"/>
      <c r="BJ369" s="32"/>
      <c r="BK369" s="32"/>
      <c r="BL369" s="32"/>
      <c r="BM369" s="32"/>
      <c r="BN369" s="32"/>
      <c r="BO369" s="32"/>
      <c r="BP369" s="32"/>
      <c r="BQ369" s="32"/>
    </row>
    <row r="370" spans="1:69" x14ac:dyDescent="0.25">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c r="AY370" s="32"/>
      <c r="AZ370" s="32"/>
      <c r="BA370" s="32"/>
      <c r="BB370" s="32"/>
      <c r="BC370" s="32"/>
      <c r="BD370" s="32"/>
      <c r="BE370" s="32"/>
      <c r="BF370" s="32"/>
      <c r="BG370" s="32"/>
      <c r="BH370" s="32"/>
      <c r="BI370" s="32"/>
      <c r="BJ370" s="32"/>
      <c r="BK370" s="32"/>
      <c r="BL370" s="32"/>
      <c r="BM370" s="32"/>
      <c r="BN370" s="32"/>
      <c r="BO370" s="32"/>
      <c r="BP370" s="32"/>
      <c r="BQ370" s="32"/>
    </row>
    <row r="371" spans="1:69" x14ac:dyDescent="0.25">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c r="AY371" s="32"/>
      <c r="AZ371" s="32"/>
      <c r="BA371" s="32"/>
      <c r="BB371" s="32"/>
      <c r="BC371" s="32"/>
      <c r="BD371" s="32"/>
      <c r="BE371" s="32"/>
      <c r="BF371" s="32"/>
      <c r="BG371" s="32"/>
      <c r="BH371" s="32"/>
      <c r="BI371" s="32"/>
      <c r="BJ371" s="32"/>
      <c r="BK371" s="32"/>
      <c r="BL371" s="32"/>
      <c r="BM371" s="32"/>
      <c r="BN371" s="32"/>
      <c r="BO371" s="32"/>
      <c r="BP371" s="32"/>
      <c r="BQ371" s="32"/>
    </row>
    <row r="372" spans="1:69" x14ac:dyDescent="0.25">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c r="AY372" s="32"/>
      <c r="AZ372" s="32"/>
      <c r="BA372" s="32"/>
      <c r="BB372" s="32"/>
      <c r="BC372" s="32"/>
      <c r="BD372" s="32"/>
      <c r="BE372" s="32"/>
      <c r="BF372" s="32"/>
      <c r="BG372" s="32"/>
      <c r="BH372" s="32"/>
      <c r="BI372" s="32"/>
      <c r="BJ372" s="32"/>
      <c r="BK372" s="32"/>
      <c r="BL372" s="32"/>
      <c r="BM372" s="32"/>
      <c r="BN372" s="32"/>
      <c r="BO372" s="32"/>
      <c r="BP372" s="32"/>
      <c r="BQ372" s="32"/>
    </row>
    <row r="373" spans="1:69" x14ac:dyDescent="0.25">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c r="AY373" s="32"/>
      <c r="AZ373" s="32"/>
      <c r="BA373" s="32"/>
      <c r="BB373" s="32"/>
      <c r="BC373" s="32"/>
      <c r="BD373" s="32"/>
      <c r="BE373" s="32"/>
      <c r="BF373" s="32"/>
      <c r="BG373" s="32"/>
      <c r="BH373" s="32"/>
      <c r="BI373" s="32"/>
      <c r="BJ373" s="32"/>
      <c r="BK373" s="32"/>
      <c r="BL373" s="32"/>
      <c r="BM373" s="32"/>
      <c r="BN373" s="32"/>
      <c r="BO373" s="32"/>
      <c r="BP373" s="32"/>
      <c r="BQ373" s="32"/>
    </row>
    <row r="374" spans="1:69" x14ac:dyDescent="0.25">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c r="AY374" s="32"/>
      <c r="AZ374" s="32"/>
      <c r="BA374" s="32"/>
      <c r="BB374" s="32"/>
      <c r="BC374" s="32"/>
      <c r="BD374" s="32"/>
      <c r="BE374" s="32"/>
      <c r="BF374" s="32"/>
      <c r="BG374" s="32"/>
      <c r="BH374" s="32"/>
      <c r="BI374" s="32"/>
      <c r="BJ374" s="32"/>
      <c r="BK374" s="32"/>
      <c r="BL374" s="32"/>
      <c r="BM374" s="32"/>
      <c r="BN374" s="32"/>
      <c r="BO374" s="32"/>
      <c r="BP374" s="32"/>
      <c r="BQ374" s="32"/>
    </row>
    <row r="375" spans="1:69" x14ac:dyDescent="0.2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c r="AY375" s="32"/>
      <c r="AZ375" s="32"/>
      <c r="BA375" s="32"/>
      <c r="BB375" s="32"/>
      <c r="BC375" s="32"/>
      <c r="BD375" s="32"/>
      <c r="BE375" s="32"/>
      <c r="BF375" s="32"/>
      <c r="BG375" s="32"/>
      <c r="BH375" s="32"/>
      <c r="BI375" s="32"/>
      <c r="BJ375" s="32"/>
      <c r="BK375" s="32"/>
      <c r="BL375" s="32"/>
      <c r="BM375" s="32"/>
      <c r="BN375" s="32"/>
      <c r="BO375" s="32"/>
      <c r="BP375" s="32"/>
      <c r="BQ375" s="32"/>
    </row>
    <row r="376" spans="1:69" x14ac:dyDescent="0.25">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row>
    <row r="377" spans="1:69" x14ac:dyDescent="0.25">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c r="AY377" s="32"/>
      <c r="AZ377" s="32"/>
      <c r="BA377" s="32"/>
      <c r="BB377" s="32"/>
      <c r="BC377" s="32"/>
      <c r="BD377" s="32"/>
      <c r="BE377" s="32"/>
      <c r="BF377" s="32"/>
      <c r="BG377" s="32"/>
      <c r="BH377" s="32"/>
      <c r="BI377" s="32"/>
      <c r="BJ377" s="32"/>
      <c r="BK377" s="32"/>
      <c r="BL377" s="32"/>
      <c r="BM377" s="32"/>
      <c r="BN377" s="32"/>
      <c r="BO377" s="32"/>
      <c r="BP377" s="32"/>
      <c r="BQ377" s="32"/>
    </row>
    <row r="378" spans="1:69" x14ac:dyDescent="0.25">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c r="BD378" s="32"/>
      <c r="BE378" s="32"/>
      <c r="BF378" s="32"/>
      <c r="BG378" s="32"/>
      <c r="BH378" s="32"/>
      <c r="BI378" s="32"/>
      <c r="BJ378" s="32"/>
      <c r="BK378" s="32"/>
      <c r="BL378" s="32"/>
      <c r="BM378" s="32"/>
      <c r="BN378" s="32"/>
      <c r="BO378" s="32"/>
      <c r="BP378" s="32"/>
      <c r="BQ378" s="32"/>
    </row>
    <row r="379" spans="1:69" x14ac:dyDescent="0.25">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c r="AY379" s="32"/>
      <c r="AZ379" s="32"/>
      <c r="BA379" s="32"/>
      <c r="BB379" s="32"/>
      <c r="BC379" s="32"/>
      <c r="BD379" s="32"/>
      <c r="BE379" s="32"/>
      <c r="BF379" s="32"/>
      <c r="BG379" s="32"/>
      <c r="BH379" s="32"/>
      <c r="BI379" s="32"/>
      <c r="BJ379" s="32"/>
      <c r="BK379" s="32"/>
      <c r="BL379" s="32"/>
      <c r="BM379" s="32"/>
      <c r="BN379" s="32"/>
      <c r="BO379" s="32"/>
      <c r="BP379" s="32"/>
      <c r="BQ379" s="32"/>
    </row>
    <row r="380" spans="1:69" x14ac:dyDescent="0.25">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c r="AY380" s="32"/>
      <c r="AZ380" s="32"/>
      <c r="BA380" s="32"/>
      <c r="BB380" s="32"/>
      <c r="BC380" s="32"/>
      <c r="BD380" s="32"/>
      <c r="BE380" s="32"/>
      <c r="BF380" s="32"/>
      <c r="BG380" s="32"/>
      <c r="BH380" s="32"/>
      <c r="BI380" s="32"/>
      <c r="BJ380" s="32"/>
      <c r="BK380" s="32"/>
      <c r="BL380" s="32"/>
      <c r="BM380" s="32"/>
      <c r="BN380" s="32"/>
      <c r="BO380" s="32"/>
      <c r="BP380" s="32"/>
      <c r="BQ380" s="32"/>
    </row>
    <row r="381" spans="1:69" x14ac:dyDescent="0.25">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c r="AY381" s="32"/>
      <c r="AZ381" s="32"/>
      <c r="BA381" s="32"/>
      <c r="BB381" s="32"/>
      <c r="BC381" s="32"/>
      <c r="BD381" s="32"/>
      <c r="BE381" s="32"/>
      <c r="BF381" s="32"/>
      <c r="BG381" s="32"/>
      <c r="BH381" s="32"/>
      <c r="BI381" s="32"/>
      <c r="BJ381" s="32"/>
      <c r="BK381" s="32"/>
      <c r="BL381" s="32"/>
      <c r="BM381" s="32"/>
      <c r="BN381" s="32"/>
      <c r="BO381" s="32"/>
      <c r="BP381" s="32"/>
      <c r="BQ381" s="32"/>
    </row>
    <row r="382" spans="1:69" x14ac:dyDescent="0.25">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c r="AY382" s="32"/>
      <c r="AZ382" s="32"/>
      <c r="BA382" s="32"/>
      <c r="BB382" s="32"/>
      <c r="BC382" s="32"/>
      <c r="BD382" s="32"/>
      <c r="BE382" s="32"/>
      <c r="BF382" s="32"/>
      <c r="BG382" s="32"/>
      <c r="BH382" s="32"/>
      <c r="BI382" s="32"/>
      <c r="BJ382" s="32"/>
      <c r="BK382" s="32"/>
      <c r="BL382" s="32"/>
      <c r="BM382" s="32"/>
      <c r="BN382" s="32"/>
      <c r="BO382" s="32"/>
      <c r="BP382" s="32"/>
      <c r="BQ382" s="32"/>
    </row>
    <row r="383" spans="1:69" x14ac:dyDescent="0.25">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c r="AY383" s="32"/>
      <c r="AZ383" s="32"/>
      <c r="BA383" s="32"/>
      <c r="BB383" s="32"/>
      <c r="BC383" s="32"/>
      <c r="BD383" s="32"/>
      <c r="BE383" s="32"/>
      <c r="BF383" s="32"/>
      <c r="BG383" s="32"/>
      <c r="BH383" s="32"/>
      <c r="BI383" s="32"/>
      <c r="BJ383" s="32"/>
      <c r="BK383" s="32"/>
      <c r="BL383" s="32"/>
      <c r="BM383" s="32"/>
      <c r="BN383" s="32"/>
      <c r="BO383" s="32"/>
      <c r="BP383" s="32"/>
      <c r="BQ383" s="32"/>
    </row>
    <row r="384" spans="1:69" x14ac:dyDescent="0.25">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2"/>
      <c r="BD384" s="32"/>
      <c r="BE384" s="32"/>
      <c r="BF384" s="32"/>
      <c r="BG384" s="32"/>
      <c r="BH384" s="32"/>
      <c r="BI384" s="32"/>
      <c r="BJ384" s="32"/>
      <c r="BK384" s="32"/>
      <c r="BL384" s="32"/>
      <c r="BM384" s="32"/>
      <c r="BN384" s="32"/>
      <c r="BO384" s="32"/>
      <c r="BP384" s="32"/>
      <c r="BQ384" s="32"/>
    </row>
    <row r="385" spans="1:69" x14ac:dyDescent="0.2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c r="AY385" s="32"/>
      <c r="AZ385" s="32"/>
      <c r="BA385" s="32"/>
      <c r="BB385" s="32"/>
      <c r="BC385" s="32"/>
      <c r="BD385" s="32"/>
      <c r="BE385" s="32"/>
      <c r="BF385" s="32"/>
      <c r="BG385" s="32"/>
      <c r="BH385" s="32"/>
      <c r="BI385" s="32"/>
      <c r="BJ385" s="32"/>
      <c r="BK385" s="32"/>
      <c r="BL385" s="32"/>
      <c r="BM385" s="32"/>
      <c r="BN385" s="32"/>
      <c r="BO385" s="32"/>
      <c r="BP385" s="32"/>
      <c r="BQ385" s="32"/>
    </row>
    <row r="386" spans="1:69" x14ac:dyDescent="0.25">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row>
    <row r="387" spans="1:69" x14ac:dyDescent="0.25">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c r="AY387" s="32"/>
      <c r="AZ387" s="32"/>
      <c r="BA387" s="32"/>
      <c r="BB387" s="32"/>
      <c r="BC387" s="32"/>
      <c r="BD387" s="32"/>
      <c r="BE387" s="32"/>
      <c r="BF387" s="32"/>
      <c r="BG387" s="32"/>
      <c r="BH387" s="32"/>
      <c r="BI387" s="32"/>
      <c r="BJ387" s="32"/>
      <c r="BK387" s="32"/>
      <c r="BL387" s="32"/>
      <c r="BM387" s="32"/>
      <c r="BN387" s="32"/>
      <c r="BO387" s="32"/>
      <c r="BP387" s="32"/>
      <c r="BQ387" s="32"/>
    </row>
    <row r="388" spans="1:69" x14ac:dyDescent="0.25">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c r="AY388" s="32"/>
      <c r="AZ388" s="32"/>
      <c r="BA388" s="32"/>
      <c r="BB388" s="32"/>
      <c r="BC388" s="32"/>
      <c r="BD388" s="32"/>
      <c r="BE388" s="32"/>
      <c r="BF388" s="32"/>
      <c r="BG388" s="32"/>
      <c r="BH388" s="32"/>
      <c r="BI388" s="32"/>
      <c r="BJ388" s="32"/>
      <c r="BK388" s="32"/>
      <c r="BL388" s="32"/>
      <c r="BM388" s="32"/>
      <c r="BN388" s="32"/>
      <c r="BO388" s="32"/>
      <c r="BP388" s="32"/>
      <c r="BQ388" s="32"/>
    </row>
    <row r="389" spans="1:69" x14ac:dyDescent="0.25">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c r="AY389" s="32"/>
      <c r="AZ389" s="32"/>
      <c r="BA389" s="32"/>
      <c r="BB389" s="32"/>
      <c r="BC389" s="32"/>
      <c r="BD389" s="32"/>
      <c r="BE389" s="32"/>
      <c r="BF389" s="32"/>
      <c r="BG389" s="32"/>
      <c r="BH389" s="32"/>
      <c r="BI389" s="32"/>
      <c r="BJ389" s="32"/>
      <c r="BK389" s="32"/>
      <c r="BL389" s="32"/>
      <c r="BM389" s="32"/>
      <c r="BN389" s="32"/>
      <c r="BO389" s="32"/>
      <c r="BP389" s="32"/>
      <c r="BQ389" s="32"/>
    </row>
    <row r="390" spans="1:69" x14ac:dyDescent="0.25">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c r="AY390" s="32"/>
      <c r="AZ390" s="32"/>
      <c r="BA390" s="32"/>
      <c r="BB390" s="32"/>
      <c r="BC390" s="32"/>
      <c r="BD390" s="32"/>
      <c r="BE390" s="32"/>
      <c r="BF390" s="32"/>
      <c r="BG390" s="32"/>
      <c r="BH390" s="32"/>
      <c r="BI390" s="32"/>
      <c r="BJ390" s="32"/>
      <c r="BK390" s="32"/>
      <c r="BL390" s="32"/>
      <c r="BM390" s="32"/>
      <c r="BN390" s="32"/>
      <c r="BO390" s="32"/>
      <c r="BP390" s="32"/>
      <c r="BQ390" s="32"/>
    </row>
    <row r="391" spans="1:69" x14ac:dyDescent="0.25">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c r="AY391" s="32"/>
      <c r="AZ391" s="32"/>
      <c r="BA391" s="32"/>
      <c r="BB391" s="32"/>
      <c r="BC391" s="32"/>
      <c r="BD391" s="32"/>
      <c r="BE391" s="32"/>
      <c r="BF391" s="32"/>
      <c r="BG391" s="32"/>
      <c r="BH391" s="32"/>
      <c r="BI391" s="32"/>
      <c r="BJ391" s="32"/>
      <c r="BK391" s="32"/>
      <c r="BL391" s="32"/>
      <c r="BM391" s="32"/>
      <c r="BN391" s="32"/>
      <c r="BO391" s="32"/>
      <c r="BP391" s="32"/>
      <c r="BQ391" s="32"/>
    </row>
    <row r="392" spans="1:69" x14ac:dyDescent="0.25">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c r="AY392" s="32"/>
      <c r="AZ392" s="32"/>
      <c r="BA392" s="32"/>
      <c r="BB392" s="32"/>
      <c r="BC392" s="32"/>
      <c r="BD392" s="32"/>
      <c r="BE392" s="32"/>
      <c r="BF392" s="32"/>
      <c r="BG392" s="32"/>
      <c r="BH392" s="32"/>
      <c r="BI392" s="32"/>
      <c r="BJ392" s="32"/>
      <c r="BK392" s="32"/>
      <c r="BL392" s="32"/>
      <c r="BM392" s="32"/>
      <c r="BN392" s="32"/>
      <c r="BO392" s="32"/>
      <c r="BP392" s="32"/>
      <c r="BQ392" s="32"/>
    </row>
    <row r="393" spans="1:69" x14ac:dyDescent="0.25">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c r="AY393" s="32"/>
      <c r="AZ393" s="32"/>
      <c r="BA393" s="32"/>
      <c r="BB393" s="32"/>
      <c r="BC393" s="32"/>
      <c r="BD393" s="32"/>
      <c r="BE393" s="32"/>
      <c r="BF393" s="32"/>
      <c r="BG393" s="32"/>
      <c r="BH393" s="32"/>
      <c r="BI393" s="32"/>
      <c r="BJ393" s="32"/>
      <c r="BK393" s="32"/>
      <c r="BL393" s="32"/>
      <c r="BM393" s="32"/>
      <c r="BN393" s="32"/>
      <c r="BO393" s="32"/>
      <c r="BP393" s="32"/>
      <c r="BQ393" s="32"/>
    </row>
    <row r="394" spans="1:69" x14ac:dyDescent="0.25">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c r="AY394" s="32"/>
      <c r="AZ394" s="32"/>
      <c r="BA394" s="32"/>
      <c r="BB394" s="32"/>
      <c r="BC394" s="32"/>
      <c r="BD394" s="32"/>
      <c r="BE394" s="32"/>
      <c r="BF394" s="32"/>
      <c r="BG394" s="32"/>
      <c r="BH394" s="32"/>
      <c r="BI394" s="32"/>
      <c r="BJ394" s="32"/>
      <c r="BK394" s="32"/>
      <c r="BL394" s="32"/>
      <c r="BM394" s="32"/>
      <c r="BN394" s="32"/>
      <c r="BO394" s="32"/>
      <c r="BP394" s="32"/>
      <c r="BQ394" s="32"/>
    </row>
    <row r="395" spans="1:69" x14ac:dyDescent="0.2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c r="AY395" s="32"/>
      <c r="AZ395" s="32"/>
      <c r="BA395" s="32"/>
      <c r="BB395" s="32"/>
      <c r="BC395" s="32"/>
      <c r="BD395" s="32"/>
      <c r="BE395" s="32"/>
      <c r="BF395" s="32"/>
      <c r="BG395" s="32"/>
      <c r="BH395" s="32"/>
      <c r="BI395" s="32"/>
      <c r="BJ395" s="32"/>
      <c r="BK395" s="32"/>
      <c r="BL395" s="32"/>
      <c r="BM395" s="32"/>
      <c r="BN395" s="32"/>
      <c r="BO395" s="32"/>
      <c r="BP395" s="32"/>
      <c r="BQ395" s="32"/>
    </row>
    <row r="396" spans="1:69" x14ac:dyDescent="0.25">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row>
    <row r="397" spans="1:69" x14ac:dyDescent="0.25">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c r="AY397" s="32"/>
      <c r="AZ397" s="32"/>
      <c r="BA397" s="32"/>
      <c r="BB397" s="32"/>
      <c r="BC397" s="32"/>
      <c r="BD397" s="32"/>
      <c r="BE397" s="32"/>
      <c r="BF397" s="32"/>
      <c r="BG397" s="32"/>
      <c r="BH397" s="32"/>
      <c r="BI397" s="32"/>
      <c r="BJ397" s="32"/>
      <c r="BK397" s="32"/>
      <c r="BL397" s="32"/>
      <c r="BM397" s="32"/>
      <c r="BN397" s="32"/>
      <c r="BO397" s="32"/>
      <c r="BP397" s="32"/>
      <c r="BQ397" s="32"/>
    </row>
    <row r="398" spans="1:69" x14ac:dyDescent="0.25">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c r="AY398" s="32"/>
      <c r="AZ398" s="32"/>
      <c r="BA398" s="32"/>
      <c r="BB398" s="32"/>
      <c r="BC398" s="32"/>
      <c r="BD398" s="32"/>
      <c r="BE398" s="32"/>
      <c r="BF398" s="32"/>
      <c r="BG398" s="32"/>
      <c r="BH398" s="32"/>
      <c r="BI398" s="32"/>
      <c r="BJ398" s="32"/>
      <c r="BK398" s="32"/>
      <c r="BL398" s="32"/>
      <c r="BM398" s="32"/>
      <c r="BN398" s="32"/>
      <c r="BO398" s="32"/>
      <c r="BP398" s="32"/>
      <c r="BQ398" s="32"/>
    </row>
    <row r="399" spans="1:69" x14ac:dyDescent="0.25">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c r="AY399" s="32"/>
      <c r="AZ399" s="32"/>
      <c r="BA399" s="32"/>
      <c r="BB399" s="32"/>
      <c r="BC399" s="32"/>
      <c r="BD399" s="32"/>
      <c r="BE399" s="32"/>
      <c r="BF399" s="32"/>
      <c r="BG399" s="32"/>
      <c r="BH399" s="32"/>
      <c r="BI399" s="32"/>
      <c r="BJ399" s="32"/>
      <c r="BK399" s="32"/>
      <c r="BL399" s="32"/>
      <c r="BM399" s="32"/>
      <c r="BN399" s="32"/>
      <c r="BO399" s="32"/>
      <c r="BP399" s="32"/>
      <c r="BQ399" s="32"/>
    </row>
    <row r="400" spans="1:69" x14ac:dyDescent="0.2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c r="AY400" s="32"/>
      <c r="AZ400" s="32"/>
      <c r="BA400" s="32"/>
      <c r="BB400" s="32"/>
      <c r="BC400" s="32"/>
      <c r="BD400" s="32"/>
      <c r="BE400" s="32"/>
      <c r="BF400" s="32"/>
      <c r="BG400" s="32"/>
      <c r="BH400" s="32"/>
      <c r="BI400" s="32"/>
      <c r="BJ400" s="32"/>
      <c r="BK400" s="32"/>
      <c r="BL400" s="32"/>
      <c r="BM400" s="32"/>
      <c r="BN400" s="32"/>
      <c r="BO400" s="32"/>
      <c r="BP400" s="32"/>
      <c r="BQ400" s="32"/>
    </row>
    <row r="401" spans="1:69" x14ac:dyDescent="0.25">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c r="AY401" s="32"/>
      <c r="AZ401" s="32"/>
      <c r="BA401" s="32"/>
      <c r="BB401" s="32"/>
      <c r="BC401" s="32"/>
      <c r="BD401" s="32"/>
      <c r="BE401" s="32"/>
      <c r="BF401" s="32"/>
      <c r="BG401" s="32"/>
      <c r="BH401" s="32"/>
      <c r="BI401" s="32"/>
      <c r="BJ401" s="32"/>
      <c r="BK401" s="32"/>
      <c r="BL401" s="32"/>
      <c r="BM401" s="32"/>
      <c r="BN401" s="32"/>
      <c r="BO401" s="32"/>
      <c r="BP401" s="32"/>
      <c r="BQ401" s="32"/>
    </row>
    <row r="402" spans="1:69" x14ac:dyDescent="0.25">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32"/>
      <c r="AI402" s="32"/>
      <c r="AJ402" s="32"/>
      <c r="AK402" s="32"/>
      <c r="AL402" s="32"/>
      <c r="AM402" s="32"/>
      <c r="AN402" s="32"/>
      <c r="AO402" s="32"/>
      <c r="AP402" s="32"/>
      <c r="AQ402" s="32"/>
      <c r="AR402" s="32"/>
      <c r="AS402" s="32"/>
      <c r="AT402" s="32"/>
      <c r="AU402" s="32"/>
      <c r="AV402" s="32"/>
      <c r="AW402" s="32"/>
      <c r="AX402" s="32"/>
      <c r="AY402" s="32"/>
      <c r="AZ402" s="32"/>
      <c r="BA402" s="32"/>
      <c r="BB402" s="32"/>
      <c r="BC402" s="32"/>
      <c r="BD402" s="32"/>
      <c r="BE402" s="32"/>
      <c r="BF402" s="32"/>
      <c r="BG402" s="32"/>
      <c r="BH402" s="32"/>
      <c r="BI402" s="32"/>
      <c r="BJ402" s="32"/>
      <c r="BK402" s="32"/>
      <c r="BL402" s="32"/>
      <c r="BM402" s="32"/>
      <c r="BN402" s="32"/>
      <c r="BO402" s="32"/>
      <c r="BP402" s="32"/>
      <c r="BQ402" s="32"/>
    </row>
    <row r="403" spans="1:69" x14ac:dyDescent="0.25">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2"/>
      <c r="AL403" s="32"/>
      <c r="AM403" s="32"/>
      <c r="AN403" s="32"/>
      <c r="AO403" s="32"/>
      <c r="AP403" s="32"/>
      <c r="AQ403" s="32"/>
      <c r="AR403" s="32"/>
      <c r="AS403" s="32"/>
      <c r="AT403" s="32"/>
      <c r="AU403" s="32"/>
      <c r="AV403" s="32"/>
      <c r="AW403" s="32"/>
      <c r="AX403" s="32"/>
      <c r="AY403" s="32"/>
      <c r="AZ403" s="32"/>
      <c r="BA403" s="32"/>
      <c r="BB403" s="32"/>
      <c r="BC403" s="32"/>
      <c r="BD403" s="32"/>
      <c r="BE403" s="32"/>
      <c r="BF403" s="32"/>
      <c r="BG403" s="32"/>
      <c r="BH403" s="32"/>
      <c r="BI403" s="32"/>
      <c r="BJ403" s="32"/>
      <c r="BK403" s="32"/>
      <c r="BL403" s="32"/>
      <c r="BM403" s="32"/>
      <c r="BN403" s="32"/>
      <c r="BO403" s="32"/>
      <c r="BP403" s="32"/>
      <c r="BQ403" s="32"/>
    </row>
    <row r="404" spans="1:69" x14ac:dyDescent="0.25">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2"/>
      <c r="AL404" s="32"/>
      <c r="AM404" s="32"/>
      <c r="AN404" s="32"/>
      <c r="AO404" s="32"/>
      <c r="AP404" s="32"/>
      <c r="AQ404" s="32"/>
      <c r="AR404" s="32"/>
      <c r="AS404" s="32"/>
      <c r="AT404" s="32"/>
      <c r="AU404" s="32"/>
      <c r="AV404" s="32"/>
      <c r="AW404" s="32"/>
      <c r="AX404" s="32"/>
      <c r="AY404" s="32"/>
      <c r="AZ404" s="32"/>
      <c r="BA404" s="32"/>
      <c r="BB404" s="32"/>
      <c r="BC404" s="32"/>
      <c r="BD404" s="32"/>
      <c r="BE404" s="32"/>
      <c r="BF404" s="32"/>
      <c r="BG404" s="32"/>
      <c r="BH404" s="32"/>
      <c r="BI404" s="32"/>
      <c r="BJ404" s="32"/>
      <c r="BK404" s="32"/>
      <c r="BL404" s="32"/>
      <c r="BM404" s="32"/>
      <c r="BN404" s="32"/>
      <c r="BO404" s="32"/>
      <c r="BP404" s="32"/>
      <c r="BQ404" s="32"/>
    </row>
    <row r="405" spans="1:69" x14ac:dyDescent="0.2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c r="AN405" s="32"/>
      <c r="AO405" s="32"/>
      <c r="AP405" s="32"/>
      <c r="AQ405" s="32"/>
      <c r="AR405" s="32"/>
      <c r="AS405" s="32"/>
      <c r="AT405" s="32"/>
      <c r="AU405" s="32"/>
      <c r="AV405" s="32"/>
      <c r="AW405" s="32"/>
      <c r="AX405" s="32"/>
      <c r="AY405" s="32"/>
      <c r="AZ405" s="32"/>
      <c r="BA405" s="32"/>
      <c r="BB405" s="32"/>
      <c r="BC405" s="32"/>
      <c r="BD405" s="32"/>
      <c r="BE405" s="32"/>
      <c r="BF405" s="32"/>
      <c r="BG405" s="32"/>
      <c r="BH405" s="32"/>
      <c r="BI405" s="32"/>
      <c r="BJ405" s="32"/>
      <c r="BK405" s="32"/>
      <c r="BL405" s="32"/>
      <c r="BM405" s="32"/>
      <c r="BN405" s="32"/>
      <c r="BO405" s="32"/>
      <c r="BP405" s="32"/>
      <c r="BQ405" s="32"/>
    </row>
    <row r="406" spans="1:69" x14ac:dyDescent="0.25">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row>
    <row r="407" spans="1:69" x14ac:dyDescent="0.25">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2"/>
      <c r="AL407" s="32"/>
      <c r="AM407" s="32"/>
      <c r="AN407" s="32"/>
      <c r="AO407" s="32"/>
      <c r="AP407" s="32"/>
      <c r="AQ407" s="32"/>
      <c r="AR407" s="32"/>
      <c r="AS407" s="32"/>
      <c r="AT407" s="32"/>
      <c r="AU407" s="32"/>
      <c r="AV407" s="32"/>
      <c r="AW407" s="32"/>
      <c r="AX407" s="32"/>
      <c r="AY407" s="32"/>
      <c r="AZ407" s="32"/>
      <c r="BA407" s="32"/>
      <c r="BB407" s="32"/>
      <c r="BC407" s="32"/>
      <c r="BD407" s="32"/>
      <c r="BE407" s="32"/>
      <c r="BF407" s="32"/>
      <c r="BG407" s="32"/>
      <c r="BH407" s="32"/>
      <c r="BI407" s="32"/>
      <c r="BJ407" s="32"/>
      <c r="BK407" s="32"/>
      <c r="BL407" s="32"/>
      <c r="BM407" s="32"/>
      <c r="BN407" s="32"/>
      <c r="BO407" s="32"/>
      <c r="BP407" s="32"/>
      <c r="BQ407" s="32"/>
    </row>
    <row r="408" spans="1:69" x14ac:dyDescent="0.25">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2"/>
      <c r="AL408" s="32"/>
      <c r="AM408" s="32"/>
      <c r="AN408" s="32"/>
      <c r="AO408" s="32"/>
      <c r="AP408" s="32"/>
      <c r="AQ408" s="32"/>
      <c r="AR408" s="32"/>
      <c r="AS408" s="32"/>
      <c r="AT408" s="32"/>
      <c r="AU408" s="32"/>
      <c r="AV408" s="32"/>
      <c r="AW408" s="32"/>
      <c r="AX408" s="32"/>
      <c r="AY408" s="32"/>
      <c r="AZ408" s="32"/>
      <c r="BA408" s="32"/>
      <c r="BB408" s="32"/>
      <c r="BC408" s="32"/>
      <c r="BD408" s="32"/>
      <c r="BE408" s="32"/>
      <c r="BF408" s="32"/>
      <c r="BG408" s="32"/>
      <c r="BH408" s="32"/>
      <c r="BI408" s="32"/>
      <c r="BJ408" s="32"/>
      <c r="BK408" s="32"/>
      <c r="BL408" s="32"/>
      <c r="BM408" s="32"/>
      <c r="BN408" s="32"/>
      <c r="BO408" s="32"/>
      <c r="BP408" s="32"/>
      <c r="BQ408" s="32"/>
    </row>
    <row r="409" spans="1:69" x14ac:dyDescent="0.25">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c r="AN409" s="32"/>
      <c r="AO409" s="32"/>
      <c r="AP409" s="32"/>
      <c r="AQ409" s="32"/>
      <c r="AR409" s="32"/>
      <c r="AS409" s="32"/>
      <c r="AT409" s="32"/>
      <c r="AU409" s="32"/>
      <c r="AV409" s="32"/>
      <c r="AW409" s="32"/>
      <c r="AX409" s="32"/>
      <c r="AY409" s="32"/>
      <c r="AZ409" s="32"/>
      <c r="BA409" s="32"/>
      <c r="BB409" s="32"/>
      <c r="BC409" s="32"/>
      <c r="BD409" s="32"/>
      <c r="BE409" s="32"/>
      <c r="BF409" s="32"/>
      <c r="BG409" s="32"/>
      <c r="BH409" s="32"/>
      <c r="BI409" s="32"/>
      <c r="BJ409" s="32"/>
      <c r="BK409" s="32"/>
      <c r="BL409" s="32"/>
      <c r="BM409" s="32"/>
      <c r="BN409" s="32"/>
      <c r="BO409" s="32"/>
      <c r="BP409" s="32"/>
      <c r="BQ409" s="32"/>
    </row>
    <row r="410" spans="1:69" x14ac:dyDescent="0.25">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c r="AN410" s="32"/>
      <c r="AO410" s="32"/>
      <c r="AP410" s="32"/>
      <c r="AQ410" s="32"/>
      <c r="AR410" s="32"/>
      <c r="AS410" s="32"/>
      <c r="AT410" s="32"/>
      <c r="AU410" s="32"/>
      <c r="AV410" s="32"/>
      <c r="AW410" s="32"/>
      <c r="AX410" s="32"/>
      <c r="AY410" s="32"/>
      <c r="AZ410" s="32"/>
      <c r="BA410" s="32"/>
      <c r="BB410" s="32"/>
      <c r="BC410" s="32"/>
      <c r="BD410" s="32"/>
      <c r="BE410" s="32"/>
      <c r="BF410" s="32"/>
      <c r="BG410" s="32"/>
      <c r="BH410" s="32"/>
      <c r="BI410" s="32"/>
      <c r="BJ410" s="32"/>
      <c r="BK410" s="32"/>
      <c r="BL410" s="32"/>
      <c r="BM410" s="32"/>
      <c r="BN410" s="32"/>
      <c r="BO410" s="32"/>
      <c r="BP410" s="32"/>
      <c r="BQ410" s="32"/>
    </row>
    <row r="411" spans="1:69" x14ac:dyDescent="0.25">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2"/>
      <c r="AL411" s="32"/>
      <c r="AM411" s="32"/>
      <c r="AN411" s="32"/>
      <c r="AO411" s="32"/>
      <c r="AP411" s="32"/>
      <c r="AQ411" s="32"/>
      <c r="AR411" s="32"/>
      <c r="AS411" s="32"/>
      <c r="AT411" s="32"/>
      <c r="AU411" s="32"/>
      <c r="AV411" s="32"/>
      <c r="AW411" s="32"/>
      <c r="AX411" s="32"/>
      <c r="AY411" s="32"/>
      <c r="AZ411" s="32"/>
      <c r="BA411" s="32"/>
      <c r="BB411" s="32"/>
      <c r="BC411" s="32"/>
      <c r="BD411" s="32"/>
      <c r="BE411" s="32"/>
      <c r="BF411" s="32"/>
      <c r="BG411" s="32"/>
      <c r="BH411" s="32"/>
      <c r="BI411" s="32"/>
      <c r="BJ411" s="32"/>
      <c r="BK411" s="32"/>
      <c r="BL411" s="32"/>
      <c r="BM411" s="32"/>
      <c r="BN411" s="32"/>
      <c r="BO411" s="32"/>
      <c r="BP411" s="32"/>
      <c r="BQ411" s="32"/>
    </row>
    <row r="412" spans="1:69" x14ac:dyDescent="0.25">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c r="AN412" s="32"/>
      <c r="AO412" s="32"/>
      <c r="AP412" s="32"/>
      <c r="AQ412" s="32"/>
      <c r="AR412" s="32"/>
      <c r="AS412" s="32"/>
      <c r="AT412" s="32"/>
      <c r="AU412" s="32"/>
      <c r="AV412" s="32"/>
      <c r="AW412" s="32"/>
      <c r="AX412" s="32"/>
      <c r="AY412" s="32"/>
      <c r="AZ412" s="32"/>
      <c r="BA412" s="32"/>
      <c r="BB412" s="32"/>
      <c r="BC412" s="32"/>
      <c r="BD412" s="32"/>
      <c r="BE412" s="32"/>
      <c r="BF412" s="32"/>
      <c r="BG412" s="32"/>
      <c r="BH412" s="32"/>
      <c r="BI412" s="32"/>
      <c r="BJ412" s="32"/>
      <c r="BK412" s="32"/>
      <c r="BL412" s="32"/>
      <c r="BM412" s="32"/>
      <c r="BN412" s="32"/>
      <c r="BO412" s="32"/>
      <c r="BP412" s="32"/>
      <c r="BQ412" s="32"/>
    </row>
    <row r="413" spans="1:69" x14ac:dyDescent="0.25">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2"/>
      <c r="AL413" s="32"/>
      <c r="AM413" s="32"/>
      <c r="AN413" s="32"/>
      <c r="AO413" s="32"/>
      <c r="AP413" s="32"/>
      <c r="AQ413" s="32"/>
      <c r="AR413" s="32"/>
      <c r="AS413" s="32"/>
      <c r="AT413" s="32"/>
      <c r="AU413" s="32"/>
      <c r="AV413" s="32"/>
      <c r="AW413" s="32"/>
      <c r="AX413" s="32"/>
      <c r="AY413" s="32"/>
      <c r="AZ413" s="32"/>
      <c r="BA413" s="32"/>
      <c r="BB413" s="32"/>
      <c r="BC413" s="32"/>
      <c r="BD413" s="32"/>
      <c r="BE413" s="32"/>
      <c r="BF413" s="32"/>
      <c r="BG413" s="32"/>
      <c r="BH413" s="32"/>
      <c r="BI413" s="32"/>
      <c r="BJ413" s="32"/>
      <c r="BK413" s="32"/>
      <c r="BL413" s="32"/>
      <c r="BM413" s="32"/>
      <c r="BN413" s="32"/>
      <c r="BO413" s="32"/>
      <c r="BP413" s="32"/>
      <c r="BQ413" s="32"/>
    </row>
    <row r="414" spans="1:69" x14ac:dyDescent="0.25">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2"/>
      <c r="AL414" s="32"/>
      <c r="AM414" s="32"/>
      <c r="AN414" s="32"/>
      <c r="AO414" s="32"/>
      <c r="AP414" s="32"/>
      <c r="AQ414" s="32"/>
      <c r="AR414" s="32"/>
      <c r="AS414" s="32"/>
      <c r="AT414" s="32"/>
      <c r="AU414" s="32"/>
      <c r="AV414" s="32"/>
      <c r="AW414" s="32"/>
      <c r="AX414" s="32"/>
      <c r="AY414" s="32"/>
      <c r="AZ414" s="32"/>
      <c r="BA414" s="32"/>
      <c r="BB414" s="32"/>
      <c r="BC414" s="32"/>
      <c r="BD414" s="32"/>
      <c r="BE414" s="32"/>
      <c r="BF414" s="32"/>
      <c r="BG414" s="32"/>
      <c r="BH414" s="32"/>
      <c r="BI414" s="32"/>
      <c r="BJ414" s="32"/>
      <c r="BK414" s="32"/>
      <c r="BL414" s="32"/>
      <c r="BM414" s="32"/>
      <c r="BN414" s="32"/>
      <c r="BO414" s="32"/>
      <c r="BP414" s="32"/>
      <c r="BQ414" s="32"/>
    </row>
    <row r="415" spans="1:69" x14ac:dyDescent="0.2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c r="AN415" s="32"/>
      <c r="AO415" s="32"/>
      <c r="AP415" s="32"/>
      <c r="AQ415" s="32"/>
      <c r="AR415" s="32"/>
      <c r="AS415" s="32"/>
      <c r="AT415" s="32"/>
      <c r="AU415" s="32"/>
      <c r="AV415" s="32"/>
      <c r="AW415" s="32"/>
      <c r="AX415" s="32"/>
      <c r="AY415" s="32"/>
      <c r="AZ415" s="32"/>
      <c r="BA415" s="32"/>
      <c r="BB415" s="32"/>
      <c r="BC415" s="32"/>
      <c r="BD415" s="32"/>
      <c r="BE415" s="32"/>
      <c r="BF415" s="32"/>
      <c r="BG415" s="32"/>
      <c r="BH415" s="32"/>
      <c r="BI415" s="32"/>
      <c r="BJ415" s="32"/>
      <c r="BK415" s="32"/>
      <c r="BL415" s="32"/>
      <c r="BM415" s="32"/>
      <c r="BN415" s="32"/>
      <c r="BO415" s="32"/>
      <c r="BP415" s="32"/>
      <c r="BQ415" s="32"/>
    </row>
    <row r="416" spans="1:69" x14ac:dyDescent="0.25">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row>
    <row r="417" spans="1:69" x14ac:dyDescent="0.25">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c r="AN417" s="32"/>
      <c r="AO417" s="32"/>
      <c r="AP417" s="32"/>
      <c r="AQ417" s="32"/>
      <c r="AR417" s="32"/>
      <c r="AS417" s="32"/>
      <c r="AT417" s="32"/>
      <c r="AU417" s="32"/>
      <c r="AV417" s="32"/>
      <c r="AW417" s="32"/>
      <c r="AX417" s="32"/>
      <c r="AY417" s="32"/>
      <c r="AZ417" s="32"/>
      <c r="BA417" s="32"/>
      <c r="BB417" s="32"/>
      <c r="BC417" s="32"/>
      <c r="BD417" s="32"/>
      <c r="BE417" s="32"/>
      <c r="BF417" s="32"/>
      <c r="BG417" s="32"/>
      <c r="BH417" s="32"/>
      <c r="BI417" s="32"/>
      <c r="BJ417" s="32"/>
      <c r="BK417" s="32"/>
      <c r="BL417" s="32"/>
      <c r="BM417" s="32"/>
      <c r="BN417" s="32"/>
      <c r="BO417" s="32"/>
      <c r="BP417" s="32"/>
      <c r="BQ417" s="32"/>
    </row>
    <row r="418" spans="1:69" x14ac:dyDescent="0.25">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c r="AN418" s="32"/>
      <c r="AO418" s="32"/>
      <c r="AP418" s="32"/>
      <c r="AQ418" s="32"/>
      <c r="AR418" s="32"/>
      <c r="AS418" s="32"/>
      <c r="AT418" s="32"/>
      <c r="AU418" s="32"/>
      <c r="AV418" s="32"/>
      <c r="AW418" s="32"/>
      <c r="AX418" s="32"/>
      <c r="AY418" s="32"/>
      <c r="AZ418" s="32"/>
      <c r="BA418" s="32"/>
      <c r="BB418" s="32"/>
      <c r="BC418" s="32"/>
      <c r="BD418" s="32"/>
      <c r="BE418" s="32"/>
      <c r="BF418" s="32"/>
      <c r="BG418" s="32"/>
      <c r="BH418" s="32"/>
      <c r="BI418" s="32"/>
      <c r="BJ418" s="32"/>
      <c r="BK418" s="32"/>
      <c r="BL418" s="32"/>
      <c r="BM418" s="32"/>
      <c r="BN418" s="32"/>
      <c r="BO418" s="32"/>
      <c r="BP418" s="32"/>
      <c r="BQ418" s="32"/>
    </row>
    <row r="419" spans="1:69" x14ac:dyDescent="0.25">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2"/>
      <c r="AL419" s="32"/>
      <c r="AM419" s="32"/>
      <c r="AN419" s="32"/>
      <c r="AO419" s="32"/>
      <c r="AP419" s="32"/>
      <c r="AQ419" s="32"/>
      <c r="AR419" s="32"/>
      <c r="AS419" s="32"/>
      <c r="AT419" s="32"/>
      <c r="AU419" s="32"/>
      <c r="AV419" s="32"/>
      <c r="AW419" s="32"/>
      <c r="AX419" s="32"/>
      <c r="AY419" s="32"/>
      <c r="AZ419" s="32"/>
      <c r="BA419" s="32"/>
      <c r="BB419" s="32"/>
      <c r="BC419" s="32"/>
      <c r="BD419" s="32"/>
      <c r="BE419" s="32"/>
      <c r="BF419" s="32"/>
      <c r="BG419" s="32"/>
      <c r="BH419" s="32"/>
      <c r="BI419" s="32"/>
      <c r="BJ419" s="32"/>
      <c r="BK419" s="32"/>
      <c r="BL419" s="32"/>
      <c r="BM419" s="32"/>
      <c r="BN419" s="32"/>
      <c r="BO419" s="32"/>
      <c r="BP419" s="32"/>
      <c r="BQ419" s="32"/>
    </row>
    <row r="420" spans="1:69" x14ac:dyDescent="0.25">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2"/>
      <c r="AL420" s="32"/>
      <c r="AM420" s="32"/>
      <c r="AN420" s="32"/>
      <c r="AO420" s="32"/>
      <c r="AP420" s="32"/>
      <c r="AQ420" s="32"/>
      <c r="AR420" s="32"/>
      <c r="AS420" s="32"/>
      <c r="AT420" s="32"/>
      <c r="AU420" s="32"/>
      <c r="AV420" s="32"/>
      <c r="AW420" s="32"/>
      <c r="AX420" s="32"/>
      <c r="AY420" s="32"/>
      <c r="AZ420" s="32"/>
      <c r="BA420" s="32"/>
      <c r="BB420" s="32"/>
      <c r="BC420" s="32"/>
      <c r="BD420" s="32"/>
      <c r="BE420" s="32"/>
      <c r="BF420" s="32"/>
      <c r="BG420" s="32"/>
      <c r="BH420" s="32"/>
      <c r="BI420" s="32"/>
      <c r="BJ420" s="32"/>
      <c r="BK420" s="32"/>
      <c r="BL420" s="32"/>
      <c r="BM420" s="32"/>
      <c r="BN420" s="32"/>
      <c r="BO420" s="32"/>
      <c r="BP420" s="32"/>
      <c r="BQ420" s="32"/>
    </row>
    <row r="421" spans="1:69" x14ac:dyDescent="0.25">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2"/>
      <c r="AL421" s="32"/>
      <c r="AM421" s="32"/>
      <c r="AN421" s="32"/>
      <c r="AO421" s="32"/>
      <c r="AP421" s="32"/>
      <c r="AQ421" s="32"/>
      <c r="AR421" s="32"/>
      <c r="AS421" s="32"/>
      <c r="AT421" s="32"/>
      <c r="AU421" s="32"/>
      <c r="AV421" s="32"/>
      <c r="AW421" s="32"/>
      <c r="AX421" s="32"/>
      <c r="AY421" s="32"/>
      <c r="AZ421" s="32"/>
      <c r="BA421" s="32"/>
      <c r="BB421" s="32"/>
      <c r="BC421" s="32"/>
      <c r="BD421" s="32"/>
      <c r="BE421" s="32"/>
      <c r="BF421" s="32"/>
      <c r="BG421" s="32"/>
      <c r="BH421" s="32"/>
      <c r="BI421" s="32"/>
      <c r="BJ421" s="32"/>
      <c r="BK421" s="32"/>
      <c r="BL421" s="32"/>
      <c r="BM421" s="32"/>
      <c r="BN421" s="32"/>
      <c r="BO421" s="32"/>
      <c r="BP421" s="32"/>
      <c r="BQ421" s="32"/>
    </row>
    <row r="422" spans="1:69" x14ac:dyDescent="0.25">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c r="AN422" s="32"/>
      <c r="AO422" s="32"/>
      <c r="AP422" s="32"/>
      <c r="AQ422" s="32"/>
      <c r="AR422" s="32"/>
      <c r="AS422" s="32"/>
      <c r="AT422" s="32"/>
      <c r="AU422" s="32"/>
      <c r="AV422" s="32"/>
      <c r="AW422" s="32"/>
      <c r="AX422" s="32"/>
      <c r="AY422" s="32"/>
      <c r="AZ422" s="32"/>
      <c r="BA422" s="32"/>
      <c r="BB422" s="32"/>
      <c r="BC422" s="32"/>
      <c r="BD422" s="32"/>
      <c r="BE422" s="32"/>
      <c r="BF422" s="32"/>
      <c r="BG422" s="32"/>
      <c r="BH422" s="32"/>
      <c r="BI422" s="32"/>
      <c r="BJ422" s="32"/>
      <c r="BK422" s="32"/>
      <c r="BL422" s="32"/>
      <c r="BM422" s="32"/>
      <c r="BN422" s="32"/>
      <c r="BO422" s="32"/>
      <c r="BP422" s="32"/>
      <c r="BQ422" s="32"/>
    </row>
    <row r="423" spans="1:69" x14ac:dyDescent="0.25">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c r="AN423" s="32"/>
      <c r="AO423" s="32"/>
      <c r="AP423" s="32"/>
      <c r="AQ423" s="32"/>
      <c r="AR423" s="32"/>
      <c r="AS423" s="32"/>
      <c r="AT423" s="32"/>
      <c r="AU423" s="32"/>
      <c r="AV423" s="32"/>
      <c r="AW423" s="32"/>
      <c r="AX423" s="32"/>
      <c r="AY423" s="32"/>
      <c r="AZ423" s="32"/>
      <c r="BA423" s="32"/>
      <c r="BB423" s="32"/>
      <c r="BC423" s="32"/>
      <c r="BD423" s="32"/>
      <c r="BE423" s="32"/>
      <c r="BF423" s="32"/>
      <c r="BG423" s="32"/>
      <c r="BH423" s="32"/>
      <c r="BI423" s="32"/>
      <c r="BJ423" s="32"/>
      <c r="BK423" s="32"/>
      <c r="BL423" s="32"/>
      <c r="BM423" s="32"/>
      <c r="BN423" s="32"/>
      <c r="BO423" s="32"/>
      <c r="BP423" s="32"/>
      <c r="BQ423" s="32"/>
    </row>
    <row r="424" spans="1:69" x14ac:dyDescent="0.25">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2"/>
      <c r="AL424" s="32"/>
      <c r="AM424" s="32"/>
      <c r="AN424" s="32"/>
      <c r="AO424" s="32"/>
      <c r="AP424" s="32"/>
      <c r="AQ424" s="32"/>
      <c r="AR424" s="32"/>
      <c r="AS424" s="32"/>
      <c r="AT424" s="32"/>
      <c r="AU424" s="32"/>
      <c r="AV424" s="32"/>
      <c r="AW424" s="32"/>
      <c r="AX424" s="32"/>
      <c r="AY424" s="32"/>
      <c r="AZ424" s="32"/>
      <c r="BA424" s="32"/>
      <c r="BB424" s="32"/>
      <c r="BC424" s="32"/>
      <c r="BD424" s="32"/>
      <c r="BE424" s="32"/>
      <c r="BF424" s="32"/>
      <c r="BG424" s="32"/>
      <c r="BH424" s="32"/>
      <c r="BI424" s="32"/>
      <c r="BJ424" s="32"/>
      <c r="BK424" s="32"/>
      <c r="BL424" s="32"/>
      <c r="BM424" s="32"/>
      <c r="BN424" s="32"/>
      <c r="BO424" s="32"/>
      <c r="BP424" s="32"/>
      <c r="BQ424" s="32"/>
    </row>
    <row r="425" spans="1:69" x14ac:dyDescent="0.2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c r="AN425" s="32"/>
      <c r="AO425" s="32"/>
      <c r="AP425" s="32"/>
      <c r="AQ425" s="32"/>
      <c r="AR425" s="32"/>
      <c r="AS425" s="32"/>
      <c r="AT425" s="32"/>
      <c r="AU425" s="32"/>
      <c r="AV425" s="32"/>
      <c r="AW425" s="32"/>
      <c r="AX425" s="32"/>
      <c r="AY425" s="32"/>
      <c r="AZ425" s="32"/>
      <c r="BA425" s="32"/>
      <c r="BB425" s="32"/>
      <c r="BC425" s="32"/>
      <c r="BD425" s="32"/>
      <c r="BE425" s="32"/>
      <c r="BF425" s="32"/>
      <c r="BG425" s="32"/>
      <c r="BH425" s="32"/>
      <c r="BI425" s="32"/>
      <c r="BJ425" s="32"/>
      <c r="BK425" s="32"/>
      <c r="BL425" s="32"/>
      <c r="BM425" s="32"/>
      <c r="BN425" s="32"/>
      <c r="BO425" s="32"/>
      <c r="BP425" s="32"/>
      <c r="BQ425" s="32"/>
    </row>
    <row r="426" spans="1:69" x14ac:dyDescent="0.25">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row>
    <row r="427" spans="1:69" x14ac:dyDescent="0.25">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2"/>
      <c r="AL427" s="32"/>
      <c r="AM427" s="32"/>
      <c r="AN427" s="32"/>
      <c r="AO427" s="32"/>
      <c r="AP427" s="32"/>
      <c r="AQ427" s="32"/>
      <c r="AR427" s="32"/>
      <c r="AS427" s="32"/>
      <c r="AT427" s="32"/>
      <c r="AU427" s="32"/>
      <c r="AV427" s="32"/>
      <c r="AW427" s="32"/>
      <c r="AX427" s="32"/>
      <c r="AY427" s="32"/>
      <c r="AZ427" s="32"/>
      <c r="BA427" s="32"/>
      <c r="BB427" s="32"/>
      <c r="BC427" s="32"/>
      <c r="BD427" s="32"/>
      <c r="BE427" s="32"/>
      <c r="BF427" s="32"/>
      <c r="BG427" s="32"/>
      <c r="BH427" s="32"/>
      <c r="BI427" s="32"/>
      <c r="BJ427" s="32"/>
      <c r="BK427" s="32"/>
      <c r="BL427" s="32"/>
      <c r="BM427" s="32"/>
      <c r="BN427" s="32"/>
      <c r="BO427" s="32"/>
      <c r="BP427" s="32"/>
      <c r="BQ427" s="32"/>
    </row>
    <row r="428" spans="1:69" x14ac:dyDescent="0.25">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2"/>
      <c r="AL428" s="32"/>
      <c r="AM428" s="32"/>
      <c r="AN428" s="32"/>
      <c r="AO428" s="32"/>
      <c r="AP428" s="32"/>
      <c r="AQ428" s="32"/>
      <c r="AR428" s="32"/>
      <c r="AS428" s="32"/>
      <c r="AT428" s="32"/>
      <c r="AU428" s="32"/>
      <c r="AV428" s="32"/>
      <c r="AW428" s="32"/>
      <c r="AX428" s="32"/>
      <c r="AY428" s="32"/>
      <c r="AZ428" s="32"/>
      <c r="BA428" s="32"/>
      <c r="BB428" s="32"/>
      <c r="BC428" s="32"/>
      <c r="BD428" s="32"/>
      <c r="BE428" s="32"/>
      <c r="BF428" s="32"/>
      <c r="BG428" s="32"/>
      <c r="BH428" s="32"/>
      <c r="BI428" s="32"/>
      <c r="BJ428" s="32"/>
      <c r="BK428" s="32"/>
      <c r="BL428" s="32"/>
      <c r="BM428" s="32"/>
      <c r="BN428" s="32"/>
      <c r="BO428" s="32"/>
      <c r="BP428" s="32"/>
      <c r="BQ428" s="32"/>
    </row>
    <row r="429" spans="1:69" x14ac:dyDescent="0.25">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2"/>
      <c r="AL429" s="32"/>
      <c r="AM429" s="32"/>
      <c r="AN429" s="32"/>
      <c r="AO429" s="32"/>
      <c r="AP429" s="32"/>
      <c r="AQ429" s="32"/>
      <c r="AR429" s="32"/>
      <c r="AS429" s="32"/>
      <c r="AT429" s="32"/>
      <c r="AU429" s="32"/>
      <c r="AV429" s="32"/>
      <c r="AW429" s="32"/>
      <c r="AX429" s="32"/>
      <c r="AY429" s="32"/>
      <c r="AZ429" s="32"/>
      <c r="BA429" s="32"/>
      <c r="BB429" s="32"/>
      <c r="BC429" s="32"/>
      <c r="BD429" s="32"/>
      <c r="BE429" s="32"/>
      <c r="BF429" s="32"/>
      <c r="BG429" s="32"/>
      <c r="BH429" s="32"/>
      <c r="BI429" s="32"/>
      <c r="BJ429" s="32"/>
      <c r="BK429" s="32"/>
      <c r="BL429" s="32"/>
      <c r="BM429" s="32"/>
      <c r="BN429" s="32"/>
      <c r="BO429" s="32"/>
      <c r="BP429" s="32"/>
      <c r="BQ429" s="32"/>
    </row>
    <row r="430" spans="1:69" x14ac:dyDescent="0.25">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c r="AN430" s="32"/>
      <c r="AO430" s="32"/>
      <c r="AP430" s="32"/>
      <c r="AQ430" s="32"/>
      <c r="AR430" s="32"/>
      <c r="AS430" s="32"/>
      <c r="AT430" s="32"/>
      <c r="AU430" s="32"/>
      <c r="AV430" s="32"/>
      <c r="AW430" s="32"/>
      <c r="AX430" s="32"/>
      <c r="AY430" s="32"/>
      <c r="AZ430" s="32"/>
      <c r="BA430" s="32"/>
      <c r="BB430" s="32"/>
      <c r="BC430" s="32"/>
      <c r="BD430" s="32"/>
      <c r="BE430" s="32"/>
      <c r="BF430" s="32"/>
      <c r="BG430" s="32"/>
      <c r="BH430" s="32"/>
      <c r="BI430" s="32"/>
      <c r="BJ430" s="32"/>
      <c r="BK430" s="32"/>
      <c r="BL430" s="32"/>
      <c r="BM430" s="32"/>
      <c r="BN430" s="32"/>
      <c r="BO430" s="32"/>
      <c r="BP430" s="32"/>
      <c r="BQ430" s="32"/>
    </row>
    <row r="431" spans="1:69" x14ac:dyDescent="0.25">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2"/>
      <c r="AL431" s="32"/>
      <c r="AM431" s="32"/>
      <c r="AN431" s="32"/>
      <c r="AO431" s="32"/>
      <c r="AP431" s="32"/>
      <c r="AQ431" s="32"/>
      <c r="AR431" s="32"/>
      <c r="AS431" s="32"/>
      <c r="AT431" s="32"/>
      <c r="AU431" s="32"/>
      <c r="AV431" s="32"/>
      <c r="AW431" s="32"/>
      <c r="AX431" s="32"/>
      <c r="AY431" s="32"/>
      <c r="AZ431" s="32"/>
      <c r="BA431" s="32"/>
      <c r="BB431" s="32"/>
      <c r="BC431" s="32"/>
      <c r="BD431" s="32"/>
      <c r="BE431" s="32"/>
      <c r="BF431" s="32"/>
      <c r="BG431" s="32"/>
      <c r="BH431" s="32"/>
      <c r="BI431" s="32"/>
      <c r="BJ431" s="32"/>
      <c r="BK431" s="32"/>
      <c r="BL431" s="32"/>
      <c r="BM431" s="32"/>
      <c r="BN431" s="32"/>
      <c r="BO431" s="32"/>
      <c r="BP431" s="32"/>
      <c r="BQ431" s="32"/>
    </row>
    <row r="432" spans="1:69" x14ac:dyDescent="0.25">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2"/>
      <c r="AL432" s="32"/>
      <c r="AM432" s="32"/>
      <c r="AN432" s="32"/>
      <c r="AO432" s="32"/>
      <c r="AP432" s="32"/>
      <c r="AQ432" s="32"/>
      <c r="AR432" s="32"/>
      <c r="AS432" s="32"/>
      <c r="AT432" s="32"/>
      <c r="AU432" s="32"/>
      <c r="AV432" s="32"/>
      <c r="AW432" s="32"/>
      <c r="AX432" s="32"/>
      <c r="AY432" s="32"/>
      <c r="AZ432" s="32"/>
      <c r="BA432" s="32"/>
      <c r="BB432" s="32"/>
      <c r="BC432" s="32"/>
      <c r="BD432" s="32"/>
      <c r="BE432" s="32"/>
      <c r="BF432" s="32"/>
      <c r="BG432" s="32"/>
      <c r="BH432" s="32"/>
      <c r="BI432" s="32"/>
      <c r="BJ432" s="32"/>
      <c r="BK432" s="32"/>
      <c r="BL432" s="32"/>
      <c r="BM432" s="32"/>
      <c r="BN432" s="32"/>
      <c r="BO432" s="32"/>
      <c r="BP432" s="32"/>
      <c r="BQ432" s="32"/>
    </row>
    <row r="433" spans="1:69" x14ac:dyDescent="0.25">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c r="AY433" s="32"/>
      <c r="AZ433" s="32"/>
      <c r="BA433" s="32"/>
      <c r="BB433" s="32"/>
      <c r="BC433" s="32"/>
      <c r="BD433" s="32"/>
      <c r="BE433" s="32"/>
      <c r="BF433" s="32"/>
      <c r="BG433" s="32"/>
      <c r="BH433" s="32"/>
      <c r="BI433" s="32"/>
      <c r="BJ433" s="32"/>
      <c r="BK433" s="32"/>
      <c r="BL433" s="32"/>
      <c r="BM433" s="32"/>
      <c r="BN433" s="32"/>
      <c r="BO433" s="32"/>
      <c r="BP433" s="32"/>
      <c r="BQ433" s="32"/>
    </row>
    <row r="434" spans="1:69" x14ac:dyDescent="0.25">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c r="AY434" s="32"/>
      <c r="AZ434" s="32"/>
      <c r="BA434" s="32"/>
      <c r="BB434" s="32"/>
      <c r="BC434" s="32"/>
      <c r="BD434" s="32"/>
      <c r="BE434" s="32"/>
      <c r="BF434" s="32"/>
      <c r="BG434" s="32"/>
      <c r="BH434" s="32"/>
      <c r="BI434" s="32"/>
      <c r="BJ434" s="32"/>
      <c r="BK434" s="32"/>
      <c r="BL434" s="32"/>
      <c r="BM434" s="32"/>
      <c r="BN434" s="32"/>
      <c r="BO434" s="32"/>
      <c r="BP434" s="32"/>
      <c r="BQ434" s="32"/>
    </row>
    <row r="435" spans="1:69" x14ac:dyDescent="0.2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c r="AO435" s="32"/>
      <c r="AP435" s="32"/>
      <c r="AQ435" s="32"/>
      <c r="AR435" s="32"/>
      <c r="AS435" s="32"/>
      <c r="AT435" s="32"/>
      <c r="AU435" s="32"/>
      <c r="AV435" s="32"/>
      <c r="AW435" s="32"/>
      <c r="AX435" s="32"/>
      <c r="AY435" s="32"/>
      <c r="AZ435" s="32"/>
      <c r="BA435" s="32"/>
      <c r="BB435" s="32"/>
      <c r="BC435" s="32"/>
      <c r="BD435" s="32"/>
      <c r="BE435" s="32"/>
      <c r="BF435" s="32"/>
      <c r="BG435" s="32"/>
      <c r="BH435" s="32"/>
      <c r="BI435" s="32"/>
      <c r="BJ435" s="32"/>
      <c r="BK435" s="32"/>
      <c r="BL435" s="32"/>
      <c r="BM435" s="32"/>
      <c r="BN435" s="32"/>
      <c r="BO435" s="32"/>
      <c r="BP435" s="32"/>
      <c r="BQ435" s="32"/>
    </row>
    <row r="436" spans="1:69" x14ac:dyDescent="0.25">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row>
    <row r="437" spans="1:69" x14ac:dyDescent="0.25">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c r="AO437" s="32"/>
      <c r="AP437" s="32"/>
      <c r="AQ437" s="32"/>
      <c r="AR437" s="32"/>
      <c r="AS437" s="32"/>
      <c r="AT437" s="32"/>
      <c r="AU437" s="32"/>
      <c r="AV437" s="32"/>
      <c r="AW437" s="32"/>
      <c r="AX437" s="32"/>
      <c r="AY437" s="32"/>
      <c r="AZ437" s="32"/>
      <c r="BA437" s="32"/>
      <c r="BB437" s="32"/>
      <c r="BC437" s="32"/>
      <c r="BD437" s="32"/>
      <c r="BE437" s="32"/>
      <c r="BF437" s="32"/>
      <c r="BG437" s="32"/>
      <c r="BH437" s="32"/>
      <c r="BI437" s="32"/>
      <c r="BJ437" s="32"/>
      <c r="BK437" s="32"/>
      <c r="BL437" s="32"/>
      <c r="BM437" s="32"/>
      <c r="BN437" s="32"/>
      <c r="BO437" s="32"/>
      <c r="BP437" s="32"/>
      <c r="BQ437" s="32"/>
    </row>
    <row r="438" spans="1:69" x14ac:dyDescent="0.25">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2"/>
      <c r="AL438" s="32"/>
      <c r="AM438" s="32"/>
      <c r="AN438" s="32"/>
      <c r="AO438" s="32"/>
      <c r="AP438" s="32"/>
      <c r="AQ438" s="32"/>
      <c r="AR438" s="32"/>
      <c r="AS438" s="32"/>
      <c r="AT438" s="32"/>
      <c r="AU438" s="32"/>
      <c r="AV438" s="32"/>
      <c r="AW438" s="32"/>
      <c r="AX438" s="32"/>
      <c r="AY438" s="32"/>
      <c r="AZ438" s="32"/>
      <c r="BA438" s="32"/>
      <c r="BB438" s="32"/>
      <c r="BC438" s="32"/>
      <c r="BD438" s="32"/>
      <c r="BE438" s="32"/>
      <c r="BF438" s="32"/>
      <c r="BG438" s="32"/>
      <c r="BH438" s="32"/>
      <c r="BI438" s="32"/>
      <c r="BJ438" s="32"/>
      <c r="BK438" s="32"/>
      <c r="BL438" s="32"/>
      <c r="BM438" s="32"/>
      <c r="BN438" s="32"/>
      <c r="BO438" s="32"/>
      <c r="BP438" s="32"/>
      <c r="BQ438" s="32"/>
    </row>
    <row r="439" spans="1:69" x14ac:dyDescent="0.25">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2"/>
      <c r="AL439" s="32"/>
      <c r="AM439" s="32"/>
      <c r="AN439" s="32"/>
      <c r="AO439" s="32"/>
      <c r="AP439" s="32"/>
      <c r="AQ439" s="32"/>
      <c r="AR439" s="32"/>
      <c r="AS439" s="32"/>
      <c r="AT439" s="32"/>
      <c r="AU439" s="32"/>
      <c r="AV439" s="32"/>
      <c r="AW439" s="32"/>
      <c r="AX439" s="32"/>
      <c r="AY439" s="32"/>
      <c r="AZ439" s="32"/>
      <c r="BA439" s="32"/>
      <c r="BB439" s="32"/>
      <c r="BC439" s="32"/>
      <c r="BD439" s="32"/>
      <c r="BE439" s="32"/>
      <c r="BF439" s="32"/>
      <c r="BG439" s="32"/>
      <c r="BH439" s="32"/>
      <c r="BI439" s="32"/>
      <c r="BJ439" s="32"/>
      <c r="BK439" s="32"/>
      <c r="BL439" s="32"/>
      <c r="BM439" s="32"/>
      <c r="BN439" s="32"/>
      <c r="BO439" s="32"/>
      <c r="BP439" s="32"/>
      <c r="BQ439" s="32"/>
    </row>
    <row r="440" spans="1:69" x14ac:dyDescent="0.25">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2"/>
      <c r="AL440" s="32"/>
      <c r="AM440" s="32"/>
      <c r="AN440" s="32"/>
      <c r="AO440" s="32"/>
      <c r="AP440" s="32"/>
      <c r="AQ440" s="32"/>
      <c r="AR440" s="32"/>
      <c r="AS440" s="32"/>
      <c r="AT440" s="32"/>
      <c r="AU440" s="32"/>
      <c r="AV440" s="32"/>
      <c r="AW440" s="32"/>
      <c r="AX440" s="32"/>
      <c r="AY440" s="32"/>
      <c r="AZ440" s="32"/>
      <c r="BA440" s="32"/>
      <c r="BB440" s="32"/>
      <c r="BC440" s="32"/>
      <c r="BD440" s="32"/>
      <c r="BE440" s="32"/>
      <c r="BF440" s="32"/>
      <c r="BG440" s="32"/>
      <c r="BH440" s="32"/>
      <c r="BI440" s="32"/>
      <c r="BJ440" s="32"/>
      <c r="BK440" s="32"/>
      <c r="BL440" s="32"/>
      <c r="BM440" s="32"/>
      <c r="BN440" s="32"/>
      <c r="BO440" s="32"/>
      <c r="BP440" s="32"/>
      <c r="BQ440" s="32"/>
    </row>
    <row r="441" spans="1:69" x14ac:dyDescent="0.25">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c r="AN441" s="32"/>
      <c r="AO441" s="32"/>
      <c r="AP441" s="32"/>
      <c r="AQ441" s="32"/>
      <c r="AR441" s="32"/>
      <c r="AS441" s="32"/>
      <c r="AT441" s="32"/>
      <c r="AU441" s="32"/>
      <c r="AV441" s="32"/>
      <c r="AW441" s="32"/>
      <c r="AX441" s="32"/>
      <c r="AY441" s="32"/>
      <c r="AZ441" s="32"/>
      <c r="BA441" s="32"/>
      <c r="BB441" s="32"/>
      <c r="BC441" s="32"/>
      <c r="BD441" s="32"/>
      <c r="BE441" s="32"/>
      <c r="BF441" s="32"/>
      <c r="BG441" s="32"/>
      <c r="BH441" s="32"/>
      <c r="BI441" s="32"/>
      <c r="BJ441" s="32"/>
      <c r="BK441" s="32"/>
      <c r="BL441" s="32"/>
      <c r="BM441" s="32"/>
      <c r="BN441" s="32"/>
      <c r="BO441" s="32"/>
      <c r="BP441" s="32"/>
      <c r="BQ441" s="32"/>
    </row>
    <row r="442" spans="1:69" x14ac:dyDescent="0.25">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2"/>
      <c r="AL442" s="32"/>
      <c r="AM442" s="32"/>
      <c r="AN442" s="32"/>
      <c r="AO442" s="32"/>
      <c r="AP442" s="32"/>
      <c r="AQ442" s="32"/>
      <c r="AR442" s="32"/>
      <c r="AS442" s="32"/>
      <c r="AT442" s="32"/>
      <c r="AU442" s="32"/>
      <c r="AV442" s="32"/>
      <c r="AW442" s="32"/>
      <c r="AX442" s="32"/>
      <c r="AY442" s="32"/>
      <c r="AZ442" s="32"/>
      <c r="BA442" s="32"/>
      <c r="BB442" s="32"/>
      <c r="BC442" s="32"/>
      <c r="BD442" s="32"/>
      <c r="BE442" s="32"/>
      <c r="BF442" s="32"/>
      <c r="BG442" s="32"/>
      <c r="BH442" s="32"/>
      <c r="BI442" s="32"/>
      <c r="BJ442" s="32"/>
      <c r="BK442" s="32"/>
      <c r="BL442" s="32"/>
      <c r="BM442" s="32"/>
      <c r="BN442" s="32"/>
      <c r="BO442" s="32"/>
      <c r="BP442" s="32"/>
      <c r="BQ442" s="32"/>
    </row>
    <row r="443" spans="1:69" x14ac:dyDescent="0.25">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c r="AN443" s="32"/>
      <c r="AO443" s="32"/>
      <c r="AP443" s="32"/>
      <c r="AQ443" s="32"/>
      <c r="AR443" s="32"/>
      <c r="AS443" s="32"/>
      <c r="AT443" s="32"/>
      <c r="AU443" s="32"/>
      <c r="AV443" s="32"/>
      <c r="AW443" s="32"/>
      <c r="AX443" s="32"/>
      <c r="AY443" s="32"/>
      <c r="AZ443" s="32"/>
      <c r="BA443" s="32"/>
      <c r="BB443" s="32"/>
      <c r="BC443" s="32"/>
      <c r="BD443" s="32"/>
      <c r="BE443" s="32"/>
      <c r="BF443" s="32"/>
      <c r="BG443" s="32"/>
      <c r="BH443" s="32"/>
      <c r="BI443" s="32"/>
      <c r="BJ443" s="32"/>
      <c r="BK443" s="32"/>
      <c r="BL443" s="32"/>
      <c r="BM443" s="32"/>
      <c r="BN443" s="32"/>
      <c r="BO443" s="32"/>
      <c r="BP443" s="32"/>
      <c r="BQ443" s="32"/>
    </row>
    <row r="444" spans="1:69" x14ac:dyDescent="0.25">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c r="AN444" s="32"/>
      <c r="AO444" s="32"/>
      <c r="AP444" s="32"/>
      <c r="AQ444" s="32"/>
      <c r="AR444" s="32"/>
      <c r="AS444" s="32"/>
      <c r="AT444" s="32"/>
      <c r="AU444" s="32"/>
      <c r="AV444" s="32"/>
      <c r="AW444" s="32"/>
      <c r="AX444" s="32"/>
      <c r="AY444" s="32"/>
      <c r="AZ444" s="32"/>
      <c r="BA444" s="32"/>
      <c r="BB444" s="32"/>
      <c r="BC444" s="32"/>
      <c r="BD444" s="32"/>
      <c r="BE444" s="32"/>
      <c r="BF444" s="32"/>
      <c r="BG444" s="32"/>
      <c r="BH444" s="32"/>
      <c r="BI444" s="32"/>
      <c r="BJ444" s="32"/>
      <c r="BK444" s="32"/>
      <c r="BL444" s="32"/>
      <c r="BM444" s="32"/>
      <c r="BN444" s="32"/>
      <c r="BO444" s="32"/>
      <c r="BP444" s="32"/>
      <c r="BQ444" s="32"/>
    </row>
    <row r="445" spans="1:69" x14ac:dyDescent="0.2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2"/>
      <c r="AL445" s="32"/>
      <c r="AM445" s="32"/>
      <c r="AN445" s="32"/>
      <c r="AO445" s="32"/>
      <c r="AP445" s="32"/>
      <c r="AQ445" s="32"/>
      <c r="AR445" s="32"/>
      <c r="AS445" s="32"/>
      <c r="AT445" s="32"/>
      <c r="AU445" s="32"/>
      <c r="AV445" s="32"/>
      <c r="AW445" s="32"/>
      <c r="AX445" s="32"/>
      <c r="AY445" s="32"/>
      <c r="AZ445" s="32"/>
      <c r="BA445" s="32"/>
      <c r="BB445" s="32"/>
      <c r="BC445" s="32"/>
      <c r="BD445" s="32"/>
      <c r="BE445" s="32"/>
      <c r="BF445" s="32"/>
      <c r="BG445" s="32"/>
      <c r="BH445" s="32"/>
      <c r="BI445" s="32"/>
      <c r="BJ445" s="32"/>
      <c r="BK445" s="32"/>
      <c r="BL445" s="32"/>
      <c r="BM445" s="32"/>
      <c r="BN445" s="32"/>
      <c r="BO445" s="32"/>
      <c r="BP445" s="32"/>
      <c r="BQ445" s="32"/>
    </row>
    <row r="446" spans="1:69" x14ac:dyDescent="0.25">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row>
    <row r="447" spans="1:69" x14ac:dyDescent="0.25">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2"/>
      <c r="AL447" s="32"/>
      <c r="AM447" s="32"/>
      <c r="AN447" s="32"/>
      <c r="AO447" s="32"/>
      <c r="AP447" s="32"/>
      <c r="AQ447" s="32"/>
      <c r="AR447" s="32"/>
      <c r="AS447" s="32"/>
      <c r="AT447" s="32"/>
      <c r="AU447" s="32"/>
      <c r="AV447" s="32"/>
      <c r="AW447" s="32"/>
      <c r="AX447" s="32"/>
      <c r="AY447" s="32"/>
      <c r="AZ447" s="32"/>
      <c r="BA447" s="32"/>
      <c r="BB447" s="32"/>
      <c r="BC447" s="32"/>
      <c r="BD447" s="32"/>
      <c r="BE447" s="32"/>
      <c r="BF447" s="32"/>
      <c r="BG447" s="32"/>
      <c r="BH447" s="32"/>
      <c r="BI447" s="32"/>
      <c r="BJ447" s="32"/>
      <c r="BK447" s="32"/>
      <c r="BL447" s="32"/>
      <c r="BM447" s="32"/>
      <c r="BN447" s="32"/>
      <c r="BO447" s="32"/>
      <c r="BP447" s="32"/>
      <c r="BQ447" s="32"/>
    </row>
    <row r="448" spans="1:69" x14ac:dyDescent="0.25">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2"/>
      <c r="AL448" s="32"/>
      <c r="AM448" s="32"/>
      <c r="AN448" s="32"/>
      <c r="AO448" s="32"/>
      <c r="AP448" s="32"/>
      <c r="AQ448" s="32"/>
      <c r="AR448" s="32"/>
      <c r="AS448" s="32"/>
      <c r="AT448" s="32"/>
      <c r="AU448" s="32"/>
      <c r="AV448" s="32"/>
      <c r="AW448" s="32"/>
      <c r="AX448" s="32"/>
      <c r="AY448" s="32"/>
      <c r="AZ448" s="32"/>
      <c r="BA448" s="32"/>
      <c r="BB448" s="32"/>
      <c r="BC448" s="32"/>
      <c r="BD448" s="32"/>
      <c r="BE448" s="32"/>
      <c r="BF448" s="32"/>
      <c r="BG448" s="32"/>
      <c r="BH448" s="32"/>
      <c r="BI448" s="32"/>
      <c r="BJ448" s="32"/>
      <c r="BK448" s="32"/>
      <c r="BL448" s="32"/>
      <c r="BM448" s="32"/>
      <c r="BN448" s="32"/>
      <c r="BO448" s="32"/>
      <c r="BP448" s="32"/>
      <c r="BQ448" s="32"/>
    </row>
    <row r="449" spans="1:69" x14ac:dyDescent="0.25">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c r="AN449" s="32"/>
      <c r="AO449" s="32"/>
      <c r="AP449" s="32"/>
      <c r="AQ449" s="32"/>
      <c r="AR449" s="32"/>
      <c r="AS449" s="32"/>
      <c r="AT449" s="32"/>
      <c r="AU449" s="32"/>
      <c r="AV449" s="32"/>
      <c r="AW449" s="32"/>
      <c r="AX449" s="32"/>
      <c r="AY449" s="32"/>
      <c r="AZ449" s="32"/>
      <c r="BA449" s="32"/>
      <c r="BB449" s="32"/>
      <c r="BC449" s="32"/>
      <c r="BD449" s="32"/>
      <c r="BE449" s="32"/>
      <c r="BF449" s="32"/>
      <c r="BG449" s="32"/>
      <c r="BH449" s="32"/>
      <c r="BI449" s="32"/>
      <c r="BJ449" s="32"/>
      <c r="BK449" s="32"/>
      <c r="BL449" s="32"/>
      <c r="BM449" s="32"/>
      <c r="BN449" s="32"/>
      <c r="BO449" s="32"/>
      <c r="BP449" s="32"/>
      <c r="BQ449" s="32"/>
    </row>
    <row r="450" spans="1:69" x14ac:dyDescent="0.25">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c r="AN450" s="32"/>
      <c r="AO450" s="32"/>
      <c r="AP450" s="32"/>
      <c r="AQ450" s="32"/>
      <c r="AR450" s="32"/>
      <c r="AS450" s="32"/>
      <c r="AT450" s="32"/>
      <c r="AU450" s="32"/>
      <c r="AV450" s="32"/>
      <c r="AW450" s="32"/>
      <c r="AX450" s="32"/>
      <c r="AY450" s="32"/>
      <c r="AZ450" s="32"/>
      <c r="BA450" s="32"/>
      <c r="BB450" s="32"/>
      <c r="BC450" s="32"/>
      <c r="BD450" s="32"/>
      <c r="BE450" s="32"/>
      <c r="BF450" s="32"/>
      <c r="BG450" s="32"/>
      <c r="BH450" s="32"/>
      <c r="BI450" s="32"/>
      <c r="BJ450" s="32"/>
      <c r="BK450" s="32"/>
      <c r="BL450" s="32"/>
      <c r="BM450" s="32"/>
      <c r="BN450" s="32"/>
      <c r="BO450" s="32"/>
      <c r="BP450" s="32"/>
      <c r="BQ450" s="32"/>
    </row>
    <row r="451" spans="1:69" x14ac:dyDescent="0.25">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c r="AN451" s="32"/>
      <c r="AO451" s="32"/>
      <c r="AP451" s="32"/>
      <c r="AQ451" s="32"/>
      <c r="AR451" s="32"/>
      <c r="AS451" s="32"/>
      <c r="AT451" s="32"/>
      <c r="AU451" s="32"/>
      <c r="AV451" s="32"/>
      <c r="AW451" s="32"/>
      <c r="AX451" s="32"/>
      <c r="AY451" s="32"/>
      <c r="AZ451" s="32"/>
      <c r="BA451" s="32"/>
      <c r="BB451" s="32"/>
      <c r="BC451" s="32"/>
      <c r="BD451" s="32"/>
      <c r="BE451" s="32"/>
      <c r="BF451" s="32"/>
      <c r="BG451" s="32"/>
      <c r="BH451" s="32"/>
      <c r="BI451" s="32"/>
      <c r="BJ451" s="32"/>
      <c r="BK451" s="32"/>
      <c r="BL451" s="32"/>
      <c r="BM451" s="32"/>
      <c r="BN451" s="32"/>
      <c r="BO451" s="32"/>
      <c r="BP451" s="32"/>
      <c r="BQ451" s="32"/>
    </row>
    <row r="452" spans="1:69" x14ac:dyDescent="0.25">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2"/>
      <c r="AL452" s="32"/>
      <c r="AM452" s="32"/>
      <c r="AN452" s="32"/>
      <c r="AO452" s="32"/>
      <c r="AP452" s="32"/>
      <c r="AQ452" s="32"/>
      <c r="AR452" s="32"/>
      <c r="AS452" s="32"/>
      <c r="AT452" s="32"/>
      <c r="AU452" s="32"/>
      <c r="AV452" s="32"/>
      <c r="AW452" s="32"/>
      <c r="AX452" s="32"/>
      <c r="AY452" s="32"/>
      <c r="AZ452" s="32"/>
      <c r="BA452" s="32"/>
      <c r="BB452" s="32"/>
      <c r="BC452" s="32"/>
      <c r="BD452" s="32"/>
      <c r="BE452" s="32"/>
      <c r="BF452" s="32"/>
      <c r="BG452" s="32"/>
      <c r="BH452" s="32"/>
      <c r="BI452" s="32"/>
      <c r="BJ452" s="32"/>
      <c r="BK452" s="32"/>
      <c r="BL452" s="32"/>
      <c r="BM452" s="32"/>
      <c r="BN452" s="32"/>
      <c r="BO452" s="32"/>
      <c r="BP452" s="32"/>
      <c r="BQ452" s="32"/>
    </row>
    <row r="453" spans="1:69" x14ac:dyDescent="0.25">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c r="AN453" s="32"/>
      <c r="AO453" s="32"/>
      <c r="AP453" s="32"/>
      <c r="AQ453" s="32"/>
      <c r="AR453" s="32"/>
      <c r="AS453" s="32"/>
      <c r="AT453" s="32"/>
      <c r="AU453" s="32"/>
      <c r="AV453" s="32"/>
      <c r="AW453" s="32"/>
      <c r="AX453" s="32"/>
      <c r="AY453" s="32"/>
      <c r="AZ453" s="32"/>
      <c r="BA453" s="32"/>
      <c r="BB453" s="32"/>
      <c r="BC453" s="32"/>
      <c r="BD453" s="32"/>
      <c r="BE453" s="32"/>
      <c r="BF453" s="32"/>
      <c r="BG453" s="32"/>
      <c r="BH453" s="32"/>
      <c r="BI453" s="32"/>
      <c r="BJ453" s="32"/>
      <c r="BK453" s="32"/>
      <c r="BL453" s="32"/>
      <c r="BM453" s="32"/>
      <c r="BN453" s="32"/>
      <c r="BO453" s="32"/>
      <c r="BP453" s="32"/>
      <c r="BQ453" s="32"/>
    </row>
    <row r="454" spans="1:69" x14ac:dyDescent="0.25">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2"/>
      <c r="AL454" s="32"/>
      <c r="AM454" s="32"/>
      <c r="AN454" s="32"/>
      <c r="AO454" s="32"/>
      <c r="AP454" s="32"/>
      <c r="AQ454" s="32"/>
      <c r="AR454" s="32"/>
      <c r="AS454" s="32"/>
      <c r="AT454" s="32"/>
      <c r="AU454" s="32"/>
      <c r="AV454" s="32"/>
      <c r="AW454" s="32"/>
      <c r="AX454" s="32"/>
      <c r="AY454" s="32"/>
      <c r="AZ454" s="32"/>
      <c r="BA454" s="32"/>
      <c r="BB454" s="32"/>
      <c r="BC454" s="32"/>
      <c r="BD454" s="32"/>
      <c r="BE454" s="32"/>
      <c r="BF454" s="32"/>
      <c r="BG454" s="32"/>
      <c r="BH454" s="32"/>
      <c r="BI454" s="32"/>
      <c r="BJ454" s="32"/>
      <c r="BK454" s="32"/>
      <c r="BL454" s="32"/>
      <c r="BM454" s="32"/>
      <c r="BN454" s="32"/>
      <c r="BO454" s="32"/>
      <c r="BP454" s="32"/>
      <c r="BQ454" s="32"/>
    </row>
    <row r="455" spans="1:69" x14ac:dyDescent="0.2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c r="AN455" s="32"/>
      <c r="AO455" s="32"/>
      <c r="AP455" s="32"/>
      <c r="AQ455" s="32"/>
      <c r="AR455" s="32"/>
      <c r="AS455" s="32"/>
      <c r="AT455" s="32"/>
      <c r="AU455" s="32"/>
      <c r="AV455" s="32"/>
      <c r="AW455" s="32"/>
      <c r="AX455" s="32"/>
      <c r="AY455" s="32"/>
      <c r="AZ455" s="32"/>
      <c r="BA455" s="32"/>
      <c r="BB455" s="32"/>
      <c r="BC455" s="32"/>
      <c r="BD455" s="32"/>
      <c r="BE455" s="32"/>
      <c r="BF455" s="32"/>
      <c r="BG455" s="32"/>
      <c r="BH455" s="32"/>
      <c r="BI455" s="32"/>
      <c r="BJ455" s="32"/>
      <c r="BK455" s="32"/>
      <c r="BL455" s="32"/>
      <c r="BM455" s="32"/>
      <c r="BN455" s="32"/>
      <c r="BO455" s="32"/>
      <c r="BP455" s="32"/>
      <c r="BQ455" s="32"/>
    </row>
    <row r="456" spans="1:69" x14ac:dyDescent="0.25">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row>
    <row r="457" spans="1:69" x14ac:dyDescent="0.25">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c r="AN457" s="32"/>
      <c r="AO457" s="32"/>
      <c r="AP457" s="32"/>
      <c r="AQ457" s="32"/>
      <c r="AR457" s="32"/>
      <c r="AS457" s="32"/>
      <c r="AT457" s="32"/>
      <c r="AU457" s="32"/>
      <c r="AV457" s="32"/>
      <c r="AW457" s="32"/>
      <c r="AX457" s="32"/>
      <c r="AY457" s="32"/>
      <c r="AZ457" s="32"/>
      <c r="BA457" s="32"/>
      <c r="BB457" s="32"/>
      <c r="BC457" s="32"/>
      <c r="BD457" s="32"/>
      <c r="BE457" s="32"/>
      <c r="BF457" s="32"/>
      <c r="BG457" s="32"/>
      <c r="BH457" s="32"/>
      <c r="BI457" s="32"/>
      <c r="BJ457" s="32"/>
      <c r="BK457" s="32"/>
      <c r="BL457" s="32"/>
      <c r="BM457" s="32"/>
      <c r="BN457" s="32"/>
      <c r="BO457" s="32"/>
      <c r="BP457" s="32"/>
      <c r="BQ457" s="32"/>
    </row>
    <row r="458" spans="1:69" x14ac:dyDescent="0.25">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2"/>
      <c r="AL458" s="32"/>
      <c r="AM458" s="32"/>
      <c r="AN458" s="32"/>
      <c r="AO458" s="32"/>
      <c r="AP458" s="32"/>
      <c r="AQ458" s="32"/>
      <c r="AR458" s="32"/>
      <c r="AS458" s="32"/>
      <c r="AT458" s="32"/>
      <c r="AU458" s="32"/>
      <c r="AV458" s="32"/>
      <c r="AW458" s="32"/>
      <c r="AX458" s="32"/>
      <c r="AY458" s="32"/>
      <c r="AZ458" s="32"/>
      <c r="BA458" s="32"/>
      <c r="BB458" s="32"/>
      <c r="BC458" s="32"/>
      <c r="BD458" s="32"/>
      <c r="BE458" s="32"/>
      <c r="BF458" s="32"/>
      <c r="BG458" s="32"/>
      <c r="BH458" s="32"/>
      <c r="BI458" s="32"/>
      <c r="BJ458" s="32"/>
      <c r="BK458" s="32"/>
      <c r="BL458" s="32"/>
      <c r="BM458" s="32"/>
      <c r="BN458" s="32"/>
      <c r="BO458" s="32"/>
      <c r="BP458" s="32"/>
      <c r="BQ458" s="32"/>
    </row>
    <row r="459" spans="1:69" x14ac:dyDescent="0.25">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2"/>
      <c r="AL459" s="32"/>
      <c r="AM459" s="32"/>
      <c r="AN459" s="32"/>
      <c r="AO459" s="32"/>
      <c r="AP459" s="32"/>
      <c r="AQ459" s="32"/>
      <c r="AR459" s="32"/>
      <c r="AS459" s="32"/>
      <c r="AT459" s="32"/>
      <c r="AU459" s="32"/>
      <c r="AV459" s="32"/>
      <c r="AW459" s="32"/>
      <c r="AX459" s="32"/>
      <c r="AY459" s="32"/>
      <c r="AZ459" s="32"/>
      <c r="BA459" s="32"/>
      <c r="BB459" s="32"/>
      <c r="BC459" s="32"/>
      <c r="BD459" s="32"/>
      <c r="BE459" s="32"/>
      <c r="BF459" s="32"/>
      <c r="BG459" s="32"/>
      <c r="BH459" s="32"/>
      <c r="BI459" s="32"/>
      <c r="BJ459" s="32"/>
      <c r="BK459" s="32"/>
      <c r="BL459" s="32"/>
      <c r="BM459" s="32"/>
      <c r="BN459" s="32"/>
      <c r="BO459" s="32"/>
      <c r="BP459" s="32"/>
      <c r="BQ459" s="32"/>
    </row>
    <row r="460" spans="1:69" x14ac:dyDescent="0.25">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2"/>
      <c r="AL460" s="32"/>
      <c r="AM460" s="32"/>
      <c r="AN460" s="32"/>
      <c r="AO460" s="32"/>
      <c r="AP460" s="32"/>
      <c r="AQ460" s="32"/>
      <c r="AR460" s="32"/>
      <c r="AS460" s="32"/>
      <c r="AT460" s="32"/>
      <c r="AU460" s="32"/>
      <c r="AV460" s="32"/>
      <c r="AW460" s="32"/>
      <c r="AX460" s="32"/>
      <c r="AY460" s="32"/>
      <c r="AZ460" s="32"/>
      <c r="BA460" s="32"/>
      <c r="BB460" s="32"/>
      <c r="BC460" s="32"/>
      <c r="BD460" s="32"/>
      <c r="BE460" s="32"/>
      <c r="BF460" s="32"/>
      <c r="BG460" s="32"/>
      <c r="BH460" s="32"/>
      <c r="BI460" s="32"/>
      <c r="BJ460" s="32"/>
      <c r="BK460" s="32"/>
      <c r="BL460" s="32"/>
      <c r="BM460" s="32"/>
      <c r="BN460" s="32"/>
      <c r="BO460" s="32"/>
      <c r="BP460" s="32"/>
      <c r="BQ460" s="32"/>
    </row>
    <row r="461" spans="1:69" x14ac:dyDescent="0.25">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2"/>
      <c r="AL461" s="32"/>
      <c r="AM461" s="32"/>
      <c r="AN461" s="32"/>
      <c r="AO461" s="32"/>
      <c r="AP461" s="32"/>
      <c r="AQ461" s="32"/>
      <c r="AR461" s="32"/>
      <c r="AS461" s="32"/>
      <c r="AT461" s="32"/>
      <c r="AU461" s="32"/>
      <c r="AV461" s="32"/>
      <c r="AW461" s="32"/>
      <c r="AX461" s="32"/>
      <c r="AY461" s="32"/>
      <c r="AZ461" s="32"/>
      <c r="BA461" s="32"/>
      <c r="BB461" s="32"/>
      <c r="BC461" s="32"/>
      <c r="BD461" s="32"/>
      <c r="BE461" s="32"/>
      <c r="BF461" s="32"/>
      <c r="BG461" s="32"/>
      <c r="BH461" s="32"/>
      <c r="BI461" s="32"/>
      <c r="BJ461" s="32"/>
      <c r="BK461" s="32"/>
      <c r="BL461" s="32"/>
      <c r="BM461" s="32"/>
      <c r="BN461" s="32"/>
      <c r="BO461" s="32"/>
      <c r="BP461" s="32"/>
      <c r="BQ461" s="32"/>
    </row>
    <row r="462" spans="1:69" x14ac:dyDescent="0.25">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2"/>
      <c r="AL462" s="32"/>
      <c r="AM462" s="32"/>
      <c r="AN462" s="32"/>
      <c r="AO462" s="32"/>
      <c r="AP462" s="32"/>
      <c r="AQ462" s="32"/>
      <c r="AR462" s="32"/>
      <c r="AS462" s="32"/>
      <c r="AT462" s="32"/>
      <c r="AU462" s="32"/>
      <c r="AV462" s="32"/>
      <c r="AW462" s="32"/>
      <c r="AX462" s="32"/>
      <c r="AY462" s="32"/>
      <c r="AZ462" s="32"/>
      <c r="BA462" s="32"/>
      <c r="BB462" s="32"/>
      <c r="BC462" s="32"/>
      <c r="BD462" s="32"/>
      <c r="BE462" s="32"/>
      <c r="BF462" s="32"/>
      <c r="BG462" s="32"/>
      <c r="BH462" s="32"/>
      <c r="BI462" s="32"/>
      <c r="BJ462" s="32"/>
      <c r="BK462" s="32"/>
      <c r="BL462" s="32"/>
      <c r="BM462" s="32"/>
      <c r="BN462" s="32"/>
      <c r="BO462" s="32"/>
      <c r="BP462" s="32"/>
      <c r="BQ462" s="32"/>
    </row>
    <row r="463" spans="1:69" x14ac:dyDescent="0.25">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2"/>
      <c r="AL463" s="32"/>
      <c r="AM463" s="32"/>
      <c r="AN463" s="32"/>
      <c r="AO463" s="32"/>
      <c r="AP463" s="32"/>
      <c r="AQ463" s="32"/>
      <c r="AR463" s="32"/>
      <c r="AS463" s="32"/>
      <c r="AT463" s="32"/>
      <c r="AU463" s="32"/>
      <c r="AV463" s="32"/>
      <c r="AW463" s="32"/>
      <c r="AX463" s="32"/>
      <c r="AY463" s="32"/>
      <c r="AZ463" s="32"/>
      <c r="BA463" s="32"/>
      <c r="BB463" s="32"/>
      <c r="BC463" s="32"/>
      <c r="BD463" s="32"/>
      <c r="BE463" s="32"/>
      <c r="BF463" s="32"/>
      <c r="BG463" s="32"/>
      <c r="BH463" s="32"/>
      <c r="BI463" s="32"/>
      <c r="BJ463" s="32"/>
      <c r="BK463" s="32"/>
      <c r="BL463" s="32"/>
      <c r="BM463" s="32"/>
      <c r="BN463" s="32"/>
      <c r="BO463" s="32"/>
      <c r="BP463" s="32"/>
      <c r="BQ463" s="32"/>
    </row>
    <row r="464" spans="1:69" x14ac:dyDescent="0.25">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c r="AO464" s="32"/>
      <c r="AP464" s="32"/>
      <c r="AQ464" s="32"/>
      <c r="AR464" s="32"/>
      <c r="AS464" s="32"/>
      <c r="AT464" s="32"/>
      <c r="AU464" s="32"/>
      <c r="AV464" s="32"/>
      <c r="AW464" s="32"/>
      <c r="AX464" s="32"/>
      <c r="AY464" s="32"/>
      <c r="AZ464" s="32"/>
      <c r="BA464" s="32"/>
      <c r="BB464" s="32"/>
      <c r="BC464" s="32"/>
      <c r="BD464" s="32"/>
      <c r="BE464" s="32"/>
      <c r="BF464" s="32"/>
      <c r="BG464" s="32"/>
      <c r="BH464" s="32"/>
      <c r="BI464" s="32"/>
      <c r="BJ464" s="32"/>
      <c r="BK464" s="32"/>
      <c r="BL464" s="32"/>
      <c r="BM464" s="32"/>
      <c r="BN464" s="32"/>
      <c r="BO464" s="32"/>
      <c r="BP464" s="32"/>
      <c r="BQ464" s="32"/>
    </row>
    <row r="465" spans="1:69" x14ac:dyDescent="0.2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2"/>
      <c r="AL465" s="32"/>
      <c r="AM465" s="32"/>
      <c r="AN465" s="32"/>
      <c r="AO465" s="32"/>
      <c r="AP465" s="32"/>
      <c r="AQ465" s="32"/>
      <c r="AR465" s="32"/>
      <c r="AS465" s="32"/>
      <c r="AT465" s="32"/>
      <c r="AU465" s="32"/>
      <c r="AV465" s="32"/>
      <c r="AW465" s="32"/>
      <c r="AX465" s="32"/>
      <c r="AY465" s="32"/>
      <c r="AZ465" s="32"/>
      <c r="BA465" s="32"/>
      <c r="BB465" s="32"/>
      <c r="BC465" s="32"/>
      <c r="BD465" s="32"/>
      <c r="BE465" s="32"/>
      <c r="BF465" s="32"/>
      <c r="BG465" s="32"/>
      <c r="BH465" s="32"/>
      <c r="BI465" s="32"/>
      <c r="BJ465" s="32"/>
      <c r="BK465" s="32"/>
      <c r="BL465" s="32"/>
      <c r="BM465" s="32"/>
      <c r="BN465" s="32"/>
      <c r="BO465" s="32"/>
      <c r="BP465" s="32"/>
      <c r="BQ465" s="32"/>
    </row>
    <row r="466" spans="1:69" x14ac:dyDescent="0.25">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row>
    <row r="467" spans="1:69" x14ac:dyDescent="0.25">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c r="AR467" s="32"/>
      <c r="AS467" s="32"/>
      <c r="AT467" s="32"/>
      <c r="AU467" s="32"/>
      <c r="AV467" s="32"/>
      <c r="AW467" s="32"/>
      <c r="AX467" s="32"/>
      <c r="AY467" s="32"/>
      <c r="AZ467" s="32"/>
      <c r="BA467" s="32"/>
      <c r="BB467" s="32"/>
      <c r="BC467" s="32"/>
      <c r="BD467" s="32"/>
      <c r="BE467" s="32"/>
      <c r="BF467" s="32"/>
      <c r="BG467" s="32"/>
      <c r="BH467" s="32"/>
      <c r="BI467" s="32"/>
      <c r="BJ467" s="32"/>
      <c r="BK467" s="32"/>
      <c r="BL467" s="32"/>
      <c r="BM467" s="32"/>
      <c r="BN467" s="32"/>
      <c r="BO467" s="32"/>
      <c r="BP467" s="32"/>
      <c r="BQ467" s="32"/>
    </row>
    <row r="468" spans="1:69" x14ac:dyDescent="0.25">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c r="AN468" s="32"/>
      <c r="AO468" s="32"/>
      <c r="AP468" s="32"/>
      <c r="AQ468" s="32"/>
      <c r="AR468" s="32"/>
      <c r="AS468" s="32"/>
      <c r="AT468" s="32"/>
      <c r="AU468" s="32"/>
      <c r="AV468" s="32"/>
      <c r="AW468" s="32"/>
      <c r="AX468" s="32"/>
      <c r="AY468" s="32"/>
      <c r="AZ468" s="32"/>
      <c r="BA468" s="32"/>
      <c r="BB468" s="32"/>
      <c r="BC468" s="32"/>
      <c r="BD468" s="32"/>
      <c r="BE468" s="32"/>
      <c r="BF468" s="32"/>
      <c r="BG468" s="32"/>
      <c r="BH468" s="32"/>
      <c r="BI468" s="32"/>
      <c r="BJ468" s="32"/>
      <c r="BK468" s="32"/>
      <c r="BL468" s="32"/>
      <c r="BM468" s="32"/>
      <c r="BN468" s="32"/>
      <c r="BO468" s="32"/>
      <c r="BP468" s="32"/>
      <c r="BQ468" s="32"/>
    </row>
    <row r="469" spans="1:69" x14ac:dyDescent="0.25">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c r="AN469" s="32"/>
      <c r="AO469" s="32"/>
      <c r="AP469" s="32"/>
      <c r="AQ469" s="32"/>
      <c r="AR469" s="32"/>
      <c r="AS469" s="32"/>
      <c r="AT469" s="32"/>
      <c r="AU469" s="32"/>
      <c r="AV469" s="32"/>
      <c r="AW469" s="32"/>
      <c r="AX469" s="32"/>
      <c r="AY469" s="32"/>
      <c r="AZ469" s="32"/>
      <c r="BA469" s="32"/>
      <c r="BB469" s="32"/>
      <c r="BC469" s="32"/>
      <c r="BD469" s="32"/>
      <c r="BE469" s="32"/>
      <c r="BF469" s="32"/>
      <c r="BG469" s="32"/>
      <c r="BH469" s="32"/>
      <c r="BI469" s="32"/>
      <c r="BJ469" s="32"/>
      <c r="BK469" s="32"/>
      <c r="BL469" s="32"/>
      <c r="BM469" s="32"/>
      <c r="BN469" s="32"/>
      <c r="BO469" s="32"/>
      <c r="BP469" s="32"/>
      <c r="BQ469" s="32"/>
    </row>
    <row r="470" spans="1:69" x14ac:dyDescent="0.25">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32"/>
      <c r="AL470" s="32"/>
      <c r="AM470" s="32"/>
      <c r="AN470" s="32"/>
      <c r="AO470" s="32"/>
      <c r="AP470" s="32"/>
      <c r="AQ470" s="32"/>
      <c r="AR470" s="32"/>
      <c r="AS470" s="32"/>
      <c r="AT470" s="32"/>
      <c r="AU470" s="32"/>
      <c r="AV470" s="32"/>
      <c r="AW470" s="32"/>
      <c r="AX470" s="32"/>
      <c r="AY470" s="32"/>
      <c r="AZ470" s="32"/>
      <c r="BA470" s="32"/>
      <c r="BB470" s="32"/>
      <c r="BC470" s="32"/>
      <c r="BD470" s="32"/>
      <c r="BE470" s="32"/>
      <c r="BF470" s="32"/>
      <c r="BG470" s="32"/>
      <c r="BH470" s="32"/>
      <c r="BI470" s="32"/>
      <c r="BJ470" s="32"/>
      <c r="BK470" s="32"/>
      <c r="BL470" s="32"/>
      <c r="BM470" s="32"/>
      <c r="BN470" s="32"/>
      <c r="BO470" s="32"/>
      <c r="BP470" s="32"/>
      <c r="BQ470" s="32"/>
    </row>
    <row r="471" spans="1:69" x14ac:dyDescent="0.25">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2"/>
      <c r="AK471" s="32"/>
      <c r="AL471" s="32"/>
      <c r="AM471" s="32"/>
      <c r="AN471" s="32"/>
      <c r="AO471" s="32"/>
      <c r="AP471" s="32"/>
      <c r="AQ471" s="32"/>
      <c r="AR471" s="32"/>
      <c r="AS471" s="32"/>
      <c r="AT471" s="32"/>
      <c r="AU471" s="32"/>
      <c r="AV471" s="32"/>
      <c r="AW471" s="32"/>
      <c r="AX471" s="32"/>
      <c r="AY471" s="32"/>
      <c r="AZ471" s="32"/>
      <c r="BA471" s="32"/>
      <c r="BB471" s="32"/>
      <c r="BC471" s="32"/>
      <c r="BD471" s="32"/>
      <c r="BE471" s="32"/>
      <c r="BF471" s="32"/>
      <c r="BG471" s="32"/>
      <c r="BH471" s="32"/>
      <c r="BI471" s="32"/>
      <c r="BJ471" s="32"/>
      <c r="BK471" s="32"/>
      <c r="BL471" s="32"/>
      <c r="BM471" s="32"/>
      <c r="BN471" s="32"/>
      <c r="BO471" s="32"/>
      <c r="BP471" s="32"/>
      <c r="BQ471" s="32"/>
    </row>
    <row r="472" spans="1:69" x14ac:dyDescent="0.25">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c r="AN472" s="32"/>
      <c r="AO472" s="32"/>
      <c r="AP472" s="32"/>
      <c r="AQ472" s="32"/>
      <c r="AR472" s="32"/>
      <c r="AS472" s="32"/>
      <c r="AT472" s="32"/>
      <c r="AU472" s="32"/>
      <c r="AV472" s="32"/>
      <c r="AW472" s="32"/>
      <c r="AX472" s="32"/>
      <c r="AY472" s="32"/>
      <c r="AZ472" s="32"/>
      <c r="BA472" s="32"/>
      <c r="BB472" s="32"/>
      <c r="BC472" s="32"/>
      <c r="BD472" s="32"/>
      <c r="BE472" s="32"/>
      <c r="BF472" s="32"/>
      <c r="BG472" s="32"/>
      <c r="BH472" s="32"/>
      <c r="BI472" s="32"/>
      <c r="BJ472" s="32"/>
      <c r="BK472" s="32"/>
      <c r="BL472" s="32"/>
      <c r="BM472" s="32"/>
      <c r="BN472" s="32"/>
      <c r="BO472" s="32"/>
      <c r="BP472" s="32"/>
      <c r="BQ472" s="32"/>
    </row>
    <row r="473" spans="1:69" x14ac:dyDescent="0.25">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c r="AN473" s="32"/>
      <c r="AO473" s="32"/>
      <c r="AP473" s="32"/>
      <c r="AQ473" s="32"/>
      <c r="AR473" s="32"/>
      <c r="AS473" s="32"/>
      <c r="AT473" s="32"/>
      <c r="AU473" s="32"/>
      <c r="AV473" s="32"/>
      <c r="AW473" s="32"/>
      <c r="AX473" s="32"/>
      <c r="AY473" s="32"/>
      <c r="AZ473" s="32"/>
      <c r="BA473" s="32"/>
      <c r="BB473" s="32"/>
      <c r="BC473" s="32"/>
      <c r="BD473" s="32"/>
      <c r="BE473" s="32"/>
      <c r="BF473" s="32"/>
      <c r="BG473" s="32"/>
      <c r="BH473" s="32"/>
      <c r="BI473" s="32"/>
      <c r="BJ473" s="32"/>
      <c r="BK473" s="32"/>
      <c r="BL473" s="32"/>
      <c r="BM473" s="32"/>
      <c r="BN473" s="32"/>
      <c r="BO473" s="32"/>
      <c r="BP473" s="32"/>
      <c r="BQ473" s="32"/>
    </row>
    <row r="474" spans="1:69" x14ac:dyDescent="0.25">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c r="AN474" s="32"/>
      <c r="AO474" s="32"/>
      <c r="AP474" s="32"/>
      <c r="AQ474" s="32"/>
      <c r="AR474" s="32"/>
      <c r="AS474" s="32"/>
      <c r="AT474" s="32"/>
      <c r="AU474" s="32"/>
      <c r="AV474" s="32"/>
      <c r="AW474" s="32"/>
      <c r="AX474" s="32"/>
      <c r="AY474" s="32"/>
      <c r="AZ474" s="32"/>
      <c r="BA474" s="32"/>
      <c r="BB474" s="32"/>
      <c r="BC474" s="32"/>
      <c r="BD474" s="32"/>
      <c r="BE474" s="32"/>
      <c r="BF474" s="32"/>
      <c r="BG474" s="32"/>
      <c r="BH474" s="32"/>
      <c r="BI474" s="32"/>
      <c r="BJ474" s="32"/>
      <c r="BK474" s="32"/>
      <c r="BL474" s="32"/>
      <c r="BM474" s="32"/>
      <c r="BN474" s="32"/>
      <c r="BO474" s="32"/>
      <c r="BP474" s="32"/>
      <c r="BQ474" s="32"/>
    </row>
    <row r="475" spans="1:69" x14ac:dyDescent="0.2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2"/>
      <c r="AL475" s="32"/>
      <c r="AM475" s="32"/>
      <c r="AN475" s="32"/>
      <c r="AO475" s="32"/>
      <c r="AP475" s="32"/>
      <c r="AQ475" s="32"/>
      <c r="AR475" s="32"/>
      <c r="AS475" s="32"/>
      <c r="AT475" s="32"/>
      <c r="AU475" s="32"/>
      <c r="AV475" s="32"/>
      <c r="AW475" s="32"/>
      <c r="AX475" s="32"/>
      <c r="AY475" s="32"/>
      <c r="AZ475" s="32"/>
      <c r="BA475" s="32"/>
      <c r="BB475" s="32"/>
      <c r="BC475" s="32"/>
      <c r="BD475" s="32"/>
      <c r="BE475" s="32"/>
      <c r="BF475" s="32"/>
      <c r="BG475" s="32"/>
      <c r="BH475" s="32"/>
      <c r="BI475" s="32"/>
      <c r="BJ475" s="32"/>
      <c r="BK475" s="32"/>
      <c r="BL475" s="32"/>
      <c r="BM475" s="32"/>
      <c r="BN475" s="32"/>
      <c r="BO475" s="32"/>
      <c r="BP475" s="32"/>
      <c r="BQ475" s="32"/>
    </row>
    <row r="476" spans="1:69" x14ac:dyDescent="0.25">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row>
    <row r="477" spans="1:69" x14ac:dyDescent="0.25">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2"/>
      <c r="AL477" s="32"/>
      <c r="AM477" s="32"/>
      <c r="AN477" s="32"/>
      <c r="AO477" s="32"/>
      <c r="AP477" s="32"/>
      <c r="AQ477" s="32"/>
      <c r="AR477" s="32"/>
      <c r="AS477" s="32"/>
      <c r="AT477" s="32"/>
      <c r="AU477" s="32"/>
      <c r="AV477" s="32"/>
      <c r="AW477" s="32"/>
      <c r="AX477" s="32"/>
      <c r="AY477" s="32"/>
      <c r="AZ477" s="32"/>
      <c r="BA477" s="32"/>
      <c r="BB477" s="32"/>
      <c r="BC477" s="32"/>
      <c r="BD477" s="32"/>
      <c r="BE477" s="32"/>
      <c r="BF477" s="32"/>
      <c r="BG477" s="32"/>
      <c r="BH477" s="32"/>
      <c r="BI477" s="32"/>
      <c r="BJ477" s="32"/>
      <c r="BK477" s="32"/>
      <c r="BL477" s="32"/>
      <c r="BM477" s="32"/>
      <c r="BN477" s="32"/>
      <c r="BO477" s="32"/>
      <c r="BP477" s="32"/>
      <c r="BQ477" s="32"/>
    </row>
    <row r="478" spans="1:69" x14ac:dyDescent="0.25">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2"/>
      <c r="AL478" s="32"/>
      <c r="AM478" s="32"/>
      <c r="AN478" s="32"/>
      <c r="AO478" s="32"/>
      <c r="AP478" s="32"/>
      <c r="AQ478" s="32"/>
      <c r="AR478" s="32"/>
      <c r="AS478" s="32"/>
      <c r="AT478" s="32"/>
      <c r="AU478" s="32"/>
      <c r="AV478" s="32"/>
      <c r="AW478" s="32"/>
      <c r="AX478" s="32"/>
      <c r="AY478" s="32"/>
      <c r="AZ478" s="32"/>
      <c r="BA478" s="32"/>
      <c r="BB478" s="32"/>
      <c r="BC478" s="32"/>
      <c r="BD478" s="32"/>
      <c r="BE478" s="32"/>
      <c r="BF478" s="32"/>
      <c r="BG478" s="32"/>
      <c r="BH478" s="32"/>
      <c r="BI478" s="32"/>
      <c r="BJ478" s="32"/>
      <c r="BK478" s="32"/>
      <c r="BL478" s="32"/>
      <c r="BM478" s="32"/>
      <c r="BN478" s="32"/>
      <c r="BO478" s="32"/>
      <c r="BP478" s="32"/>
      <c r="BQ478" s="32"/>
    </row>
    <row r="479" spans="1:69" x14ac:dyDescent="0.25">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2"/>
      <c r="AL479" s="32"/>
      <c r="AM479" s="32"/>
      <c r="AN479" s="32"/>
      <c r="AO479" s="32"/>
      <c r="AP479" s="32"/>
      <c r="AQ479" s="32"/>
      <c r="AR479" s="32"/>
      <c r="AS479" s="32"/>
      <c r="AT479" s="32"/>
      <c r="AU479" s="32"/>
      <c r="AV479" s="32"/>
      <c r="AW479" s="32"/>
      <c r="AX479" s="32"/>
      <c r="AY479" s="32"/>
      <c r="AZ479" s="32"/>
      <c r="BA479" s="32"/>
      <c r="BB479" s="32"/>
      <c r="BC479" s="32"/>
      <c r="BD479" s="32"/>
      <c r="BE479" s="32"/>
      <c r="BF479" s="32"/>
      <c r="BG479" s="32"/>
      <c r="BH479" s="32"/>
      <c r="BI479" s="32"/>
      <c r="BJ479" s="32"/>
      <c r="BK479" s="32"/>
      <c r="BL479" s="32"/>
      <c r="BM479" s="32"/>
      <c r="BN479" s="32"/>
      <c r="BO479" s="32"/>
      <c r="BP479" s="32"/>
      <c r="BQ479" s="32"/>
    </row>
    <row r="480" spans="1:69" x14ac:dyDescent="0.25">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2"/>
      <c r="AL480" s="32"/>
      <c r="AM480" s="32"/>
      <c r="AN480" s="32"/>
      <c r="AO480" s="32"/>
      <c r="AP480" s="32"/>
      <c r="AQ480" s="32"/>
      <c r="AR480" s="32"/>
      <c r="AS480" s="32"/>
      <c r="AT480" s="32"/>
      <c r="AU480" s="32"/>
      <c r="AV480" s="32"/>
      <c r="AW480" s="32"/>
      <c r="AX480" s="32"/>
      <c r="AY480" s="32"/>
      <c r="AZ480" s="32"/>
      <c r="BA480" s="32"/>
      <c r="BB480" s="32"/>
      <c r="BC480" s="32"/>
      <c r="BD480" s="32"/>
      <c r="BE480" s="32"/>
      <c r="BF480" s="32"/>
      <c r="BG480" s="32"/>
      <c r="BH480" s="32"/>
      <c r="BI480" s="32"/>
      <c r="BJ480" s="32"/>
      <c r="BK480" s="32"/>
      <c r="BL480" s="32"/>
      <c r="BM480" s="32"/>
      <c r="BN480" s="32"/>
      <c r="BO480" s="32"/>
      <c r="BP480" s="32"/>
      <c r="BQ480" s="32"/>
    </row>
    <row r="481" spans="1:69" x14ac:dyDescent="0.25">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c r="AN481" s="32"/>
      <c r="AO481" s="32"/>
      <c r="AP481" s="32"/>
      <c r="AQ481" s="32"/>
      <c r="AR481" s="32"/>
      <c r="AS481" s="32"/>
      <c r="AT481" s="32"/>
      <c r="AU481" s="32"/>
      <c r="AV481" s="32"/>
      <c r="AW481" s="32"/>
      <c r="AX481" s="32"/>
      <c r="AY481" s="32"/>
      <c r="AZ481" s="32"/>
      <c r="BA481" s="32"/>
      <c r="BB481" s="32"/>
      <c r="BC481" s="32"/>
      <c r="BD481" s="32"/>
      <c r="BE481" s="32"/>
      <c r="BF481" s="32"/>
      <c r="BG481" s="32"/>
      <c r="BH481" s="32"/>
      <c r="BI481" s="32"/>
      <c r="BJ481" s="32"/>
      <c r="BK481" s="32"/>
      <c r="BL481" s="32"/>
      <c r="BM481" s="32"/>
      <c r="BN481" s="32"/>
      <c r="BO481" s="32"/>
      <c r="BP481" s="32"/>
      <c r="BQ481" s="32"/>
    </row>
    <row r="482" spans="1:69" x14ac:dyDescent="0.25">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2"/>
      <c r="AL482" s="32"/>
      <c r="AM482" s="32"/>
      <c r="AN482" s="32"/>
      <c r="AO482" s="32"/>
      <c r="AP482" s="32"/>
      <c r="AQ482" s="32"/>
      <c r="AR482" s="32"/>
      <c r="AS482" s="32"/>
      <c r="AT482" s="32"/>
      <c r="AU482" s="32"/>
      <c r="AV482" s="32"/>
      <c r="AW482" s="32"/>
      <c r="AX482" s="32"/>
      <c r="AY482" s="32"/>
      <c r="AZ482" s="32"/>
      <c r="BA482" s="32"/>
      <c r="BB482" s="32"/>
      <c r="BC482" s="32"/>
      <c r="BD482" s="32"/>
      <c r="BE482" s="32"/>
      <c r="BF482" s="32"/>
      <c r="BG482" s="32"/>
      <c r="BH482" s="32"/>
      <c r="BI482" s="32"/>
      <c r="BJ482" s="32"/>
      <c r="BK482" s="32"/>
      <c r="BL482" s="32"/>
      <c r="BM482" s="32"/>
      <c r="BN482" s="32"/>
      <c r="BO482" s="32"/>
      <c r="BP482" s="32"/>
      <c r="BQ482" s="32"/>
    </row>
    <row r="483" spans="1:69" x14ac:dyDescent="0.25">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2"/>
      <c r="AL483" s="32"/>
      <c r="AM483" s="32"/>
      <c r="AN483" s="32"/>
      <c r="AO483" s="32"/>
      <c r="AP483" s="32"/>
      <c r="AQ483" s="32"/>
      <c r="AR483" s="32"/>
      <c r="AS483" s="32"/>
      <c r="AT483" s="32"/>
      <c r="AU483" s="32"/>
      <c r="AV483" s="32"/>
      <c r="AW483" s="32"/>
      <c r="AX483" s="32"/>
      <c r="AY483" s="32"/>
      <c r="AZ483" s="32"/>
      <c r="BA483" s="32"/>
      <c r="BB483" s="32"/>
      <c r="BC483" s="32"/>
      <c r="BD483" s="32"/>
      <c r="BE483" s="32"/>
      <c r="BF483" s="32"/>
      <c r="BG483" s="32"/>
      <c r="BH483" s="32"/>
      <c r="BI483" s="32"/>
      <c r="BJ483" s="32"/>
      <c r="BK483" s="32"/>
      <c r="BL483" s="32"/>
      <c r="BM483" s="32"/>
      <c r="BN483" s="32"/>
      <c r="BO483" s="32"/>
      <c r="BP483" s="32"/>
      <c r="BQ483" s="32"/>
    </row>
    <row r="484" spans="1:69" x14ac:dyDescent="0.25">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2"/>
      <c r="AL484" s="32"/>
      <c r="AM484" s="32"/>
      <c r="AN484" s="32"/>
      <c r="AO484" s="32"/>
      <c r="AP484" s="32"/>
      <c r="AQ484" s="32"/>
      <c r="AR484" s="32"/>
      <c r="AS484" s="32"/>
      <c r="AT484" s="32"/>
      <c r="AU484" s="32"/>
      <c r="AV484" s="32"/>
      <c r="AW484" s="32"/>
      <c r="AX484" s="32"/>
      <c r="AY484" s="32"/>
      <c r="AZ484" s="32"/>
      <c r="BA484" s="32"/>
      <c r="BB484" s="32"/>
      <c r="BC484" s="32"/>
      <c r="BD484" s="32"/>
      <c r="BE484" s="32"/>
      <c r="BF484" s="32"/>
      <c r="BG484" s="32"/>
      <c r="BH484" s="32"/>
      <c r="BI484" s="32"/>
      <c r="BJ484" s="32"/>
      <c r="BK484" s="32"/>
      <c r="BL484" s="32"/>
      <c r="BM484" s="32"/>
      <c r="BN484" s="32"/>
      <c r="BO484" s="32"/>
      <c r="BP484" s="32"/>
      <c r="BQ484" s="32"/>
    </row>
    <row r="485" spans="1:69" x14ac:dyDescent="0.2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2"/>
      <c r="AL485" s="32"/>
      <c r="AM485" s="32"/>
      <c r="AN485" s="32"/>
      <c r="AO485" s="32"/>
      <c r="AP485" s="32"/>
      <c r="AQ485" s="32"/>
      <c r="AR485" s="32"/>
      <c r="AS485" s="32"/>
      <c r="AT485" s="32"/>
      <c r="AU485" s="32"/>
      <c r="AV485" s="32"/>
      <c r="AW485" s="32"/>
      <c r="AX485" s="32"/>
      <c r="AY485" s="32"/>
      <c r="AZ485" s="32"/>
      <c r="BA485" s="32"/>
      <c r="BB485" s="32"/>
      <c r="BC485" s="32"/>
      <c r="BD485" s="32"/>
      <c r="BE485" s="32"/>
      <c r="BF485" s="32"/>
      <c r="BG485" s="32"/>
      <c r="BH485" s="32"/>
      <c r="BI485" s="32"/>
      <c r="BJ485" s="32"/>
      <c r="BK485" s="32"/>
      <c r="BL485" s="32"/>
      <c r="BM485" s="32"/>
      <c r="BN485" s="32"/>
      <c r="BO485" s="32"/>
      <c r="BP485" s="32"/>
      <c r="BQ485" s="32"/>
    </row>
    <row r="486" spans="1:69" x14ac:dyDescent="0.25">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row>
    <row r="487" spans="1:69" x14ac:dyDescent="0.25">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2"/>
      <c r="AL487" s="32"/>
      <c r="AM487" s="32"/>
      <c r="AN487" s="32"/>
      <c r="AO487" s="32"/>
      <c r="AP487" s="32"/>
      <c r="AQ487" s="32"/>
      <c r="AR487" s="32"/>
      <c r="AS487" s="32"/>
      <c r="AT487" s="32"/>
      <c r="AU487" s="32"/>
      <c r="AV487" s="32"/>
      <c r="AW487" s="32"/>
      <c r="AX487" s="32"/>
      <c r="AY487" s="32"/>
      <c r="AZ487" s="32"/>
      <c r="BA487" s="32"/>
      <c r="BB487" s="32"/>
      <c r="BC487" s="32"/>
      <c r="BD487" s="32"/>
      <c r="BE487" s="32"/>
      <c r="BF487" s="32"/>
      <c r="BG487" s="32"/>
      <c r="BH487" s="32"/>
      <c r="BI487" s="32"/>
      <c r="BJ487" s="32"/>
      <c r="BK487" s="32"/>
      <c r="BL487" s="32"/>
      <c r="BM487" s="32"/>
      <c r="BN487" s="32"/>
      <c r="BO487" s="32"/>
      <c r="BP487" s="32"/>
      <c r="BQ487" s="32"/>
    </row>
    <row r="488" spans="1:69" x14ac:dyDescent="0.25">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2"/>
      <c r="AL488" s="32"/>
      <c r="AM488" s="32"/>
      <c r="AN488" s="32"/>
      <c r="AO488" s="32"/>
      <c r="AP488" s="32"/>
      <c r="AQ488" s="32"/>
      <c r="AR488" s="32"/>
      <c r="AS488" s="32"/>
      <c r="AT488" s="32"/>
      <c r="AU488" s="32"/>
      <c r="AV488" s="32"/>
      <c r="AW488" s="32"/>
      <c r="AX488" s="32"/>
      <c r="AY488" s="32"/>
      <c r="AZ488" s="32"/>
      <c r="BA488" s="32"/>
      <c r="BB488" s="32"/>
      <c r="BC488" s="32"/>
      <c r="BD488" s="32"/>
      <c r="BE488" s="32"/>
      <c r="BF488" s="32"/>
      <c r="BG488" s="32"/>
      <c r="BH488" s="32"/>
      <c r="BI488" s="32"/>
      <c r="BJ488" s="32"/>
      <c r="BK488" s="32"/>
      <c r="BL488" s="32"/>
      <c r="BM488" s="32"/>
      <c r="BN488" s="32"/>
      <c r="BO488" s="32"/>
      <c r="BP488" s="32"/>
      <c r="BQ488" s="32"/>
    </row>
    <row r="489" spans="1:69" x14ac:dyDescent="0.25">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c r="AN489" s="32"/>
      <c r="AO489" s="32"/>
      <c r="AP489" s="32"/>
      <c r="AQ489" s="32"/>
      <c r="AR489" s="32"/>
      <c r="AS489" s="32"/>
      <c r="AT489" s="32"/>
      <c r="AU489" s="32"/>
      <c r="AV489" s="32"/>
      <c r="AW489" s="32"/>
      <c r="AX489" s="32"/>
      <c r="AY489" s="32"/>
      <c r="AZ489" s="32"/>
      <c r="BA489" s="32"/>
      <c r="BB489" s="32"/>
      <c r="BC489" s="32"/>
      <c r="BD489" s="32"/>
      <c r="BE489" s="32"/>
      <c r="BF489" s="32"/>
      <c r="BG489" s="32"/>
      <c r="BH489" s="32"/>
      <c r="BI489" s="32"/>
      <c r="BJ489" s="32"/>
      <c r="BK489" s="32"/>
      <c r="BL489" s="32"/>
      <c r="BM489" s="32"/>
      <c r="BN489" s="32"/>
      <c r="BO489" s="32"/>
      <c r="BP489" s="32"/>
      <c r="BQ489" s="32"/>
    </row>
    <row r="490" spans="1:69" x14ac:dyDescent="0.25">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2"/>
      <c r="AL490" s="32"/>
      <c r="AM490" s="32"/>
      <c r="AN490" s="32"/>
      <c r="AO490" s="32"/>
      <c r="AP490" s="32"/>
      <c r="AQ490" s="32"/>
      <c r="AR490" s="32"/>
      <c r="AS490" s="32"/>
      <c r="AT490" s="32"/>
      <c r="AU490" s="32"/>
      <c r="AV490" s="32"/>
      <c r="AW490" s="32"/>
      <c r="AX490" s="32"/>
      <c r="AY490" s="32"/>
      <c r="AZ490" s="32"/>
      <c r="BA490" s="32"/>
      <c r="BB490" s="32"/>
      <c r="BC490" s="32"/>
      <c r="BD490" s="32"/>
      <c r="BE490" s="32"/>
      <c r="BF490" s="32"/>
      <c r="BG490" s="32"/>
      <c r="BH490" s="32"/>
      <c r="BI490" s="32"/>
      <c r="BJ490" s="32"/>
      <c r="BK490" s="32"/>
      <c r="BL490" s="32"/>
      <c r="BM490" s="32"/>
      <c r="BN490" s="32"/>
      <c r="BO490" s="32"/>
      <c r="BP490" s="32"/>
      <c r="BQ490" s="32"/>
    </row>
    <row r="491" spans="1:69" x14ac:dyDescent="0.25">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c r="AN491" s="32"/>
      <c r="AO491" s="32"/>
      <c r="AP491" s="32"/>
      <c r="AQ491" s="32"/>
      <c r="AR491" s="32"/>
      <c r="AS491" s="32"/>
      <c r="AT491" s="32"/>
      <c r="AU491" s="32"/>
      <c r="AV491" s="32"/>
      <c r="AW491" s="32"/>
      <c r="AX491" s="32"/>
      <c r="AY491" s="32"/>
      <c r="AZ491" s="32"/>
      <c r="BA491" s="32"/>
      <c r="BB491" s="32"/>
      <c r="BC491" s="32"/>
      <c r="BD491" s="32"/>
      <c r="BE491" s="32"/>
      <c r="BF491" s="32"/>
      <c r="BG491" s="32"/>
      <c r="BH491" s="32"/>
      <c r="BI491" s="32"/>
      <c r="BJ491" s="32"/>
      <c r="BK491" s="32"/>
      <c r="BL491" s="32"/>
      <c r="BM491" s="32"/>
      <c r="BN491" s="32"/>
      <c r="BO491" s="32"/>
      <c r="BP491" s="32"/>
      <c r="BQ491" s="32"/>
    </row>
    <row r="492" spans="1:69" x14ac:dyDescent="0.25">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2"/>
      <c r="AL492" s="32"/>
      <c r="AM492" s="32"/>
      <c r="AN492" s="32"/>
      <c r="AO492" s="32"/>
      <c r="AP492" s="32"/>
      <c r="AQ492" s="32"/>
      <c r="AR492" s="32"/>
      <c r="AS492" s="32"/>
      <c r="AT492" s="32"/>
      <c r="AU492" s="32"/>
      <c r="AV492" s="32"/>
      <c r="AW492" s="32"/>
      <c r="AX492" s="32"/>
      <c r="AY492" s="32"/>
      <c r="AZ492" s="32"/>
      <c r="BA492" s="32"/>
      <c r="BB492" s="32"/>
      <c r="BC492" s="32"/>
      <c r="BD492" s="32"/>
      <c r="BE492" s="32"/>
      <c r="BF492" s="32"/>
      <c r="BG492" s="32"/>
      <c r="BH492" s="32"/>
      <c r="BI492" s="32"/>
      <c r="BJ492" s="32"/>
      <c r="BK492" s="32"/>
      <c r="BL492" s="32"/>
      <c r="BM492" s="32"/>
      <c r="BN492" s="32"/>
      <c r="BO492" s="32"/>
      <c r="BP492" s="32"/>
      <c r="BQ492" s="32"/>
    </row>
    <row r="493" spans="1:69" x14ac:dyDescent="0.25">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2"/>
      <c r="AL493" s="32"/>
      <c r="AM493" s="32"/>
      <c r="AN493" s="32"/>
      <c r="AO493" s="32"/>
      <c r="AP493" s="32"/>
      <c r="AQ493" s="32"/>
      <c r="AR493" s="32"/>
      <c r="AS493" s="32"/>
      <c r="AT493" s="32"/>
      <c r="AU493" s="32"/>
      <c r="AV493" s="32"/>
      <c r="AW493" s="32"/>
      <c r="AX493" s="32"/>
      <c r="AY493" s="32"/>
      <c r="AZ493" s="32"/>
      <c r="BA493" s="32"/>
      <c r="BB493" s="32"/>
      <c r="BC493" s="32"/>
      <c r="BD493" s="32"/>
      <c r="BE493" s="32"/>
      <c r="BF493" s="32"/>
      <c r="BG493" s="32"/>
      <c r="BH493" s="32"/>
      <c r="BI493" s="32"/>
      <c r="BJ493" s="32"/>
      <c r="BK493" s="32"/>
      <c r="BL493" s="32"/>
      <c r="BM493" s="32"/>
      <c r="BN493" s="32"/>
      <c r="BO493" s="32"/>
      <c r="BP493" s="32"/>
      <c r="BQ493" s="32"/>
    </row>
    <row r="494" spans="1:69" x14ac:dyDescent="0.25">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2"/>
      <c r="AL494" s="32"/>
      <c r="AM494" s="32"/>
      <c r="AN494" s="32"/>
      <c r="AO494" s="32"/>
      <c r="AP494" s="32"/>
      <c r="AQ494" s="32"/>
      <c r="AR494" s="32"/>
      <c r="AS494" s="32"/>
      <c r="AT494" s="32"/>
      <c r="AU494" s="32"/>
      <c r="AV494" s="32"/>
      <c r="AW494" s="32"/>
      <c r="AX494" s="32"/>
      <c r="AY494" s="32"/>
      <c r="AZ494" s="32"/>
      <c r="BA494" s="32"/>
      <c r="BB494" s="32"/>
      <c r="BC494" s="32"/>
      <c r="BD494" s="32"/>
      <c r="BE494" s="32"/>
      <c r="BF494" s="32"/>
      <c r="BG494" s="32"/>
      <c r="BH494" s="32"/>
      <c r="BI494" s="32"/>
      <c r="BJ494" s="32"/>
      <c r="BK494" s="32"/>
      <c r="BL494" s="32"/>
      <c r="BM494" s="32"/>
      <c r="BN494" s="32"/>
      <c r="BO494" s="32"/>
      <c r="BP494" s="32"/>
      <c r="BQ494" s="32"/>
    </row>
    <row r="495" spans="1:69" x14ac:dyDescent="0.2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2"/>
      <c r="AL495" s="32"/>
      <c r="AM495" s="32"/>
      <c r="AN495" s="32"/>
      <c r="AO495" s="32"/>
      <c r="AP495" s="32"/>
      <c r="AQ495" s="32"/>
      <c r="AR495" s="32"/>
      <c r="AS495" s="32"/>
      <c r="AT495" s="32"/>
      <c r="AU495" s="32"/>
      <c r="AV495" s="32"/>
      <c r="AW495" s="32"/>
      <c r="AX495" s="32"/>
      <c r="AY495" s="32"/>
      <c r="AZ495" s="32"/>
      <c r="BA495" s="32"/>
      <c r="BB495" s="32"/>
      <c r="BC495" s="32"/>
      <c r="BD495" s="32"/>
      <c r="BE495" s="32"/>
      <c r="BF495" s="32"/>
      <c r="BG495" s="32"/>
      <c r="BH495" s="32"/>
      <c r="BI495" s="32"/>
      <c r="BJ495" s="32"/>
      <c r="BK495" s="32"/>
      <c r="BL495" s="32"/>
      <c r="BM495" s="32"/>
      <c r="BN495" s="32"/>
      <c r="BO495" s="32"/>
      <c r="BP495" s="32"/>
      <c r="BQ495" s="32"/>
    </row>
    <row r="496" spans="1:69" x14ac:dyDescent="0.25">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row>
    <row r="497" spans="1:69" x14ac:dyDescent="0.25">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2"/>
      <c r="AL497" s="32"/>
      <c r="AM497" s="32"/>
      <c r="AN497" s="32"/>
      <c r="AO497" s="32"/>
      <c r="AP497" s="32"/>
      <c r="AQ497" s="32"/>
      <c r="AR497" s="32"/>
      <c r="AS497" s="32"/>
      <c r="AT497" s="32"/>
      <c r="AU497" s="32"/>
      <c r="AV497" s="32"/>
      <c r="AW497" s="32"/>
      <c r="AX497" s="32"/>
      <c r="AY497" s="32"/>
      <c r="AZ497" s="32"/>
      <c r="BA497" s="32"/>
      <c r="BB497" s="32"/>
      <c r="BC497" s="32"/>
      <c r="BD497" s="32"/>
      <c r="BE497" s="32"/>
      <c r="BF497" s="32"/>
      <c r="BG497" s="32"/>
      <c r="BH497" s="32"/>
      <c r="BI497" s="32"/>
      <c r="BJ497" s="32"/>
      <c r="BK497" s="32"/>
      <c r="BL497" s="32"/>
      <c r="BM497" s="32"/>
      <c r="BN497" s="32"/>
      <c r="BO497" s="32"/>
      <c r="BP497" s="32"/>
      <c r="BQ497" s="32"/>
    </row>
    <row r="498" spans="1:69" x14ac:dyDescent="0.25">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2"/>
      <c r="AL498" s="32"/>
      <c r="AM498" s="32"/>
      <c r="AN498" s="32"/>
      <c r="AO498" s="32"/>
      <c r="AP498" s="32"/>
      <c r="AQ498" s="32"/>
      <c r="AR498" s="32"/>
      <c r="AS498" s="32"/>
      <c r="AT498" s="32"/>
      <c r="AU498" s="32"/>
      <c r="AV498" s="32"/>
      <c r="AW498" s="32"/>
      <c r="AX498" s="32"/>
      <c r="AY498" s="32"/>
      <c r="AZ498" s="32"/>
      <c r="BA498" s="32"/>
      <c r="BB498" s="32"/>
      <c r="BC498" s="32"/>
      <c r="BD498" s="32"/>
      <c r="BE498" s="32"/>
      <c r="BF498" s="32"/>
      <c r="BG498" s="32"/>
      <c r="BH498" s="32"/>
      <c r="BI498" s="32"/>
      <c r="BJ498" s="32"/>
      <c r="BK498" s="32"/>
      <c r="BL498" s="32"/>
      <c r="BM498" s="32"/>
      <c r="BN498" s="32"/>
      <c r="BO498" s="32"/>
      <c r="BP498" s="32"/>
      <c r="BQ498" s="32"/>
    </row>
    <row r="499" spans="1:69" x14ac:dyDescent="0.25">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c r="AN499" s="32"/>
      <c r="AO499" s="32"/>
      <c r="AP499" s="32"/>
      <c r="AQ499" s="32"/>
      <c r="AR499" s="32"/>
      <c r="AS499" s="32"/>
      <c r="AT499" s="32"/>
      <c r="AU499" s="32"/>
      <c r="AV499" s="32"/>
      <c r="AW499" s="32"/>
      <c r="AX499" s="32"/>
      <c r="AY499" s="32"/>
      <c r="AZ499" s="32"/>
      <c r="BA499" s="32"/>
      <c r="BB499" s="32"/>
      <c r="BC499" s="32"/>
      <c r="BD499" s="32"/>
      <c r="BE499" s="32"/>
      <c r="BF499" s="32"/>
      <c r="BG499" s="32"/>
      <c r="BH499" s="32"/>
      <c r="BI499" s="32"/>
      <c r="BJ499" s="32"/>
      <c r="BK499" s="32"/>
      <c r="BL499" s="32"/>
      <c r="BM499" s="32"/>
      <c r="BN499" s="32"/>
      <c r="BO499" s="32"/>
      <c r="BP499" s="32"/>
      <c r="BQ499" s="32"/>
    </row>
    <row r="500" spans="1:69" x14ac:dyDescent="0.25">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c r="AR500" s="32"/>
      <c r="AS500" s="32"/>
      <c r="AT500" s="32"/>
      <c r="AU500" s="32"/>
      <c r="AV500" s="32"/>
      <c r="AW500" s="32"/>
      <c r="AX500" s="32"/>
      <c r="AY500" s="32"/>
      <c r="AZ500" s="32"/>
      <c r="BA500" s="32"/>
      <c r="BB500" s="32"/>
      <c r="BC500" s="32"/>
      <c r="BD500" s="32"/>
      <c r="BE500" s="32"/>
      <c r="BF500" s="32"/>
      <c r="BG500" s="32"/>
      <c r="BH500" s="32"/>
      <c r="BI500" s="32"/>
      <c r="BJ500" s="32"/>
      <c r="BK500" s="32"/>
      <c r="BL500" s="32"/>
      <c r="BM500" s="32"/>
      <c r="BN500" s="32"/>
      <c r="BO500" s="32"/>
      <c r="BP500" s="32"/>
      <c r="BQ500" s="32"/>
    </row>
    <row r="501" spans="1:69" x14ac:dyDescent="0.25">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H501" s="32"/>
      <c r="AI501" s="32"/>
      <c r="AJ501" s="32"/>
      <c r="AK501" s="32"/>
      <c r="AL501" s="32"/>
      <c r="AM501" s="32"/>
      <c r="AN501" s="32"/>
      <c r="AO501" s="32"/>
      <c r="AP501" s="32"/>
      <c r="AQ501" s="32"/>
      <c r="AR501" s="32"/>
      <c r="AS501" s="32"/>
      <c r="AT501" s="32"/>
      <c r="AU501" s="32"/>
      <c r="AV501" s="32"/>
      <c r="AW501" s="32"/>
      <c r="AX501" s="32"/>
      <c r="AY501" s="32"/>
      <c r="AZ501" s="32"/>
      <c r="BA501" s="32"/>
      <c r="BB501" s="32"/>
      <c r="BC501" s="32"/>
      <c r="BD501" s="32"/>
      <c r="BE501" s="32"/>
      <c r="BF501" s="32"/>
      <c r="BG501" s="32"/>
      <c r="BH501" s="32"/>
      <c r="BI501" s="32"/>
      <c r="BJ501" s="32"/>
      <c r="BK501" s="32"/>
      <c r="BL501" s="32"/>
      <c r="BM501" s="32"/>
      <c r="BN501" s="32"/>
      <c r="BO501" s="32"/>
      <c r="BP501" s="32"/>
      <c r="BQ501" s="32"/>
    </row>
    <row r="502" spans="1:69" x14ac:dyDescent="0.25">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c r="AH502" s="32"/>
      <c r="AI502" s="32"/>
      <c r="AJ502" s="32"/>
      <c r="AK502" s="32"/>
      <c r="AL502" s="32"/>
      <c r="AM502" s="32"/>
      <c r="AN502" s="32"/>
      <c r="AO502" s="32"/>
      <c r="AP502" s="32"/>
      <c r="AQ502" s="32"/>
      <c r="AR502" s="32"/>
      <c r="AS502" s="32"/>
      <c r="AT502" s="32"/>
      <c r="AU502" s="32"/>
      <c r="AV502" s="32"/>
      <c r="AW502" s="32"/>
      <c r="AX502" s="32"/>
      <c r="AY502" s="32"/>
      <c r="AZ502" s="32"/>
      <c r="BA502" s="32"/>
      <c r="BB502" s="32"/>
      <c r="BC502" s="32"/>
      <c r="BD502" s="32"/>
      <c r="BE502" s="32"/>
      <c r="BF502" s="32"/>
      <c r="BG502" s="32"/>
      <c r="BH502" s="32"/>
      <c r="BI502" s="32"/>
      <c r="BJ502" s="32"/>
      <c r="BK502" s="32"/>
      <c r="BL502" s="32"/>
      <c r="BM502" s="32"/>
      <c r="BN502" s="32"/>
      <c r="BO502" s="32"/>
      <c r="BP502" s="32"/>
      <c r="BQ502" s="32"/>
    </row>
    <row r="503" spans="1:69" x14ac:dyDescent="0.25">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H503" s="32"/>
      <c r="AI503" s="32"/>
      <c r="AJ503" s="32"/>
      <c r="AK503" s="32"/>
      <c r="AL503" s="32"/>
      <c r="AM503" s="32"/>
      <c r="AN503" s="32"/>
      <c r="AO503" s="32"/>
      <c r="AP503" s="32"/>
      <c r="AQ503" s="32"/>
      <c r="AR503" s="32"/>
      <c r="AS503" s="32"/>
      <c r="AT503" s="32"/>
      <c r="AU503" s="32"/>
      <c r="AV503" s="32"/>
      <c r="AW503" s="32"/>
      <c r="AX503" s="32"/>
      <c r="AY503" s="32"/>
      <c r="AZ503" s="32"/>
      <c r="BA503" s="32"/>
      <c r="BB503" s="32"/>
      <c r="BC503" s="32"/>
      <c r="BD503" s="32"/>
      <c r="BE503" s="32"/>
      <c r="BF503" s="32"/>
      <c r="BG503" s="32"/>
      <c r="BH503" s="32"/>
      <c r="BI503" s="32"/>
      <c r="BJ503" s="32"/>
      <c r="BK503" s="32"/>
      <c r="BL503" s="32"/>
      <c r="BM503" s="32"/>
      <c r="BN503" s="32"/>
      <c r="BO503" s="32"/>
      <c r="BP503" s="32"/>
      <c r="BQ503" s="32"/>
    </row>
    <row r="504" spans="1:69" x14ac:dyDescent="0.25">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H504" s="32"/>
      <c r="AI504" s="32"/>
      <c r="AJ504" s="32"/>
      <c r="AK504" s="32"/>
      <c r="AL504" s="32"/>
      <c r="AM504" s="32"/>
      <c r="AN504" s="32"/>
      <c r="AO504" s="32"/>
      <c r="AP504" s="32"/>
      <c r="AQ504" s="32"/>
      <c r="AR504" s="32"/>
      <c r="AS504" s="32"/>
      <c r="AT504" s="32"/>
      <c r="AU504" s="32"/>
      <c r="AV504" s="32"/>
      <c r="AW504" s="32"/>
      <c r="AX504" s="32"/>
      <c r="AY504" s="32"/>
      <c r="AZ504" s="32"/>
      <c r="BA504" s="32"/>
      <c r="BB504" s="32"/>
      <c r="BC504" s="32"/>
      <c r="BD504" s="32"/>
      <c r="BE504" s="32"/>
      <c r="BF504" s="32"/>
      <c r="BG504" s="32"/>
      <c r="BH504" s="32"/>
      <c r="BI504" s="32"/>
      <c r="BJ504" s="32"/>
      <c r="BK504" s="32"/>
      <c r="BL504" s="32"/>
      <c r="BM504" s="32"/>
      <c r="BN504" s="32"/>
      <c r="BO504" s="32"/>
      <c r="BP504" s="32"/>
      <c r="BQ504" s="32"/>
    </row>
    <row r="505" spans="1:69" x14ac:dyDescent="0.2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H505" s="32"/>
      <c r="AI505" s="32"/>
      <c r="AJ505" s="32"/>
      <c r="AK505" s="32"/>
      <c r="AL505" s="32"/>
      <c r="AM505" s="32"/>
      <c r="AN505" s="32"/>
      <c r="AO505" s="32"/>
      <c r="AP505" s="32"/>
      <c r="AQ505" s="32"/>
      <c r="AR505" s="32"/>
      <c r="AS505" s="32"/>
      <c r="AT505" s="32"/>
      <c r="AU505" s="32"/>
      <c r="AV505" s="32"/>
      <c r="AW505" s="32"/>
      <c r="AX505" s="32"/>
      <c r="AY505" s="32"/>
      <c r="AZ505" s="32"/>
      <c r="BA505" s="32"/>
      <c r="BB505" s="32"/>
      <c r="BC505" s="32"/>
      <c r="BD505" s="32"/>
      <c r="BE505" s="32"/>
      <c r="BF505" s="32"/>
      <c r="BG505" s="32"/>
      <c r="BH505" s="32"/>
      <c r="BI505" s="32"/>
      <c r="BJ505" s="32"/>
      <c r="BK505" s="32"/>
      <c r="BL505" s="32"/>
      <c r="BM505" s="32"/>
      <c r="BN505" s="32"/>
      <c r="BO505" s="32"/>
      <c r="BP505" s="32"/>
      <c r="BQ505" s="32"/>
    </row>
    <row r="506" spans="1:69" x14ac:dyDescent="0.25">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row>
    <row r="507" spans="1:69" x14ac:dyDescent="0.25">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H507" s="32"/>
      <c r="AI507" s="32"/>
      <c r="AJ507" s="32"/>
      <c r="AK507" s="32"/>
      <c r="AL507" s="32"/>
      <c r="AM507" s="32"/>
      <c r="AN507" s="32"/>
      <c r="AO507" s="32"/>
      <c r="AP507" s="32"/>
      <c r="AQ507" s="32"/>
      <c r="AR507" s="32"/>
      <c r="AS507" s="32"/>
      <c r="AT507" s="32"/>
      <c r="AU507" s="32"/>
      <c r="AV507" s="32"/>
      <c r="AW507" s="32"/>
      <c r="AX507" s="32"/>
      <c r="AY507" s="32"/>
      <c r="AZ507" s="32"/>
      <c r="BA507" s="32"/>
      <c r="BB507" s="32"/>
      <c r="BC507" s="32"/>
      <c r="BD507" s="32"/>
      <c r="BE507" s="32"/>
      <c r="BF507" s="32"/>
      <c r="BG507" s="32"/>
      <c r="BH507" s="32"/>
      <c r="BI507" s="32"/>
      <c r="BJ507" s="32"/>
      <c r="BK507" s="32"/>
      <c r="BL507" s="32"/>
      <c r="BM507" s="32"/>
      <c r="BN507" s="32"/>
      <c r="BO507" s="32"/>
      <c r="BP507" s="32"/>
      <c r="BQ507" s="32"/>
    </row>
    <row r="508" spans="1:69" x14ac:dyDescent="0.25">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H508" s="32"/>
      <c r="AI508" s="32"/>
      <c r="AJ508" s="32"/>
      <c r="AK508" s="32"/>
      <c r="AL508" s="32"/>
      <c r="AM508" s="32"/>
      <c r="AN508" s="32"/>
      <c r="AO508" s="32"/>
      <c r="AP508" s="32"/>
      <c r="AQ508" s="32"/>
      <c r="AR508" s="32"/>
      <c r="AS508" s="32"/>
      <c r="AT508" s="32"/>
      <c r="AU508" s="32"/>
      <c r="AV508" s="32"/>
      <c r="AW508" s="32"/>
      <c r="AX508" s="32"/>
      <c r="AY508" s="32"/>
      <c r="AZ508" s="32"/>
      <c r="BA508" s="32"/>
      <c r="BB508" s="32"/>
      <c r="BC508" s="32"/>
      <c r="BD508" s="32"/>
      <c r="BE508" s="32"/>
      <c r="BF508" s="32"/>
      <c r="BG508" s="32"/>
      <c r="BH508" s="32"/>
      <c r="BI508" s="32"/>
      <c r="BJ508" s="32"/>
      <c r="BK508" s="32"/>
      <c r="BL508" s="32"/>
      <c r="BM508" s="32"/>
      <c r="BN508" s="32"/>
      <c r="BO508" s="32"/>
      <c r="BP508" s="32"/>
      <c r="BQ508" s="32"/>
    </row>
    <row r="509" spans="1:69" x14ac:dyDescent="0.25">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H509" s="32"/>
      <c r="AI509" s="32"/>
      <c r="AJ509" s="32"/>
      <c r="AK509" s="32"/>
      <c r="AL509" s="32"/>
      <c r="AM509" s="32"/>
      <c r="AN509" s="32"/>
      <c r="AO509" s="32"/>
      <c r="AP509" s="32"/>
      <c r="AQ509" s="32"/>
      <c r="AR509" s="32"/>
      <c r="AS509" s="32"/>
      <c r="AT509" s="32"/>
      <c r="AU509" s="32"/>
      <c r="AV509" s="32"/>
      <c r="AW509" s="32"/>
      <c r="AX509" s="32"/>
      <c r="AY509" s="32"/>
      <c r="AZ509" s="32"/>
      <c r="BA509" s="32"/>
      <c r="BB509" s="32"/>
      <c r="BC509" s="32"/>
      <c r="BD509" s="32"/>
      <c r="BE509" s="32"/>
      <c r="BF509" s="32"/>
      <c r="BG509" s="32"/>
      <c r="BH509" s="32"/>
      <c r="BI509" s="32"/>
      <c r="BJ509" s="32"/>
      <c r="BK509" s="32"/>
      <c r="BL509" s="32"/>
      <c r="BM509" s="32"/>
      <c r="BN509" s="32"/>
      <c r="BO509" s="32"/>
      <c r="BP509" s="32"/>
      <c r="BQ509" s="32"/>
    </row>
    <row r="510" spans="1:69" x14ac:dyDescent="0.25">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c r="AH510" s="32"/>
      <c r="AI510" s="32"/>
      <c r="AJ510" s="32"/>
      <c r="AK510" s="32"/>
      <c r="AL510" s="32"/>
      <c r="AM510" s="32"/>
      <c r="AN510" s="32"/>
      <c r="AO510" s="32"/>
      <c r="AP510" s="32"/>
      <c r="AQ510" s="32"/>
      <c r="AR510" s="32"/>
      <c r="AS510" s="32"/>
      <c r="AT510" s="32"/>
      <c r="AU510" s="32"/>
      <c r="AV510" s="32"/>
      <c r="AW510" s="32"/>
      <c r="AX510" s="32"/>
      <c r="AY510" s="32"/>
      <c r="AZ510" s="32"/>
      <c r="BA510" s="32"/>
      <c r="BB510" s="32"/>
      <c r="BC510" s="32"/>
      <c r="BD510" s="32"/>
      <c r="BE510" s="32"/>
      <c r="BF510" s="32"/>
      <c r="BG510" s="32"/>
      <c r="BH510" s="32"/>
      <c r="BI510" s="32"/>
      <c r="BJ510" s="32"/>
      <c r="BK510" s="32"/>
      <c r="BL510" s="32"/>
      <c r="BM510" s="32"/>
      <c r="BN510" s="32"/>
      <c r="BO510" s="32"/>
      <c r="BP510" s="32"/>
      <c r="BQ510" s="32"/>
    </row>
    <row r="511" spans="1:69" x14ac:dyDescent="0.25">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c r="AH511" s="32"/>
      <c r="AI511" s="32"/>
      <c r="AJ511" s="32"/>
      <c r="AK511" s="32"/>
      <c r="AL511" s="32"/>
      <c r="AM511" s="32"/>
      <c r="AN511" s="32"/>
      <c r="AO511" s="32"/>
      <c r="AP511" s="32"/>
      <c r="AQ511" s="32"/>
      <c r="AR511" s="32"/>
      <c r="AS511" s="32"/>
      <c r="AT511" s="32"/>
      <c r="AU511" s="32"/>
      <c r="AV511" s="32"/>
      <c r="AW511" s="32"/>
      <c r="AX511" s="32"/>
      <c r="AY511" s="32"/>
      <c r="AZ511" s="32"/>
      <c r="BA511" s="32"/>
      <c r="BB511" s="32"/>
      <c r="BC511" s="32"/>
      <c r="BD511" s="32"/>
      <c r="BE511" s="32"/>
      <c r="BF511" s="32"/>
      <c r="BG511" s="32"/>
      <c r="BH511" s="32"/>
      <c r="BI511" s="32"/>
      <c r="BJ511" s="32"/>
      <c r="BK511" s="32"/>
      <c r="BL511" s="32"/>
      <c r="BM511" s="32"/>
      <c r="BN511" s="32"/>
      <c r="BO511" s="32"/>
      <c r="BP511" s="32"/>
      <c r="BQ511" s="32"/>
    </row>
    <row r="512" spans="1:69" x14ac:dyDescent="0.25">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H512" s="32"/>
      <c r="AI512" s="32"/>
      <c r="AJ512" s="32"/>
      <c r="AK512" s="32"/>
      <c r="AL512" s="32"/>
      <c r="AM512" s="32"/>
      <c r="AN512" s="32"/>
      <c r="AO512" s="32"/>
      <c r="AP512" s="32"/>
      <c r="AQ512" s="32"/>
      <c r="AR512" s="32"/>
      <c r="AS512" s="32"/>
      <c r="AT512" s="32"/>
      <c r="AU512" s="32"/>
      <c r="AV512" s="32"/>
      <c r="AW512" s="32"/>
      <c r="AX512" s="32"/>
      <c r="AY512" s="32"/>
      <c r="AZ512" s="32"/>
      <c r="BA512" s="32"/>
      <c r="BB512" s="32"/>
      <c r="BC512" s="32"/>
      <c r="BD512" s="32"/>
      <c r="BE512" s="32"/>
      <c r="BF512" s="32"/>
      <c r="BG512" s="32"/>
      <c r="BH512" s="32"/>
      <c r="BI512" s="32"/>
      <c r="BJ512" s="32"/>
      <c r="BK512" s="32"/>
      <c r="BL512" s="32"/>
      <c r="BM512" s="32"/>
      <c r="BN512" s="32"/>
      <c r="BO512" s="32"/>
      <c r="BP512" s="32"/>
      <c r="BQ512" s="32"/>
    </row>
    <row r="513" spans="1:69" x14ac:dyDescent="0.25">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H513" s="32"/>
      <c r="AI513" s="32"/>
      <c r="AJ513" s="32"/>
      <c r="AK513" s="32"/>
      <c r="AL513" s="32"/>
      <c r="AM513" s="32"/>
      <c r="AN513" s="32"/>
      <c r="AO513" s="32"/>
      <c r="AP513" s="32"/>
      <c r="AQ513" s="32"/>
      <c r="AR513" s="32"/>
      <c r="AS513" s="32"/>
      <c r="AT513" s="32"/>
      <c r="AU513" s="32"/>
      <c r="AV513" s="32"/>
      <c r="AW513" s="32"/>
      <c r="AX513" s="32"/>
      <c r="AY513" s="32"/>
      <c r="AZ513" s="32"/>
      <c r="BA513" s="32"/>
      <c r="BB513" s="32"/>
      <c r="BC513" s="32"/>
      <c r="BD513" s="32"/>
      <c r="BE513" s="32"/>
      <c r="BF513" s="32"/>
      <c r="BG513" s="32"/>
      <c r="BH513" s="32"/>
      <c r="BI513" s="32"/>
      <c r="BJ513" s="32"/>
      <c r="BK513" s="32"/>
      <c r="BL513" s="32"/>
      <c r="BM513" s="32"/>
      <c r="BN513" s="32"/>
      <c r="BO513" s="32"/>
      <c r="BP513" s="32"/>
      <c r="BQ513" s="32"/>
    </row>
    <row r="514" spans="1:69" x14ac:dyDescent="0.25">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H514" s="32"/>
      <c r="AI514" s="32"/>
      <c r="AJ514" s="32"/>
      <c r="AK514" s="32"/>
      <c r="AL514" s="32"/>
      <c r="AM514" s="32"/>
      <c r="AN514" s="32"/>
      <c r="AO514" s="32"/>
      <c r="AP514" s="32"/>
      <c r="AQ514" s="32"/>
      <c r="AR514" s="32"/>
      <c r="AS514" s="32"/>
      <c r="AT514" s="32"/>
      <c r="AU514" s="32"/>
      <c r="AV514" s="32"/>
      <c r="AW514" s="32"/>
      <c r="AX514" s="32"/>
      <c r="AY514" s="32"/>
      <c r="AZ514" s="32"/>
      <c r="BA514" s="32"/>
      <c r="BB514" s="32"/>
      <c r="BC514" s="32"/>
      <c r="BD514" s="32"/>
      <c r="BE514" s="32"/>
      <c r="BF514" s="32"/>
      <c r="BG514" s="32"/>
      <c r="BH514" s="32"/>
      <c r="BI514" s="32"/>
      <c r="BJ514" s="32"/>
      <c r="BK514" s="32"/>
      <c r="BL514" s="32"/>
      <c r="BM514" s="32"/>
      <c r="BN514" s="32"/>
      <c r="BO514" s="32"/>
      <c r="BP514" s="32"/>
      <c r="BQ514" s="32"/>
    </row>
    <row r="515" spans="1:69" x14ac:dyDescent="0.2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H515" s="32"/>
      <c r="AI515" s="32"/>
      <c r="AJ515" s="32"/>
      <c r="AK515" s="32"/>
      <c r="AL515" s="32"/>
      <c r="AM515" s="32"/>
      <c r="AN515" s="32"/>
      <c r="AO515" s="32"/>
      <c r="AP515" s="32"/>
      <c r="AQ515" s="32"/>
      <c r="AR515" s="32"/>
      <c r="AS515" s="32"/>
      <c r="AT515" s="32"/>
      <c r="AU515" s="32"/>
      <c r="AV515" s="32"/>
      <c r="AW515" s="32"/>
      <c r="AX515" s="32"/>
      <c r="AY515" s="32"/>
      <c r="AZ515" s="32"/>
      <c r="BA515" s="32"/>
      <c r="BB515" s="32"/>
      <c r="BC515" s="32"/>
      <c r="BD515" s="32"/>
      <c r="BE515" s="32"/>
      <c r="BF515" s="32"/>
      <c r="BG515" s="32"/>
      <c r="BH515" s="32"/>
      <c r="BI515" s="32"/>
      <c r="BJ515" s="32"/>
      <c r="BK515" s="32"/>
      <c r="BL515" s="32"/>
      <c r="BM515" s="32"/>
      <c r="BN515" s="32"/>
      <c r="BO515" s="32"/>
      <c r="BP515" s="32"/>
      <c r="BQ515" s="32"/>
    </row>
    <row r="516" spans="1:69" x14ac:dyDescent="0.25">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row>
    <row r="517" spans="1:69" x14ac:dyDescent="0.25">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c r="AK517" s="32"/>
      <c r="AL517" s="32"/>
      <c r="AM517" s="32"/>
      <c r="AN517" s="32"/>
      <c r="AO517" s="32"/>
      <c r="AP517" s="32"/>
      <c r="AQ517" s="32"/>
      <c r="AR517" s="32"/>
      <c r="AS517" s="32"/>
      <c r="AT517" s="32"/>
      <c r="AU517" s="32"/>
      <c r="AV517" s="32"/>
      <c r="AW517" s="32"/>
      <c r="AX517" s="32"/>
      <c r="AY517" s="32"/>
      <c r="AZ517" s="32"/>
      <c r="BA517" s="32"/>
      <c r="BB517" s="32"/>
      <c r="BC517" s="32"/>
      <c r="BD517" s="32"/>
      <c r="BE517" s="32"/>
      <c r="BF517" s="32"/>
      <c r="BG517" s="32"/>
      <c r="BH517" s="32"/>
      <c r="BI517" s="32"/>
      <c r="BJ517" s="32"/>
      <c r="BK517" s="32"/>
      <c r="BL517" s="32"/>
      <c r="BM517" s="32"/>
      <c r="BN517" s="32"/>
      <c r="BO517" s="32"/>
      <c r="BP517" s="32"/>
      <c r="BQ517" s="32"/>
    </row>
    <row r="518" spans="1:69" x14ac:dyDescent="0.25">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c r="AJ518" s="32"/>
      <c r="AK518" s="32"/>
      <c r="AL518" s="32"/>
      <c r="AM518" s="32"/>
      <c r="AN518" s="32"/>
      <c r="AO518" s="32"/>
      <c r="AP518" s="32"/>
      <c r="AQ518" s="32"/>
      <c r="AR518" s="32"/>
      <c r="AS518" s="32"/>
      <c r="AT518" s="32"/>
      <c r="AU518" s="32"/>
      <c r="AV518" s="32"/>
      <c r="AW518" s="32"/>
      <c r="AX518" s="32"/>
      <c r="AY518" s="32"/>
      <c r="AZ518" s="32"/>
      <c r="BA518" s="32"/>
      <c r="BB518" s="32"/>
      <c r="BC518" s="32"/>
      <c r="BD518" s="32"/>
      <c r="BE518" s="32"/>
      <c r="BF518" s="32"/>
      <c r="BG518" s="32"/>
      <c r="BH518" s="32"/>
      <c r="BI518" s="32"/>
      <c r="BJ518" s="32"/>
      <c r="BK518" s="32"/>
      <c r="BL518" s="32"/>
      <c r="BM518" s="32"/>
      <c r="BN518" s="32"/>
      <c r="BO518" s="32"/>
      <c r="BP518" s="32"/>
      <c r="BQ518" s="32"/>
    </row>
    <row r="519" spans="1:69" x14ac:dyDescent="0.25">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H519" s="32"/>
      <c r="AI519" s="32"/>
      <c r="AJ519" s="32"/>
      <c r="AK519" s="32"/>
      <c r="AL519" s="32"/>
      <c r="AM519" s="32"/>
      <c r="AN519" s="32"/>
      <c r="AO519" s="32"/>
      <c r="AP519" s="32"/>
      <c r="AQ519" s="32"/>
      <c r="AR519" s="32"/>
      <c r="AS519" s="32"/>
      <c r="AT519" s="32"/>
      <c r="AU519" s="32"/>
      <c r="AV519" s="32"/>
      <c r="AW519" s="32"/>
      <c r="AX519" s="32"/>
      <c r="AY519" s="32"/>
      <c r="AZ519" s="32"/>
      <c r="BA519" s="32"/>
      <c r="BB519" s="32"/>
      <c r="BC519" s="32"/>
      <c r="BD519" s="32"/>
      <c r="BE519" s="32"/>
      <c r="BF519" s="32"/>
      <c r="BG519" s="32"/>
      <c r="BH519" s="32"/>
      <c r="BI519" s="32"/>
      <c r="BJ519" s="32"/>
      <c r="BK519" s="32"/>
      <c r="BL519" s="32"/>
      <c r="BM519" s="32"/>
      <c r="BN519" s="32"/>
      <c r="BO519" s="32"/>
      <c r="BP519" s="32"/>
      <c r="BQ519" s="32"/>
    </row>
    <row r="520" spans="1:69" x14ac:dyDescent="0.25">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H520" s="32"/>
      <c r="AI520" s="32"/>
      <c r="AJ520" s="32"/>
      <c r="AK520" s="32"/>
      <c r="AL520" s="32"/>
      <c r="AM520" s="32"/>
      <c r="AN520" s="32"/>
      <c r="AO520" s="32"/>
      <c r="AP520" s="32"/>
      <c r="AQ520" s="32"/>
      <c r="AR520" s="32"/>
      <c r="AS520" s="32"/>
      <c r="AT520" s="32"/>
      <c r="AU520" s="32"/>
      <c r="AV520" s="32"/>
      <c r="AW520" s="32"/>
      <c r="AX520" s="32"/>
      <c r="AY520" s="32"/>
      <c r="AZ520" s="32"/>
      <c r="BA520" s="32"/>
      <c r="BB520" s="32"/>
      <c r="BC520" s="32"/>
      <c r="BD520" s="32"/>
      <c r="BE520" s="32"/>
      <c r="BF520" s="32"/>
      <c r="BG520" s="32"/>
      <c r="BH520" s="32"/>
      <c r="BI520" s="32"/>
      <c r="BJ520" s="32"/>
      <c r="BK520" s="32"/>
      <c r="BL520" s="32"/>
      <c r="BM520" s="32"/>
      <c r="BN520" s="32"/>
      <c r="BO520" s="32"/>
      <c r="BP520" s="32"/>
      <c r="BQ520" s="32"/>
    </row>
    <row r="521" spans="1:69" x14ac:dyDescent="0.25">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H521" s="32"/>
      <c r="AI521" s="32"/>
      <c r="AJ521" s="32"/>
      <c r="AK521" s="32"/>
      <c r="AL521" s="32"/>
      <c r="AM521" s="32"/>
      <c r="AN521" s="32"/>
      <c r="AO521" s="32"/>
      <c r="AP521" s="32"/>
      <c r="AQ521" s="32"/>
      <c r="AR521" s="32"/>
      <c r="AS521" s="32"/>
      <c r="AT521" s="32"/>
      <c r="AU521" s="32"/>
      <c r="AV521" s="32"/>
      <c r="AW521" s="32"/>
      <c r="AX521" s="32"/>
      <c r="AY521" s="32"/>
      <c r="AZ521" s="32"/>
      <c r="BA521" s="32"/>
      <c r="BB521" s="32"/>
      <c r="BC521" s="32"/>
      <c r="BD521" s="32"/>
      <c r="BE521" s="32"/>
      <c r="BF521" s="32"/>
      <c r="BG521" s="32"/>
      <c r="BH521" s="32"/>
      <c r="BI521" s="32"/>
      <c r="BJ521" s="32"/>
      <c r="BK521" s="32"/>
      <c r="BL521" s="32"/>
      <c r="BM521" s="32"/>
      <c r="BN521" s="32"/>
      <c r="BO521" s="32"/>
      <c r="BP521" s="32"/>
      <c r="BQ521" s="32"/>
    </row>
    <row r="522" spans="1:69" x14ac:dyDescent="0.25">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H522" s="32"/>
      <c r="AI522" s="32"/>
      <c r="AJ522" s="32"/>
      <c r="AK522" s="32"/>
      <c r="AL522" s="32"/>
      <c r="AM522" s="32"/>
      <c r="AN522" s="32"/>
      <c r="AO522" s="32"/>
      <c r="AP522" s="32"/>
      <c r="AQ522" s="32"/>
      <c r="AR522" s="32"/>
      <c r="AS522" s="32"/>
      <c r="AT522" s="32"/>
      <c r="AU522" s="32"/>
      <c r="AV522" s="32"/>
      <c r="AW522" s="32"/>
      <c r="AX522" s="32"/>
      <c r="AY522" s="32"/>
      <c r="AZ522" s="32"/>
      <c r="BA522" s="32"/>
      <c r="BB522" s="32"/>
      <c r="BC522" s="32"/>
      <c r="BD522" s="32"/>
      <c r="BE522" s="32"/>
      <c r="BF522" s="32"/>
      <c r="BG522" s="32"/>
      <c r="BH522" s="32"/>
      <c r="BI522" s="32"/>
      <c r="BJ522" s="32"/>
      <c r="BK522" s="32"/>
      <c r="BL522" s="32"/>
      <c r="BM522" s="32"/>
      <c r="BN522" s="32"/>
      <c r="BO522" s="32"/>
      <c r="BP522" s="32"/>
      <c r="BQ522" s="32"/>
    </row>
    <row r="523" spans="1:69" x14ac:dyDescent="0.25">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H523" s="32"/>
      <c r="AI523" s="32"/>
      <c r="AJ523" s="32"/>
      <c r="AK523" s="32"/>
      <c r="AL523" s="32"/>
      <c r="AM523" s="32"/>
      <c r="AN523" s="32"/>
      <c r="AO523" s="32"/>
      <c r="AP523" s="32"/>
      <c r="AQ523" s="32"/>
      <c r="AR523" s="32"/>
      <c r="AS523" s="32"/>
      <c r="AT523" s="32"/>
      <c r="AU523" s="32"/>
      <c r="AV523" s="32"/>
      <c r="AW523" s="32"/>
      <c r="AX523" s="32"/>
      <c r="AY523" s="32"/>
      <c r="AZ523" s="32"/>
      <c r="BA523" s="32"/>
      <c r="BB523" s="32"/>
      <c r="BC523" s="32"/>
      <c r="BD523" s="32"/>
      <c r="BE523" s="32"/>
      <c r="BF523" s="32"/>
      <c r="BG523" s="32"/>
      <c r="BH523" s="32"/>
      <c r="BI523" s="32"/>
      <c r="BJ523" s="32"/>
      <c r="BK523" s="32"/>
      <c r="BL523" s="32"/>
      <c r="BM523" s="32"/>
      <c r="BN523" s="32"/>
      <c r="BO523" s="32"/>
      <c r="BP523" s="32"/>
      <c r="BQ523" s="32"/>
    </row>
    <row r="524" spans="1:69" x14ac:dyDescent="0.25">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H524" s="32"/>
      <c r="AI524" s="32"/>
      <c r="AJ524" s="32"/>
      <c r="AK524" s="32"/>
      <c r="AL524" s="32"/>
      <c r="AM524" s="32"/>
      <c r="AN524" s="32"/>
      <c r="AO524" s="32"/>
      <c r="AP524" s="32"/>
      <c r="AQ524" s="32"/>
      <c r="AR524" s="32"/>
      <c r="AS524" s="32"/>
      <c r="AT524" s="32"/>
      <c r="AU524" s="32"/>
      <c r="AV524" s="32"/>
      <c r="AW524" s="32"/>
      <c r="AX524" s="32"/>
      <c r="AY524" s="32"/>
      <c r="AZ524" s="32"/>
      <c r="BA524" s="32"/>
      <c r="BB524" s="32"/>
      <c r="BC524" s="32"/>
      <c r="BD524" s="32"/>
      <c r="BE524" s="32"/>
      <c r="BF524" s="32"/>
      <c r="BG524" s="32"/>
      <c r="BH524" s="32"/>
      <c r="BI524" s="32"/>
      <c r="BJ524" s="32"/>
      <c r="BK524" s="32"/>
      <c r="BL524" s="32"/>
      <c r="BM524" s="32"/>
      <c r="BN524" s="32"/>
      <c r="BO524" s="32"/>
      <c r="BP524" s="32"/>
      <c r="BQ524" s="32"/>
    </row>
    <row r="525" spans="1:69" x14ac:dyDescent="0.2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H525" s="32"/>
      <c r="AI525" s="32"/>
      <c r="AJ525" s="32"/>
      <c r="AK525" s="32"/>
      <c r="AL525" s="32"/>
      <c r="AM525" s="32"/>
      <c r="AN525" s="32"/>
      <c r="AO525" s="32"/>
      <c r="AP525" s="32"/>
      <c r="AQ525" s="32"/>
      <c r="AR525" s="32"/>
      <c r="AS525" s="32"/>
      <c r="AT525" s="32"/>
      <c r="AU525" s="32"/>
      <c r="AV525" s="32"/>
      <c r="AW525" s="32"/>
      <c r="AX525" s="32"/>
      <c r="AY525" s="32"/>
      <c r="AZ525" s="32"/>
      <c r="BA525" s="32"/>
      <c r="BB525" s="32"/>
      <c r="BC525" s="32"/>
      <c r="BD525" s="32"/>
      <c r="BE525" s="32"/>
      <c r="BF525" s="32"/>
      <c r="BG525" s="32"/>
      <c r="BH525" s="32"/>
      <c r="BI525" s="32"/>
      <c r="BJ525" s="32"/>
      <c r="BK525" s="32"/>
      <c r="BL525" s="32"/>
      <c r="BM525" s="32"/>
      <c r="BN525" s="32"/>
      <c r="BO525" s="32"/>
      <c r="BP525" s="32"/>
      <c r="BQ525" s="32"/>
    </row>
    <row r="526" spans="1:69" x14ac:dyDescent="0.25">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row>
    <row r="527" spans="1:69" x14ac:dyDescent="0.25">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H527" s="32"/>
      <c r="AI527" s="32"/>
      <c r="AJ527" s="32"/>
      <c r="AK527" s="32"/>
      <c r="AL527" s="32"/>
      <c r="AM527" s="32"/>
      <c r="AN527" s="32"/>
      <c r="AO527" s="32"/>
      <c r="AP527" s="32"/>
      <c r="AQ527" s="32"/>
      <c r="AR527" s="32"/>
      <c r="AS527" s="32"/>
      <c r="AT527" s="32"/>
      <c r="AU527" s="32"/>
      <c r="AV527" s="32"/>
      <c r="AW527" s="32"/>
      <c r="AX527" s="32"/>
      <c r="AY527" s="32"/>
      <c r="AZ527" s="32"/>
      <c r="BA527" s="32"/>
      <c r="BB527" s="32"/>
      <c r="BC527" s="32"/>
      <c r="BD527" s="32"/>
      <c r="BE527" s="32"/>
      <c r="BF527" s="32"/>
      <c r="BG527" s="32"/>
      <c r="BH527" s="32"/>
      <c r="BI527" s="32"/>
      <c r="BJ527" s="32"/>
      <c r="BK527" s="32"/>
      <c r="BL527" s="32"/>
      <c r="BM527" s="32"/>
      <c r="BN527" s="32"/>
      <c r="BO527" s="32"/>
      <c r="BP527" s="32"/>
      <c r="BQ527" s="32"/>
    </row>
    <row r="528" spans="1:69" x14ac:dyDescent="0.25">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c r="AJ528" s="32"/>
      <c r="AK528" s="32"/>
      <c r="AL528" s="32"/>
      <c r="AM528" s="32"/>
      <c r="AN528" s="32"/>
      <c r="AO528" s="32"/>
      <c r="AP528" s="32"/>
      <c r="AQ528" s="32"/>
      <c r="AR528" s="32"/>
      <c r="AS528" s="32"/>
      <c r="AT528" s="32"/>
      <c r="AU528" s="32"/>
      <c r="AV528" s="32"/>
      <c r="AW528" s="32"/>
      <c r="AX528" s="32"/>
      <c r="AY528" s="32"/>
      <c r="AZ528" s="32"/>
      <c r="BA528" s="32"/>
      <c r="BB528" s="32"/>
      <c r="BC528" s="32"/>
      <c r="BD528" s="32"/>
      <c r="BE528" s="32"/>
      <c r="BF528" s="32"/>
      <c r="BG528" s="32"/>
      <c r="BH528" s="32"/>
      <c r="BI528" s="32"/>
      <c r="BJ528" s="32"/>
      <c r="BK528" s="32"/>
      <c r="BL528" s="32"/>
      <c r="BM528" s="32"/>
      <c r="BN528" s="32"/>
      <c r="BO528" s="32"/>
      <c r="BP528" s="32"/>
      <c r="BQ528" s="32"/>
    </row>
    <row r="529" spans="1:69" x14ac:dyDescent="0.25">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H529" s="32"/>
      <c r="AI529" s="32"/>
      <c r="AJ529" s="32"/>
      <c r="AK529" s="32"/>
      <c r="AL529" s="32"/>
      <c r="AM529" s="32"/>
      <c r="AN529" s="32"/>
      <c r="AO529" s="32"/>
      <c r="AP529" s="32"/>
      <c r="AQ529" s="32"/>
      <c r="AR529" s="32"/>
      <c r="AS529" s="32"/>
      <c r="AT529" s="32"/>
      <c r="AU529" s="32"/>
      <c r="AV529" s="32"/>
      <c r="AW529" s="32"/>
      <c r="AX529" s="32"/>
      <c r="AY529" s="32"/>
      <c r="AZ529" s="32"/>
      <c r="BA529" s="32"/>
      <c r="BB529" s="32"/>
      <c r="BC529" s="32"/>
      <c r="BD529" s="32"/>
      <c r="BE529" s="32"/>
      <c r="BF529" s="32"/>
      <c r="BG529" s="32"/>
      <c r="BH529" s="32"/>
      <c r="BI529" s="32"/>
      <c r="BJ529" s="32"/>
      <c r="BK529" s="32"/>
      <c r="BL529" s="32"/>
      <c r="BM529" s="32"/>
      <c r="BN529" s="32"/>
      <c r="BO529" s="32"/>
      <c r="BP529" s="32"/>
      <c r="BQ529" s="32"/>
    </row>
    <row r="530" spans="1:69" x14ac:dyDescent="0.25">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H530" s="32"/>
      <c r="AI530" s="32"/>
      <c r="AJ530" s="32"/>
      <c r="AK530" s="32"/>
      <c r="AL530" s="32"/>
      <c r="AM530" s="32"/>
      <c r="AN530" s="32"/>
      <c r="AO530" s="32"/>
      <c r="AP530" s="32"/>
      <c r="AQ530" s="32"/>
      <c r="AR530" s="32"/>
      <c r="AS530" s="32"/>
      <c r="AT530" s="32"/>
      <c r="AU530" s="32"/>
      <c r="AV530" s="32"/>
      <c r="AW530" s="32"/>
      <c r="AX530" s="32"/>
      <c r="AY530" s="32"/>
      <c r="AZ530" s="32"/>
      <c r="BA530" s="32"/>
      <c r="BB530" s="32"/>
      <c r="BC530" s="32"/>
      <c r="BD530" s="32"/>
      <c r="BE530" s="32"/>
      <c r="BF530" s="32"/>
      <c r="BG530" s="32"/>
      <c r="BH530" s="32"/>
      <c r="BI530" s="32"/>
      <c r="BJ530" s="32"/>
      <c r="BK530" s="32"/>
      <c r="BL530" s="32"/>
      <c r="BM530" s="32"/>
      <c r="BN530" s="32"/>
      <c r="BO530" s="32"/>
      <c r="BP530" s="32"/>
      <c r="BQ530" s="32"/>
    </row>
    <row r="531" spans="1:69" x14ac:dyDescent="0.25">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H531" s="32"/>
      <c r="AI531" s="32"/>
      <c r="AJ531" s="32"/>
      <c r="AK531" s="32"/>
      <c r="AL531" s="32"/>
      <c r="AM531" s="32"/>
      <c r="AN531" s="32"/>
      <c r="AO531" s="32"/>
      <c r="AP531" s="32"/>
      <c r="AQ531" s="32"/>
      <c r="AR531" s="32"/>
      <c r="AS531" s="32"/>
      <c r="AT531" s="32"/>
      <c r="AU531" s="32"/>
      <c r="AV531" s="32"/>
      <c r="AW531" s="32"/>
      <c r="AX531" s="32"/>
      <c r="AY531" s="32"/>
      <c r="AZ531" s="32"/>
      <c r="BA531" s="32"/>
      <c r="BB531" s="32"/>
      <c r="BC531" s="32"/>
      <c r="BD531" s="32"/>
      <c r="BE531" s="32"/>
      <c r="BF531" s="32"/>
      <c r="BG531" s="32"/>
      <c r="BH531" s="32"/>
      <c r="BI531" s="32"/>
      <c r="BJ531" s="32"/>
      <c r="BK531" s="32"/>
      <c r="BL531" s="32"/>
      <c r="BM531" s="32"/>
      <c r="BN531" s="32"/>
      <c r="BO531" s="32"/>
      <c r="BP531" s="32"/>
      <c r="BQ531" s="32"/>
    </row>
    <row r="532" spans="1:69" x14ac:dyDescent="0.25">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H532" s="32"/>
      <c r="AI532" s="32"/>
      <c r="AJ532" s="32"/>
      <c r="AK532" s="32"/>
      <c r="AL532" s="32"/>
      <c r="AM532" s="32"/>
      <c r="AN532" s="32"/>
      <c r="AO532" s="32"/>
      <c r="AP532" s="32"/>
      <c r="AQ532" s="32"/>
      <c r="AR532" s="32"/>
      <c r="AS532" s="32"/>
      <c r="AT532" s="32"/>
      <c r="AU532" s="32"/>
      <c r="AV532" s="32"/>
      <c r="AW532" s="32"/>
      <c r="AX532" s="32"/>
      <c r="AY532" s="32"/>
      <c r="AZ532" s="32"/>
      <c r="BA532" s="32"/>
      <c r="BB532" s="32"/>
      <c r="BC532" s="32"/>
      <c r="BD532" s="32"/>
      <c r="BE532" s="32"/>
      <c r="BF532" s="32"/>
      <c r="BG532" s="32"/>
      <c r="BH532" s="32"/>
      <c r="BI532" s="32"/>
      <c r="BJ532" s="32"/>
      <c r="BK532" s="32"/>
      <c r="BL532" s="32"/>
      <c r="BM532" s="32"/>
      <c r="BN532" s="32"/>
      <c r="BO532" s="32"/>
      <c r="BP532" s="32"/>
      <c r="BQ532" s="32"/>
    </row>
    <row r="533" spans="1:69" x14ac:dyDescent="0.25">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32"/>
      <c r="AL533" s="32"/>
      <c r="AM533" s="32"/>
      <c r="AN533" s="32"/>
      <c r="AO533" s="32"/>
      <c r="AP533" s="32"/>
      <c r="AQ533" s="32"/>
      <c r="AR533" s="32"/>
      <c r="AS533" s="32"/>
      <c r="AT533" s="32"/>
      <c r="AU533" s="32"/>
      <c r="AV533" s="32"/>
      <c r="AW533" s="32"/>
      <c r="AX533" s="32"/>
      <c r="AY533" s="32"/>
      <c r="AZ533" s="32"/>
      <c r="BA533" s="32"/>
      <c r="BB533" s="32"/>
      <c r="BC533" s="32"/>
      <c r="BD533" s="32"/>
      <c r="BE533" s="32"/>
      <c r="BF533" s="32"/>
      <c r="BG533" s="32"/>
      <c r="BH533" s="32"/>
      <c r="BI533" s="32"/>
      <c r="BJ533" s="32"/>
      <c r="BK533" s="32"/>
      <c r="BL533" s="32"/>
      <c r="BM533" s="32"/>
      <c r="BN533" s="32"/>
      <c r="BO533" s="32"/>
      <c r="BP533" s="32"/>
      <c r="BQ533" s="32"/>
    </row>
    <row r="534" spans="1:69" x14ac:dyDescent="0.25">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c r="AH534" s="32"/>
      <c r="AI534" s="32"/>
      <c r="AJ534" s="32"/>
      <c r="AK534" s="32"/>
      <c r="AL534" s="32"/>
      <c r="AM534" s="32"/>
      <c r="AN534" s="32"/>
      <c r="AO534" s="32"/>
      <c r="AP534" s="32"/>
      <c r="AQ534" s="32"/>
      <c r="AR534" s="32"/>
      <c r="AS534" s="32"/>
      <c r="AT534" s="32"/>
      <c r="AU534" s="32"/>
      <c r="AV534" s="32"/>
      <c r="AW534" s="32"/>
      <c r="AX534" s="32"/>
      <c r="AY534" s="32"/>
      <c r="AZ534" s="32"/>
      <c r="BA534" s="32"/>
      <c r="BB534" s="32"/>
      <c r="BC534" s="32"/>
      <c r="BD534" s="32"/>
      <c r="BE534" s="32"/>
      <c r="BF534" s="32"/>
      <c r="BG534" s="32"/>
      <c r="BH534" s="32"/>
      <c r="BI534" s="32"/>
      <c r="BJ534" s="32"/>
      <c r="BK534" s="32"/>
      <c r="BL534" s="32"/>
      <c r="BM534" s="32"/>
      <c r="BN534" s="32"/>
      <c r="BO534" s="32"/>
      <c r="BP534" s="32"/>
      <c r="BQ534" s="32"/>
    </row>
    <row r="535" spans="1:69" x14ac:dyDescent="0.2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H535" s="32"/>
      <c r="AI535" s="32"/>
      <c r="AJ535" s="32"/>
      <c r="AK535" s="32"/>
      <c r="AL535" s="32"/>
      <c r="AM535" s="32"/>
      <c r="AN535" s="32"/>
      <c r="AO535" s="32"/>
      <c r="AP535" s="32"/>
      <c r="AQ535" s="32"/>
      <c r="AR535" s="32"/>
      <c r="AS535" s="32"/>
      <c r="AT535" s="32"/>
      <c r="AU535" s="32"/>
      <c r="AV535" s="32"/>
      <c r="AW535" s="32"/>
      <c r="AX535" s="32"/>
      <c r="AY535" s="32"/>
      <c r="AZ535" s="32"/>
      <c r="BA535" s="32"/>
      <c r="BB535" s="32"/>
      <c r="BC535" s="32"/>
      <c r="BD535" s="32"/>
      <c r="BE535" s="32"/>
      <c r="BF535" s="32"/>
      <c r="BG535" s="32"/>
      <c r="BH535" s="32"/>
      <c r="BI535" s="32"/>
      <c r="BJ535" s="32"/>
      <c r="BK535" s="32"/>
      <c r="BL535" s="32"/>
      <c r="BM535" s="32"/>
      <c r="BN535" s="32"/>
      <c r="BO535" s="32"/>
      <c r="BP535" s="32"/>
      <c r="BQ535" s="32"/>
    </row>
    <row r="536" spans="1:69" x14ac:dyDescent="0.25">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row>
    <row r="537" spans="1:69" x14ac:dyDescent="0.25">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H537" s="32"/>
      <c r="AI537" s="32"/>
      <c r="AJ537" s="32"/>
      <c r="AK537" s="32"/>
      <c r="AL537" s="32"/>
      <c r="AM537" s="32"/>
      <c r="AN537" s="32"/>
      <c r="AO537" s="32"/>
      <c r="AP537" s="32"/>
      <c r="AQ537" s="32"/>
      <c r="AR537" s="32"/>
      <c r="AS537" s="32"/>
      <c r="AT537" s="32"/>
      <c r="AU537" s="32"/>
      <c r="AV537" s="32"/>
      <c r="AW537" s="32"/>
      <c r="AX537" s="32"/>
      <c r="AY537" s="32"/>
      <c r="AZ537" s="32"/>
      <c r="BA537" s="32"/>
      <c r="BB537" s="32"/>
      <c r="BC537" s="32"/>
      <c r="BD537" s="32"/>
      <c r="BE537" s="32"/>
      <c r="BF537" s="32"/>
      <c r="BG537" s="32"/>
      <c r="BH537" s="32"/>
      <c r="BI537" s="32"/>
      <c r="BJ537" s="32"/>
      <c r="BK537" s="32"/>
      <c r="BL537" s="32"/>
      <c r="BM537" s="32"/>
      <c r="BN537" s="32"/>
      <c r="BO537" s="32"/>
      <c r="BP537" s="32"/>
      <c r="BQ537" s="32"/>
    </row>
    <row r="538" spans="1:69" x14ac:dyDescent="0.25">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32"/>
      <c r="AL538" s="32"/>
      <c r="AM538" s="32"/>
      <c r="AN538" s="32"/>
      <c r="AO538" s="32"/>
      <c r="AP538" s="32"/>
      <c r="AQ538" s="32"/>
      <c r="AR538" s="32"/>
      <c r="AS538" s="32"/>
      <c r="AT538" s="32"/>
      <c r="AU538" s="32"/>
      <c r="AV538" s="32"/>
      <c r="AW538" s="32"/>
      <c r="AX538" s="32"/>
      <c r="AY538" s="32"/>
      <c r="AZ538" s="32"/>
      <c r="BA538" s="32"/>
      <c r="BB538" s="32"/>
      <c r="BC538" s="32"/>
      <c r="BD538" s="32"/>
      <c r="BE538" s="32"/>
      <c r="BF538" s="32"/>
      <c r="BG538" s="32"/>
      <c r="BH538" s="32"/>
      <c r="BI538" s="32"/>
      <c r="BJ538" s="32"/>
      <c r="BK538" s="32"/>
      <c r="BL538" s="32"/>
      <c r="BM538" s="32"/>
      <c r="BN538" s="32"/>
      <c r="BO538" s="32"/>
      <c r="BP538" s="32"/>
      <c r="BQ538" s="32"/>
    </row>
    <row r="539" spans="1:69" x14ac:dyDescent="0.25">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c r="AH539" s="32"/>
      <c r="AI539" s="32"/>
      <c r="AJ539" s="32"/>
      <c r="AK539" s="32"/>
      <c r="AL539" s="32"/>
      <c r="AM539" s="32"/>
      <c r="AN539" s="32"/>
      <c r="AO539" s="32"/>
      <c r="AP539" s="32"/>
      <c r="AQ539" s="32"/>
      <c r="AR539" s="32"/>
      <c r="AS539" s="32"/>
      <c r="AT539" s="32"/>
      <c r="AU539" s="32"/>
      <c r="AV539" s="32"/>
      <c r="AW539" s="32"/>
      <c r="AX539" s="32"/>
      <c r="AY539" s="32"/>
      <c r="AZ539" s="32"/>
      <c r="BA539" s="32"/>
      <c r="BB539" s="32"/>
      <c r="BC539" s="32"/>
      <c r="BD539" s="32"/>
      <c r="BE539" s="32"/>
      <c r="BF539" s="32"/>
      <c r="BG539" s="32"/>
      <c r="BH539" s="32"/>
      <c r="BI539" s="32"/>
      <c r="BJ539" s="32"/>
      <c r="BK539" s="32"/>
      <c r="BL539" s="32"/>
      <c r="BM539" s="32"/>
      <c r="BN539" s="32"/>
      <c r="BO539" s="32"/>
      <c r="BP539" s="32"/>
      <c r="BQ539" s="32"/>
    </row>
    <row r="540" spans="1:69" x14ac:dyDescent="0.25">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H540" s="32"/>
      <c r="AI540" s="32"/>
      <c r="AJ540" s="32"/>
      <c r="AK540" s="32"/>
      <c r="AL540" s="32"/>
      <c r="AM540" s="32"/>
      <c r="AN540" s="32"/>
      <c r="AO540" s="32"/>
      <c r="AP540" s="32"/>
      <c r="AQ540" s="32"/>
      <c r="AR540" s="32"/>
      <c r="AS540" s="32"/>
      <c r="AT540" s="32"/>
      <c r="AU540" s="32"/>
      <c r="AV540" s="32"/>
      <c r="AW540" s="32"/>
      <c r="AX540" s="32"/>
      <c r="AY540" s="32"/>
      <c r="AZ540" s="32"/>
      <c r="BA540" s="32"/>
      <c r="BB540" s="32"/>
      <c r="BC540" s="32"/>
      <c r="BD540" s="32"/>
      <c r="BE540" s="32"/>
      <c r="BF540" s="32"/>
      <c r="BG540" s="32"/>
      <c r="BH540" s="32"/>
      <c r="BI540" s="32"/>
      <c r="BJ540" s="32"/>
      <c r="BK540" s="32"/>
      <c r="BL540" s="32"/>
      <c r="BM540" s="32"/>
      <c r="BN540" s="32"/>
      <c r="BO540" s="32"/>
      <c r="BP540" s="32"/>
      <c r="BQ540" s="32"/>
    </row>
    <row r="541" spans="1:69" x14ac:dyDescent="0.25">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H541" s="32"/>
      <c r="AI541" s="32"/>
      <c r="AJ541" s="32"/>
      <c r="AK541" s="32"/>
      <c r="AL541" s="32"/>
      <c r="AM541" s="32"/>
      <c r="AN541" s="32"/>
      <c r="AO541" s="32"/>
      <c r="AP541" s="32"/>
      <c r="AQ541" s="32"/>
      <c r="AR541" s="32"/>
      <c r="AS541" s="32"/>
      <c r="AT541" s="32"/>
      <c r="AU541" s="32"/>
      <c r="AV541" s="32"/>
      <c r="AW541" s="32"/>
      <c r="AX541" s="32"/>
      <c r="AY541" s="32"/>
      <c r="AZ541" s="32"/>
      <c r="BA541" s="32"/>
      <c r="BB541" s="32"/>
      <c r="BC541" s="32"/>
      <c r="BD541" s="32"/>
      <c r="BE541" s="32"/>
      <c r="BF541" s="32"/>
      <c r="BG541" s="32"/>
      <c r="BH541" s="32"/>
      <c r="BI541" s="32"/>
      <c r="BJ541" s="32"/>
      <c r="BK541" s="32"/>
      <c r="BL541" s="32"/>
      <c r="BM541" s="32"/>
      <c r="BN541" s="32"/>
      <c r="BO541" s="32"/>
      <c r="BP541" s="32"/>
      <c r="BQ541" s="32"/>
    </row>
    <row r="542" spans="1:69" x14ac:dyDescent="0.25">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c r="AF542" s="32"/>
      <c r="AG542" s="32"/>
      <c r="AH542" s="32"/>
      <c r="AI542" s="32"/>
      <c r="AJ542" s="32"/>
      <c r="AK542" s="32"/>
      <c r="AL542" s="32"/>
      <c r="AM542" s="32"/>
      <c r="AN542" s="32"/>
      <c r="AO542" s="32"/>
      <c r="AP542" s="32"/>
      <c r="AQ542" s="32"/>
      <c r="AR542" s="32"/>
      <c r="AS542" s="32"/>
      <c r="AT542" s="32"/>
      <c r="AU542" s="32"/>
      <c r="AV542" s="32"/>
      <c r="AW542" s="32"/>
      <c r="AX542" s="32"/>
      <c r="AY542" s="32"/>
      <c r="AZ542" s="32"/>
      <c r="BA542" s="32"/>
      <c r="BB542" s="32"/>
      <c r="BC542" s="32"/>
      <c r="BD542" s="32"/>
      <c r="BE542" s="32"/>
      <c r="BF542" s="32"/>
      <c r="BG542" s="32"/>
      <c r="BH542" s="32"/>
      <c r="BI542" s="32"/>
      <c r="BJ542" s="32"/>
      <c r="BK542" s="32"/>
      <c r="BL542" s="32"/>
      <c r="BM542" s="32"/>
      <c r="BN542" s="32"/>
      <c r="BO542" s="32"/>
      <c r="BP542" s="32"/>
      <c r="BQ542" s="32"/>
    </row>
    <row r="543" spans="1:69" x14ac:dyDescent="0.25">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H543" s="32"/>
      <c r="AI543" s="32"/>
      <c r="AJ543" s="32"/>
      <c r="AK543" s="32"/>
      <c r="AL543" s="32"/>
      <c r="AM543" s="32"/>
      <c r="AN543" s="32"/>
      <c r="AO543" s="32"/>
      <c r="AP543" s="32"/>
      <c r="AQ543" s="32"/>
      <c r="AR543" s="32"/>
      <c r="AS543" s="32"/>
      <c r="AT543" s="32"/>
      <c r="AU543" s="32"/>
      <c r="AV543" s="32"/>
      <c r="AW543" s="32"/>
      <c r="AX543" s="32"/>
      <c r="AY543" s="32"/>
      <c r="AZ543" s="32"/>
      <c r="BA543" s="32"/>
      <c r="BB543" s="32"/>
      <c r="BC543" s="32"/>
      <c r="BD543" s="32"/>
      <c r="BE543" s="32"/>
      <c r="BF543" s="32"/>
      <c r="BG543" s="32"/>
      <c r="BH543" s="32"/>
      <c r="BI543" s="32"/>
      <c r="BJ543" s="32"/>
      <c r="BK543" s="32"/>
      <c r="BL543" s="32"/>
      <c r="BM543" s="32"/>
      <c r="BN543" s="32"/>
      <c r="BO543" s="32"/>
      <c r="BP543" s="32"/>
      <c r="BQ543" s="32"/>
    </row>
    <row r="544" spans="1:69" x14ac:dyDescent="0.25">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32"/>
      <c r="AL544" s="32"/>
      <c r="AM544" s="32"/>
      <c r="AN544" s="32"/>
      <c r="AO544" s="32"/>
      <c r="AP544" s="32"/>
      <c r="AQ544" s="32"/>
      <c r="AR544" s="32"/>
      <c r="AS544" s="32"/>
      <c r="AT544" s="32"/>
      <c r="AU544" s="32"/>
      <c r="AV544" s="32"/>
      <c r="AW544" s="32"/>
      <c r="AX544" s="32"/>
      <c r="AY544" s="32"/>
      <c r="AZ544" s="32"/>
      <c r="BA544" s="32"/>
      <c r="BB544" s="32"/>
      <c r="BC544" s="32"/>
      <c r="BD544" s="32"/>
      <c r="BE544" s="32"/>
      <c r="BF544" s="32"/>
      <c r="BG544" s="32"/>
      <c r="BH544" s="32"/>
      <c r="BI544" s="32"/>
      <c r="BJ544" s="32"/>
      <c r="BK544" s="32"/>
      <c r="BL544" s="32"/>
      <c r="BM544" s="32"/>
      <c r="BN544" s="32"/>
      <c r="BO544" s="32"/>
      <c r="BP544" s="32"/>
      <c r="BQ544" s="32"/>
    </row>
    <row r="545" spans="1:69" x14ac:dyDescent="0.2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c r="AF545" s="32"/>
      <c r="AG545" s="32"/>
      <c r="AH545" s="32"/>
      <c r="AI545" s="32"/>
      <c r="AJ545" s="32"/>
      <c r="AK545" s="32"/>
      <c r="AL545" s="32"/>
      <c r="AM545" s="32"/>
      <c r="AN545" s="32"/>
      <c r="AO545" s="32"/>
      <c r="AP545" s="32"/>
      <c r="AQ545" s="32"/>
      <c r="AR545" s="32"/>
      <c r="AS545" s="32"/>
      <c r="AT545" s="32"/>
      <c r="AU545" s="32"/>
      <c r="AV545" s="32"/>
      <c r="AW545" s="32"/>
      <c r="AX545" s="32"/>
      <c r="AY545" s="32"/>
      <c r="AZ545" s="32"/>
      <c r="BA545" s="32"/>
      <c r="BB545" s="32"/>
      <c r="BC545" s="32"/>
      <c r="BD545" s="32"/>
      <c r="BE545" s="32"/>
      <c r="BF545" s="32"/>
      <c r="BG545" s="32"/>
      <c r="BH545" s="32"/>
      <c r="BI545" s="32"/>
      <c r="BJ545" s="32"/>
      <c r="BK545" s="32"/>
      <c r="BL545" s="32"/>
      <c r="BM545" s="32"/>
      <c r="BN545" s="32"/>
      <c r="BO545" s="32"/>
      <c r="BP545" s="32"/>
      <c r="BQ545" s="32"/>
    </row>
    <row r="546" spans="1:69" x14ac:dyDescent="0.25">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row>
    <row r="547" spans="1:69" x14ac:dyDescent="0.25">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H547" s="32"/>
      <c r="AI547" s="32"/>
      <c r="AJ547" s="32"/>
      <c r="AK547" s="32"/>
      <c r="AL547" s="32"/>
      <c r="AM547" s="32"/>
      <c r="AN547" s="32"/>
      <c r="AO547" s="32"/>
      <c r="AP547" s="32"/>
      <c r="AQ547" s="32"/>
      <c r="AR547" s="32"/>
      <c r="AS547" s="32"/>
      <c r="AT547" s="32"/>
      <c r="AU547" s="32"/>
      <c r="AV547" s="32"/>
      <c r="AW547" s="32"/>
      <c r="AX547" s="32"/>
      <c r="AY547" s="32"/>
      <c r="AZ547" s="32"/>
      <c r="BA547" s="32"/>
      <c r="BB547" s="32"/>
      <c r="BC547" s="32"/>
      <c r="BD547" s="32"/>
      <c r="BE547" s="32"/>
      <c r="BF547" s="32"/>
      <c r="BG547" s="32"/>
      <c r="BH547" s="32"/>
      <c r="BI547" s="32"/>
      <c r="BJ547" s="32"/>
      <c r="BK547" s="32"/>
      <c r="BL547" s="32"/>
      <c r="BM547" s="32"/>
      <c r="BN547" s="32"/>
      <c r="BO547" s="32"/>
      <c r="BP547" s="32"/>
      <c r="BQ547" s="32"/>
    </row>
    <row r="548" spans="1:69" x14ac:dyDescent="0.25">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H548" s="32"/>
      <c r="AI548" s="32"/>
      <c r="AJ548" s="32"/>
      <c r="AK548" s="32"/>
      <c r="AL548" s="32"/>
      <c r="AM548" s="32"/>
      <c r="AN548" s="32"/>
      <c r="AO548" s="32"/>
      <c r="AP548" s="32"/>
      <c r="AQ548" s="32"/>
      <c r="AR548" s="32"/>
      <c r="AS548" s="32"/>
      <c r="AT548" s="32"/>
      <c r="AU548" s="32"/>
      <c r="AV548" s="32"/>
      <c r="AW548" s="32"/>
      <c r="AX548" s="32"/>
      <c r="AY548" s="32"/>
      <c r="AZ548" s="32"/>
      <c r="BA548" s="32"/>
      <c r="BB548" s="32"/>
      <c r="BC548" s="32"/>
      <c r="BD548" s="32"/>
      <c r="BE548" s="32"/>
      <c r="BF548" s="32"/>
      <c r="BG548" s="32"/>
      <c r="BH548" s="32"/>
      <c r="BI548" s="32"/>
      <c r="BJ548" s="32"/>
      <c r="BK548" s="32"/>
      <c r="BL548" s="32"/>
      <c r="BM548" s="32"/>
      <c r="BN548" s="32"/>
      <c r="BO548" s="32"/>
      <c r="BP548" s="32"/>
      <c r="BQ548" s="32"/>
    </row>
    <row r="549" spans="1:69" x14ac:dyDescent="0.25">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c r="AH549" s="32"/>
      <c r="AI549" s="32"/>
      <c r="AJ549" s="32"/>
      <c r="AK549" s="32"/>
      <c r="AL549" s="32"/>
      <c r="AM549" s="32"/>
      <c r="AN549" s="32"/>
      <c r="AO549" s="32"/>
      <c r="AP549" s="32"/>
      <c r="AQ549" s="32"/>
      <c r="AR549" s="32"/>
      <c r="AS549" s="32"/>
      <c r="AT549" s="32"/>
      <c r="AU549" s="32"/>
      <c r="AV549" s="32"/>
      <c r="AW549" s="32"/>
      <c r="AX549" s="32"/>
      <c r="AY549" s="32"/>
      <c r="AZ549" s="32"/>
      <c r="BA549" s="32"/>
      <c r="BB549" s="32"/>
      <c r="BC549" s="32"/>
      <c r="BD549" s="32"/>
      <c r="BE549" s="32"/>
      <c r="BF549" s="32"/>
      <c r="BG549" s="32"/>
      <c r="BH549" s="32"/>
      <c r="BI549" s="32"/>
      <c r="BJ549" s="32"/>
      <c r="BK549" s="32"/>
      <c r="BL549" s="32"/>
      <c r="BM549" s="32"/>
      <c r="BN549" s="32"/>
      <c r="BO549" s="32"/>
      <c r="BP549" s="32"/>
      <c r="BQ549" s="32"/>
    </row>
    <row r="550" spans="1:69" x14ac:dyDescent="0.25">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H550" s="32"/>
      <c r="AI550" s="32"/>
      <c r="AJ550" s="32"/>
      <c r="AK550" s="32"/>
      <c r="AL550" s="32"/>
      <c r="AM550" s="32"/>
      <c r="AN550" s="32"/>
      <c r="AO550" s="32"/>
      <c r="AP550" s="32"/>
      <c r="AQ550" s="32"/>
      <c r="AR550" s="32"/>
      <c r="AS550" s="32"/>
      <c r="AT550" s="32"/>
      <c r="AU550" s="32"/>
      <c r="AV550" s="32"/>
      <c r="AW550" s="32"/>
      <c r="AX550" s="32"/>
      <c r="AY550" s="32"/>
      <c r="AZ550" s="32"/>
      <c r="BA550" s="32"/>
      <c r="BB550" s="32"/>
      <c r="BC550" s="32"/>
      <c r="BD550" s="32"/>
      <c r="BE550" s="32"/>
      <c r="BF550" s="32"/>
      <c r="BG550" s="32"/>
      <c r="BH550" s="32"/>
      <c r="BI550" s="32"/>
      <c r="BJ550" s="32"/>
      <c r="BK550" s="32"/>
      <c r="BL550" s="32"/>
      <c r="BM550" s="32"/>
      <c r="BN550" s="32"/>
      <c r="BO550" s="32"/>
      <c r="BP550" s="32"/>
      <c r="BQ550" s="32"/>
    </row>
    <row r="551" spans="1:69" x14ac:dyDescent="0.25">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H551" s="32"/>
      <c r="AI551" s="32"/>
      <c r="AJ551" s="32"/>
      <c r="AK551" s="32"/>
      <c r="AL551" s="32"/>
      <c r="AM551" s="32"/>
      <c r="AN551" s="32"/>
      <c r="AO551" s="32"/>
      <c r="AP551" s="32"/>
      <c r="AQ551" s="32"/>
      <c r="AR551" s="32"/>
      <c r="AS551" s="32"/>
      <c r="AT551" s="32"/>
      <c r="AU551" s="32"/>
      <c r="AV551" s="32"/>
      <c r="AW551" s="32"/>
      <c r="AX551" s="32"/>
      <c r="AY551" s="32"/>
      <c r="AZ551" s="32"/>
      <c r="BA551" s="32"/>
      <c r="BB551" s="32"/>
      <c r="BC551" s="32"/>
      <c r="BD551" s="32"/>
      <c r="BE551" s="32"/>
      <c r="BF551" s="32"/>
      <c r="BG551" s="32"/>
      <c r="BH551" s="32"/>
      <c r="BI551" s="32"/>
      <c r="BJ551" s="32"/>
      <c r="BK551" s="32"/>
      <c r="BL551" s="32"/>
      <c r="BM551" s="32"/>
      <c r="BN551" s="32"/>
      <c r="BO551" s="32"/>
      <c r="BP551" s="32"/>
      <c r="BQ551" s="32"/>
    </row>
    <row r="552" spans="1:69" x14ac:dyDescent="0.25">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H552" s="32"/>
      <c r="AI552" s="32"/>
      <c r="AJ552" s="32"/>
      <c r="AK552" s="32"/>
      <c r="AL552" s="32"/>
      <c r="AM552" s="32"/>
      <c r="AN552" s="32"/>
      <c r="AO552" s="32"/>
      <c r="AP552" s="32"/>
      <c r="AQ552" s="32"/>
      <c r="AR552" s="32"/>
      <c r="AS552" s="32"/>
      <c r="AT552" s="32"/>
      <c r="AU552" s="32"/>
      <c r="AV552" s="32"/>
      <c r="AW552" s="32"/>
      <c r="AX552" s="32"/>
      <c r="AY552" s="32"/>
      <c r="AZ552" s="32"/>
      <c r="BA552" s="32"/>
      <c r="BB552" s="32"/>
      <c r="BC552" s="32"/>
      <c r="BD552" s="32"/>
      <c r="BE552" s="32"/>
      <c r="BF552" s="32"/>
      <c r="BG552" s="32"/>
      <c r="BH552" s="32"/>
      <c r="BI552" s="32"/>
      <c r="BJ552" s="32"/>
      <c r="BK552" s="32"/>
      <c r="BL552" s="32"/>
      <c r="BM552" s="32"/>
      <c r="BN552" s="32"/>
      <c r="BO552" s="32"/>
      <c r="BP552" s="32"/>
      <c r="BQ552" s="32"/>
    </row>
    <row r="553" spans="1:69" x14ac:dyDescent="0.25">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H553" s="32"/>
      <c r="AI553" s="32"/>
      <c r="AJ553" s="32"/>
      <c r="AK553" s="32"/>
      <c r="AL553" s="32"/>
      <c r="AM553" s="32"/>
      <c r="AN553" s="32"/>
      <c r="AO553" s="32"/>
      <c r="AP553" s="32"/>
      <c r="AQ553" s="32"/>
      <c r="AR553" s="32"/>
      <c r="AS553" s="32"/>
      <c r="AT553" s="32"/>
      <c r="AU553" s="32"/>
      <c r="AV553" s="32"/>
      <c r="AW553" s="32"/>
      <c r="AX553" s="32"/>
      <c r="AY553" s="32"/>
      <c r="AZ553" s="32"/>
      <c r="BA553" s="32"/>
      <c r="BB553" s="32"/>
      <c r="BC553" s="32"/>
      <c r="BD553" s="32"/>
      <c r="BE553" s="32"/>
      <c r="BF553" s="32"/>
      <c r="BG553" s="32"/>
      <c r="BH553" s="32"/>
      <c r="BI553" s="32"/>
      <c r="BJ553" s="32"/>
      <c r="BK553" s="32"/>
      <c r="BL553" s="32"/>
      <c r="BM553" s="32"/>
      <c r="BN553" s="32"/>
      <c r="BO553" s="32"/>
      <c r="BP553" s="32"/>
      <c r="BQ553" s="32"/>
    </row>
    <row r="554" spans="1:69" x14ac:dyDescent="0.25">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c r="AH554" s="32"/>
      <c r="AI554" s="32"/>
      <c r="AJ554" s="32"/>
      <c r="AK554" s="32"/>
      <c r="AL554" s="32"/>
      <c r="AM554" s="32"/>
      <c r="AN554" s="32"/>
      <c r="AO554" s="32"/>
      <c r="AP554" s="32"/>
      <c r="AQ554" s="32"/>
      <c r="AR554" s="32"/>
      <c r="AS554" s="32"/>
      <c r="AT554" s="32"/>
      <c r="AU554" s="32"/>
      <c r="AV554" s="32"/>
      <c r="AW554" s="32"/>
      <c r="AX554" s="32"/>
      <c r="AY554" s="32"/>
      <c r="AZ554" s="32"/>
      <c r="BA554" s="32"/>
      <c r="BB554" s="32"/>
      <c r="BC554" s="32"/>
      <c r="BD554" s="32"/>
      <c r="BE554" s="32"/>
      <c r="BF554" s="32"/>
      <c r="BG554" s="32"/>
      <c r="BH554" s="32"/>
      <c r="BI554" s="32"/>
      <c r="BJ554" s="32"/>
      <c r="BK554" s="32"/>
      <c r="BL554" s="32"/>
      <c r="BM554" s="32"/>
      <c r="BN554" s="32"/>
      <c r="BO554" s="32"/>
      <c r="BP554" s="32"/>
      <c r="BQ554" s="32"/>
    </row>
    <row r="555" spans="1:69" x14ac:dyDescent="0.2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c r="AF555" s="32"/>
      <c r="AG555" s="32"/>
      <c r="AH555" s="32"/>
      <c r="AI555" s="32"/>
      <c r="AJ555" s="32"/>
      <c r="AK555" s="32"/>
      <c r="AL555" s="32"/>
      <c r="AM555" s="32"/>
      <c r="AN555" s="32"/>
      <c r="AO555" s="32"/>
      <c r="AP555" s="32"/>
      <c r="AQ555" s="32"/>
      <c r="AR555" s="32"/>
      <c r="AS555" s="32"/>
      <c r="AT555" s="32"/>
      <c r="AU555" s="32"/>
      <c r="AV555" s="32"/>
      <c r="AW555" s="32"/>
      <c r="AX555" s="32"/>
      <c r="AY555" s="32"/>
      <c r="AZ555" s="32"/>
      <c r="BA555" s="32"/>
      <c r="BB555" s="32"/>
      <c r="BC555" s="32"/>
      <c r="BD555" s="32"/>
      <c r="BE555" s="32"/>
      <c r="BF555" s="32"/>
      <c r="BG555" s="32"/>
      <c r="BH555" s="32"/>
      <c r="BI555" s="32"/>
      <c r="BJ555" s="32"/>
      <c r="BK555" s="32"/>
      <c r="BL555" s="32"/>
      <c r="BM555" s="32"/>
      <c r="BN555" s="32"/>
      <c r="BO555" s="32"/>
      <c r="BP555" s="32"/>
      <c r="BQ555" s="32"/>
    </row>
    <row r="556" spans="1:69" x14ac:dyDescent="0.25">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row>
    <row r="557" spans="1:69" x14ac:dyDescent="0.25">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c r="AH557" s="32"/>
      <c r="AI557" s="32"/>
      <c r="AJ557" s="32"/>
      <c r="AK557" s="32"/>
      <c r="AL557" s="32"/>
      <c r="AM557" s="32"/>
      <c r="AN557" s="32"/>
      <c r="AO557" s="32"/>
      <c r="AP557" s="32"/>
      <c r="AQ557" s="32"/>
      <c r="AR557" s="32"/>
      <c r="AS557" s="32"/>
      <c r="AT557" s="32"/>
      <c r="AU557" s="32"/>
      <c r="AV557" s="32"/>
      <c r="AW557" s="32"/>
      <c r="AX557" s="32"/>
      <c r="AY557" s="32"/>
      <c r="AZ557" s="32"/>
      <c r="BA557" s="32"/>
      <c r="BB557" s="32"/>
      <c r="BC557" s="32"/>
      <c r="BD557" s="32"/>
      <c r="BE557" s="32"/>
      <c r="BF557" s="32"/>
      <c r="BG557" s="32"/>
      <c r="BH557" s="32"/>
      <c r="BI557" s="32"/>
      <c r="BJ557" s="32"/>
      <c r="BK557" s="32"/>
      <c r="BL557" s="32"/>
      <c r="BM557" s="32"/>
      <c r="BN557" s="32"/>
      <c r="BO557" s="32"/>
      <c r="BP557" s="32"/>
      <c r="BQ557" s="32"/>
    </row>
    <row r="558" spans="1:69" x14ac:dyDescent="0.25">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2"/>
      <c r="AL558" s="32"/>
      <c r="AM558" s="32"/>
      <c r="AN558" s="32"/>
      <c r="AO558" s="32"/>
      <c r="AP558" s="32"/>
      <c r="AQ558" s="32"/>
      <c r="AR558" s="32"/>
      <c r="AS558" s="32"/>
      <c r="AT558" s="32"/>
      <c r="AU558" s="32"/>
      <c r="AV558" s="32"/>
      <c r="AW558" s="32"/>
      <c r="AX558" s="32"/>
      <c r="AY558" s="32"/>
      <c r="AZ558" s="32"/>
      <c r="BA558" s="32"/>
      <c r="BB558" s="32"/>
      <c r="BC558" s="32"/>
      <c r="BD558" s="32"/>
      <c r="BE558" s="32"/>
      <c r="BF558" s="32"/>
      <c r="BG558" s="32"/>
      <c r="BH558" s="32"/>
      <c r="BI558" s="32"/>
      <c r="BJ558" s="32"/>
      <c r="BK558" s="32"/>
      <c r="BL558" s="32"/>
      <c r="BM558" s="32"/>
      <c r="BN558" s="32"/>
      <c r="BO558" s="32"/>
      <c r="BP558" s="32"/>
      <c r="BQ558" s="32"/>
    </row>
    <row r="559" spans="1:69" x14ac:dyDescent="0.25">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c r="AF559" s="32"/>
      <c r="AG559" s="32"/>
      <c r="AH559" s="32"/>
      <c r="AI559" s="32"/>
      <c r="AJ559" s="32"/>
      <c r="AK559" s="32"/>
      <c r="AL559" s="32"/>
      <c r="AM559" s="32"/>
      <c r="AN559" s="32"/>
      <c r="AO559" s="32"/>
      <c r="AP559" s="32"/>
      <c r="AQ559" s="32"/>
      <c r="AR559" s="32"/>
      <c r="AS559" s="32"/>
      <c r="AT559" s="32"/>
      <c r="AU559" s="32"/>
      <c r="AV559" s="32"/>
      <c r="AW559" s="32"/>
      <c r="AX559" s="32"/>
      <c r="AY559" s="32"/>
      <c r="AZ559" s="32"/>
      <c r="BA559" s="32"/>
      <c r="BB559" s="32"/>
      <c r="BC559" s="32"/>
      <c r="BD559" s="32"/>
      <c r="BE559" s="32"/>
      <c r="BF559" s="32"/>
      <c r="BG559" s="32"/>
      <c r="BH559" s="32"/>
      <c r="BI559" s="32"/>
      <c r="BJ559" s="32"/>
      <c r="BK559" s="32"/>
      <c r="BL559" s="32"/>
      <c r="BM559" s="32"/>
      <c r="BN559" s="32"/>
      <c r="BO559" s="32"/>
      <c r="BP559" s="32"/>
      <c r="BQ559" s="32"/>
    </row>
    <row r="560" spans="1:69" x14ac:dyDescent="0.25">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H560" s="32"/>
      <c r="AI560" s="32"/>
      <c r="AJ560" s="32"/>
      <c r="AK560" s="32"/>
      <c r="AL560" s="32"/>
      <c r="AM560" s="32"/>
      <c r="AN560" s="32"/>
      <c r="AO560" s="32"/>
      <c r="AP560" s="32"/>
      <c r="AQ560" s="32"/>
      <c r="AR560" s="32"/>
      <c r="AS560" s="32"/>
      <c r="AT560" s="32"/>
      <c r="AU560" s="32"/>
      <c r="AV560" s="32"/>
      <c r="AW560" s="32"/>
      <c r="AX560" s="32"/>
      <c r="AY560" s="32"/>
      <c r="AZ560" s="32"/>
      <c r="BA560" s="32"/>
      <c r="BB560" s="32"/>
      <c r="BC560" s="32"/>
      <c r="BD560" s="32"/>
      <c r="BE560" s="32"/>
      <c r="BF560" s="32"/>
      <c r="BG560" s="32"/>
      <c r="BH560" s="32"/>
      <c r="BI560" s="32"/>
      <c r="BJ560" s="32"/>
      <c r="BK560" s="32"/>
      <c r="BL560" s="32"/>
      <c r="BM560" s="32"/>
      <c r="BN560" s="32"/>
      <c r="BO560" s="32"/>
      <c r="BP560" s="32"/>
      <c r="BQ560" s="32"/>
    </row>
    <row r="561" spans="1:69" x14ac:dyDescent="0.25">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c r="AN561" s="32"/>
      <c r="AO561" s="32"/>
      <c r="AP561" s="32"/>
      <c r="AQ561" s="32"/>
      <c r="AR561" s="32"/>
      <c r="AS561" s="32"/>
      <c r="AT561" s="32"/>
      <c r="AU561" s="32"/>
      <c r="AV561" s="32"/>
      <c r="AW561" s="32"/>
      <c r="AX561" s="32"/>
      <c r="AY561" s="32"/>
      <c r="AZ561" s="32"/>
      <c r="BA561" s="32"/>
      <c r="BB561" s="32"/>
      <c r="BC561" s="32"/>
      <c r="BD561" s="32"/>
      <c r="BE561" s="32"/>
      <c r="BF561" s="32"/>
      <c r="BG561" s="32"/>
      <c r="BH561" s="32"/>
      <c r="BI561" s="32"/>
      <c r="BJ561" s="32"/>
      <c r="BK561" s="32"/>
      <c r="BL561" s="32"/>
      <c r="BM561" s="32"/>
      <c r="BN561" s="32"/>
      <c r="BO561" s="32"/>
      <c r="BP561" s="32"/>
      <c r="BQ561" s="32"/>
    </row>
    <row r="562" spans="1:69" x14ac:dyDescent="0.25">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32"/>
      <c r="AE562" s="32"/>
      <c r="AF562" s="32"/>
      <c r="AG562" s="32"/>
      <c r="AH562" s="32"/>
      <c r="AI562" s="32"/>
      <c r="AJ562" s="32"/>
      <c r="AK562" s="32"/>
      <c r="AL562" s="32"/>
      <c r="AM562" s="32"/>
      <c r="AN562" s="32"/>
      <c r="AO562" s="32"/>
      <c r="AP562" s="32"/>
      <c r="AQ562" s="32"/>
      <c r="AR562" s="32"/>
      <c r="AS562" s="32"/>
      <c r="AT562" s="32"/>
      <c r="AU562" s="32"/>
      <c r="AV562" s="32"/>
      <c r="AW562" s="32"/>
      <c r="AX562" s="32"/>
      <c r="AY562" s="32"/>
      <c r="AZ562" s="32"/>
      <c r="BA562" s="32"/>
      <c r="BB562" s="32"/>
      <c r="BC562" s="32"/>
      <c r="BD562" s="32"/>
      <c r="BE562" s="32"/>
      <c r="BF562" s="32"/>
      <c r="BG562" s="32"/>
      <c r="BH562" s="32"/>
      <c r="BI562" s="32"/>
      <c r="BJ562" s="32"/>
      <c r="BK562" s="32"/>
      <c r="BL562" s="32"/>
      <c r="BM562" s="32"/>
      <c r="BN562" s="32"/>
      <c r="BO562" s="32"/>
      <c r="BP562" s="32"/>
      <c r="BQ562" s="32"/>
    </row>
    <row r="563" spans="1:69" x14ac:dyDescent="0.25">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c r="AH563" s="32"/>
      <c r="AI563" s="32"/>
      <c r="AJ563" s="32"/>
      <c r="AK563" s="32"/>
      <c r="AL563" s="32"/>
      <c r="AM563" s="32"/>
      <c r="AN563" s="32"/>
      <c r="AO563" s="32"/>
      <c r="AP563" s="32"/>
      <c r="AQ563" s="32"/>
      <c r="AR563" s="32"/>
      <c r="AS563" s="32"/>
      <c r="AT563" s="32"/>
      <c r="AU563" s="32"/>
      <c r="AV563" s="32"/>
      <c r="AW563" s="32"/>
      <c r="AX563" s="32"/>
      <c r="AY563" s="32"/>
      <c r="AZ563" s="32"/>
      <c r="BA563" s="32"/>
      <c r="BB563" s="32"/>
      <c r="BC563" s="32"/>
      <c r="BD563" s="32"/>
      <c r="BE563" s="32"/>
      <c r="BF563" s="32"/>
      <c r="BG563" s="32"/>
      <c r="BH563" s="32"/>
      <c r="BI563" s="32"/>
      <c r="BJ563" s="32"/>
      <c r="BK563" s="32"/>
      <c r="BL563" s="32"/>
      <c r="BM563" s="32"/>
      <c r="BN563" s="32"/>
      <c r="BO563" s="32"/>
      <c r="BP563" s="32"/>
      <c r="BQ563" s="32"/>
    </row>
    <row r="564" spans="1:69" x14ac:dyDescent="0.25">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AL564" s="32"/>
      <c r="AM564" s="32"/>
      <c r="AN564" s="32"/>
      <c r="AO564" s="32"/>
      <c r="AP564" s="32"/>
      <c r="AQ564" s="32"/>
      <c r="AR564" s="32"/>
      <c r="AS564" s="32"/>
      <c r="AT564" s="32"/>
      <c r="AU564" s="32"/>
      <c r="AV564" s="32"/>
      <c r="AW564" s="32"/>
      <c r="AX564" s="32"/>
      <c r="AY564" s="32"/>
      <c r="AZ564" s="32"/>
      <c r="BA564" s="32"/>
      <c r="BB564" s="32"/>
      <c r="BC564" s="32"/>
      <c r="BD564" s="32"/>
      <c r="BE564" s="32"/>
      <c r="BF564" s="32"/>
      <c r="BG564" s="32"/>
      <c r="BH564" s="32"/>
      <c r="BI564" s="32"/>
      <c r="BJ564" s="32"/>
      <c r="BK564" s="32"/>
      <c r="BL564" s="32"/>
      <c r="BM564" s="32"/>
      <c r="BN564" s="32"/>
      <c r="BO564" s="32"/>
      <c r="BP564" s="32"/>
      <c r="BQ564" s="32"/>
    </row>
    <row r="565" spans="1:69" x14ac:dyDescent="0.2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c r="AJ565" s="32"/>
      <c r="AK565" s="32"/>
      <c r="AL565" s="32"/>
      <c r="AM565" s="32"/>
      <c r="AN565" s="32"/>
      <c r="AO565" s="32"/>
      <c r="AP565" s="32"/>
      <c r="AQ565" s="32"/>
      <c r="AR565" s="32"/>
      <c r="AS565" s="32"/>
      <c r="AT565" s="32"/>
      <c r="AU565" s="32"/>
      <c r="AV565" s="32"/>
      <c r="AW565" s="32"/>
      <c r="AX565" s="32"/>
      <c r="AY565" s="32"/>
      <c r="AZ565" s="32"/>
      <c r="BA565" s="32"/>
      <c r="BB565" s="32"/>
      <c r="BC565" s="32"/>
      <c r="BD565" s="32"/>
      <c r="BE565" s="32"/>
      <c r="BF565" s="32"/>
      <c r="BG565" s="32"/>
      <c r="BH565" s="32"/>
      <c r="BI565" s="32"/>
      <c r="BJ565" s="32"/>
      <c r="BK565" s="32"/>
      <c r="BL565" s="32"/>
      <c r="BM565" s="32"/>
      <c r="BN565" s="32"/>
      <c r="BO565" s="32"/>
      <c r="BP565" s="32"/>
      <c r="BQ565" s="32"/>
    </row>
    <row r="566" spans="1:69" x14ac:dyDescent="0.25">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row>
    <row r="567" spans="1:69" x14ac:dyDescent="0.25">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c r="BD567" s="32"/>
      <c r="BE567" s="32"/>
      <c r="BF567" s="32"/>
      <c r="BG567" s="32"/>
      <c r="BH567" s="32"/>
      <c r="BI567" s="32"/>
      <c r="BJ567" s="32"/>
      <c r="BK567" s="32"/>
      <c r="BL567" s="32"/>
      <c r="BM567" s="32"/>
      <c r="BN567" s="32"/>
      <c r="BO567" s="32"/>
      <c r="BP567" s="32"/>
      <c r="BQ567" s="32"/>
    </row>
    <row r="568" spans="1:69" x14ac:dyDescent="0.25">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c r="AH568" s="32"/>
      <c r="AI568" s="32"/>
      <c r="AJ568" s="32"/>
      <c r="AK568" s="32"/>
      <c r="AL568" s="32"/>
      <c r="AM568" s="32"/>
      <c r="AN568" s="32"/>
      <c r="AO568" s="32"/>
      <c r="AP568" s="32"/>
      <c r="AQ568" s="32"/>
      <c r="AR568" s="32"/>
      <c r="AS568" s="32"/>
      <c r="AT568" s="32"/>
      <c r="AU568" s="32"/>
      <c r="AV568" s="32"/>
      <c r="AW568" s="32"/>
      <c r="AX568" s="32"/>
      <c r="AY568" s="32"/>
      <c r="AZ568" s="32"/>
      <c r="BA568" s="32"/>
      <c r="BB568" s="32"/>
      <c r="BC568" s="32"/>
      <c r="BD568" s="32"/>
      <c r="BE568" s="32"/>
      <c r="BF568" s="32"/>
      <c r="BG568" s="32"/>
      <c r="BH568" s="32"/>
      <c r="BI568" s="32"/>
      <c r="BJ568" s="32"/>
      <c r="BK568" s="32"/>
      <c r="BL568" s="32"/>
      <c r="BM568" s="32"/>
      <c r="BN568" s="32"/>
      <c r="BO568" s="32"/>
      <c r="BP568" s="32"/>
      <c r="BQ568" s="32"/>
    </row>
    <row r="569" spans="1:69" x14ac:dyDescent="0.25">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H569" s="32"/>
      <c r="AI569" s="32"/>
      <c r="AJ569" s="32"/>
      <c r="AK569" s="32"/>
      <c r="AL569" s="32"/>
      <c r="AM569" s="32"/>
      <c r="AN569" s="32"/>
      <c r="AO569" s="32"/>
      <c r="AP569" s="32"/>
      <c r="AQ569" s="32"/>
      <c r="AR569" s="32"/>
      <c r="AS569" s="32"/>
      <c r="AT569" s="32"/>
      <c r="AU569" s="32"/>
      <c r="AV569" s="32"/>
      <c r="AW569" s="32"/>
      <c r="AX569" s="32"/>
      <c r="AY569" s="32"/>
      <c r="AZ569" s="32"/>
      <c r="BA569" s="32"/>
      <c r="BB569" s="32"/>
      <c r="BC569" s="32"/>
      <c r="BD569" s="32"/>
      <c r="BE569" s="32"/>
      <c r="BF569" s="32"/>
      <c r="BG569" s="32"/>
      <c r="BH569" s="32"/>
      <c r="BI569" s="32"/>
      <c r="BJ569" s="32"/>
      <c r="BK569" s="32"/>
      <c r="BL569" s="32"/>
      <c r="BM569" s="32"/>
      <c r="BN569" s="32"/>
      <c r="BO569" s="32"/>
      <c r="BP569" s="32"/>
      <c r="BQ569" s="32"/>
    </row>
    <row r="570" spans="1:69" x14ac:dyDescent="0.25">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32"/>
      <c r="AE570" s="32"/>
      <c r="AF570" s="32"/>
      <c r="AG570" s="32"/>
      <c r="AH570" s="32"/>
      <c r="AI570" s="32"/>
      <c r="AJ570" s="32"/>
      <c r="AK570" s="32"/>
      <c r="AL570" s="32"/>
      <c r="AM570" s="32"/>
      <c r="AN570" s="32"/>
      <c r="AO570" s="32"/>
      <c r="AP570" s="32"/>
      <c r="AQ570" s="32"/>
      <c r="AR570" s="32"/>
      <c r="AS570" s="32"/>
      <c r="AT570" s="32"/>
      <c r="AU570" s="32"/>
      <c r="AV570" s="32"/>
      <c r="AW570" s="32"/>
      <c r="AX570" s="32"/>
      <c r="AY570" s="32"/>
      <c r="AZ570" s="32"/>
      <c r="BA570" s="32"/>
      <c r="BB570" s="32"/>
      <c r="BC570" s="32"/>
      <c r="BD570" s="32"/>
      <c r="BE570" s="32"/>
      <c r="BF570" s="32"/>
      <c r="BG570" s="32"/>
      <c r="BH570" s="32"/>
      <c r="BI570" s="32"/>
      <c r="BJ570" s="32"/>
      <c r="BK570" s="32"/>
      <c r="BL570" s="32"/>
      <c r="BM570" s="32"/>
      <c r="BN570" s="32"/>
      <c r="BO570" s="32"/>
      <c r="BP570" s="32"/>
      <c r="BQ570" s="32"/>
    </row>
    <row r="571" spans="1:69" x14ac:dyDescent="0.25">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c r="AF571" s="32"/>
      <c r="AG571" s="32"/>
      <c r="AH571" s="32"/>
      <c r="AI571" s="32"/>
      <c r="AJ571" s="32"/>
      <c r="AK571" s="32"/>
      <c r="AL571" s="32"/>
      <c r="AM571" s="32"/>
      <c r="AN571" s="32"/>
      <c r="AO571" s="32"/>
      <c r="AP571" s="32"/>
      <c r="AQ571" s="32"/>
      <c r="AR571" s="32"/>
      <c r="AS571" s="32"/>
      <c r="AT571" s="32"/>
      <c r="AU571" s="32"/>
      <c r="AV571" s="32"/>
      <c r="AW571" s="32"/>
      <c r="AX571" s="32"/>
      <c r="AY571" s="32"/>
      <c r="AZ571" s="32"/>
      <c r="BA571" s="32"/>
      <c r="BB571" s="32"/>
      <c r="BC571" s="32"/>
      <c r="BD571" s="32"/>
      <c r="BE571" s="32"/>
      <c r="BF571" s="32"/>
      <c r="BG571" s="32"/>
      <c r="BH571" s="32"/>
      <c r="BI571" s="32"/>
      <c r="BJ571" s="32"/>
      <c r="BK571" s="32"/>
      <c r="BL571" s="32"/>
      <c r="BM571" s="32"/>
      <c r="BN571" s="32"/>
      <c r="BO571" s="32"/>
      <c r="BP571" s="32"/>
      <c r="BQ571" s="32"/>
    </row>
    <row r="572" spans="1:69" x14ac:dyDescent="0.25">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H572" s="32"/>
      <c r="AI572" s="32"/>
      <c r="AJ572" s="32"/>
      <c r="AK572" s="32"/>
      <c r="AL572" s="32"/>
      <c r="AM572" s="32"/>
      <c r="AN572" s="32"/>
      <c r="AO572" s="32"/>
      <c r="AP572" s="32"/>
      <c r="AQ572" s="32"/>
      <c r="AR572" s="32"/>
      <c r="AS572" s="32"/>
      <c r="AT572" s="32"/>
      <c r="AU572" s="32"/>
      <c r="AV572" s="32"/>
      <c r="AW572" s="32"/>
      <c r="AX572" s="32"/>
      <c r="AY572" s="32"/>
      <c r="AZ572" s="32"/>
      <c r="BA572" s="32"/>
      <c r="BB572" s="32"/>
      <c r="BC572" s="32"/>
      <c r="BD572" s="32"/>
      <c r="BE572" s="32"/>
      <c r="BF572" s="32"/>
      <c r="BG572" s="32"/>
      <c r="BH572" s="32"/>
      <c r="BI572" s="32"/>
      <c r="BJ572" s="32"/>
      <c r="BK572" s="32"/>
      <c r="BL572" s="32"/>
      <c r="BM572" s="32"/>
      <c r="BN572" s="32"/>
      <c r="BO572" s="32"/>
      <c r="BP572" s="32"/>
      <c r="BQ572" s="32"/>
    </row>
    <row r="573" spans="1:69" x14ac:dyDescent="0.25">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c r="AD573" s="32"/>
      <c r="AE573" s="32"/>
      <c r="AF573" s="32"/>
      <c r="AG573" s="32"/>
      <c r="AH573" s="32"/>
      <c r="AI573" s="32"/>
      <c r="AJ573" s="32"/>
      <c r="AK573" s="32"/>
      <c r="AL573" s="32"/>
      <c r="AM573" s="32"/>
      <c r="AN573" s="32"/>
      <c r="AO573" s="32"/>
      <c r="AP573" s="32"/>
      <c r="AQ573" s="32"/>
      <c r="AR573" s="32"/>
      <c r="AS573" s="32"/>
      <c r="AT573" s="32"/>
      <c r="AU573" s="32"/>
      <c r="AV573" s="32"/>
      <c r="AW573" s="32"/>
      <c r="AX573" s="32"/>
      <c r="AY573" s="32"/>
      <c r="AZ573" s="32"/>
      <c r="BA573" s="32"/>
      <c r="BB573" s="32"/>
      <c r="BC573" s="32"/>
      <c r="BD573" s="32"/>
      <c r="BE573" s="32"/>
      <c r="BF573" s="32"/>
      <c r="BG573" s="32"/>
      <c r="BH573" s="32"/>
      <c r="BI573" s="32"/>
      <c r="BJ573" s="32"/>
      <c r="BK573" s="32"/>
      <c r="BL573" s="32"/>
      <c r="BM573" s="32"/>
      <c r="BN573" s="32"/>
      <c r="BO573" s="32"/>
      <c r="BP573" s="32"/>
      <c r="BQ573" s="32"/>
    </row>
    <row r="574" spans="1:69" x14ac:dyDescent="0.25">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c r="AF574" s="32"/>
      <c r="AG574" s="32"/>
      <c r="AH574" s="32"/>
      <c r="AI574" s="32"/>
      <c r="AJ574" s="32"/>
      <c r="AK574" s="32"/>
      <c r="AL574" s="32"/>
      <c r="AM574" s="32"/>
      <c r="AN574" s="32"/>
      <c r="AO574" s="32"/>
      <c r="AP574" s="32"/>
      <c r="AQ574" s="32"/>
      <c r="AR574" s="32"/>
      <c r="AS574" s="32"/>
      <c r="AT574" s="32"/>
      <c r="AU574" s="32"/>
      <c r="AV574" s="32"/>
      <c r="AW574" s="32"/>
      <c r="AX574" s="32"/>
      <c r="AY574" s="32"/>
      <c r="AZ574" s="32"/>
      <c r="BA574" s="32"/>
      <c r="BB574" s="32"/>
      <c r="BC574" s="32"/>
      <c r="BD574" s="32"/>
      <c r="BE574" s="32"/>
      <c r="BF574" s="32"/>
      <c r="BG574" s="32"/>
      <c r="BH574" s="32"/>
      <c r="BI574" s="32"/>
      <c r="BJ574" s="32"/>
      <c r="BK574" s="32"/>
      <c r="BL574" s="32"/>
      <c r="BM574" s="32"/>
      <c r="BN574" s="32"/>
      <c r="BO574" s="32"/>
      <c r="BP574" s="32"/>
      <c r="BQ574" s="32"/>
    </row>
    <row r="575" spans="1:69" x14ac:dyDescent="0.2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H575" s="32"/>
      <c r="AI575" s="32"/>
      <c r="AJ575" s="32"/>
      <c r="AK575" s="32"/>
      <c r="AL575" s="32"/>
      <c r="AM575" s="32"/>
      <c r="AN575" s="32"/>
      <c r="AO575" s="32"/>
      <c r="AP575" s="32"/>
      <c r="AQ575" s="32"/>
      <c r="AR575" s="32"/>
      <c r="AS575" s="32"/>
      <c r="AT575" s="32"/>
      <c r="AU575" s="32"/>
      <c r="AV575" s="32"/>
      <c r="AW575" s="32"/>
      <c r="AX575" s="32"/>
      <c r="AY575" s="32"/>
      <c r="AZ575" s="32"/>
      <c r="BA575" s="32"/>
      <c r="BB575" s="32"/>
      <c r="BC575" s="32"/>
      <c r="BD575" s="32"/>
      <c r="BE575" s="32"/>
      <c r="BF575" s="32"/>
      <c r="BG575" s="32"/>
      <c r="BH575" s="32"/>
      <c r="BI575" s="32"/>
      <c r="BJ575" s="32"/>
      <c r="BK575" s="32"/>
      <c r="BL575" s="32"/>
      <c r="BM575" s="32"/>
      <c r="BN575" s="32"/>
      <c r="BO575" s="32"/>
      <c r="BP575" s="32"/>
      <c r="BQ575" s="32"/>
    </row>
    <row r="576" spans="1:69" x14ac:dyDescent="0.25">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row>
    <row r="577" spans="1:69" x14ac:dyDescent="0.25">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c r="AD577" s="32"/>
      <c r="AE577" s="32"/>
      <c r="AF577" s="32"/>
      <c r="AG577" s="32"/>
      <c r="AH577" s="32"/>
      <c r="AI577" s="32"/>
      <c r="AJ577" s="32"/>
      <c r="AK577" s="32"/>
      <c r="AL577" s="32"/>
      <c r="AM577" s="32"/>
      <c r="AN577" s="32"/>
      <c r="AO577" s="32"/>
      <c r="AP577" s="32"/>
      <c r="AQ577" s="32"/>
      <c r="AR577" s="32"/>
      <c r="AS577" s="32"/>
      <c r="AT577" s="32"/>
      <c r="AU577" s="32"/>
      <c r="AV577" s="32"/>
      <c r="AW577" s="32"/>
      <c r="AX577" s="32"/>
      <c r="AY577" s="32"/>
      <c r="AZ577" s="32"/>
      <c r="BA577" s="32"/>
      <c r="BB577" s="32"/>
      <c r="BC577" s="32"/>
      <c r="BD577" s="32"/>
      <c r="BE577" s="32"/>
      <c r="BF577" s="32"/>
      <c r="BG577" s="32"/>
      <c r="BH577" s="32"/>
      <c r="BI577" s="32"/>
      <c r="BJ577" s="32"/>
      <c r="BK577" s="32"/>
      <c r="BL577" s="32"/>
      <c r="BM577" s="32"/>
      <c r="BN577" s="32"/>
      <c r="BO577" s="32"/>
      <c r="BP577" s="32"/>
      <c r="BQ577" s="32"/>
    </row>
    <row r="578" spans="1:69" x14ac:dyDescent="0.25">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c r="AD578" s="32"/>
      <c r="AE578" s="32"/>
      <c r="AF578" s="32"/>
      <c r="AG578" s="32"/>
      <c r="AH578" s="32"/>
      <c r="AI578" s="32"/>
      <c r="AJ578" s="32"/>
      <c r="AK578" s="32"/>
      <c r="AL578" s="32"/>
      <c r="AM578" s="32"/>
      <c r="AN578" s="32"/>
      <c r="AO578" s="32"/>
      <c r="AP578" s="32"/>
      <c r="AQ578" s="32"/>
      <c r="AR578" s="32"/>
      <c r="AS578" s="32"/>
      <c r="AT578" s="32"/>
      <c r="AU578" s="32"/>
      <c r="AV578" s="32"/>
      <c r="AW578" s="32"/>
      <c r="AX578" s="32"/>
      <c r="AY578" s="32"/>
      <c r="AZ578" s="32"/>
      <c r="BA578" s="32"/>
      <c r="BB578" s="32"/>
      <c r="BC578" s="32"/>
      <c r="BD578" s="32"/>
      <c r="BE578" s="32"/>
      <c r="BF578" s="32"/>
      <c r="BG578" s="32"/>
      <c r="BH578" s="32"/>
      <c r="BI578" s="32"/>
      <c r="BJ578" s="32"/>
      <c r="BK578" s="32"/>
      <c r="BL578" s="32"/>
      <c r="BM578" s="32"/>
      <c r="BN578" s="32"/>
      <c r="BO578" s="32"/>
      <c r="BP578" s="32"/>
      <c r="BQ578" s="32"/>
    </row>
    <row r="579" spans="1:69" x14ac:dyDescent="0.25">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c r="AC579" s="32"/>
      <c r="AD579" s="32"/>
      <c r="AE579" s="32"/>
      <c r="AF579" s="32"/>
      <c r="AG579" s="32"/>
      <c r="AH579" s="32"/>
      <c r="AI579" s="32"/>
      <c r="AJ579" s="32"/>
      <c r="AK579" s="32"/>
      <c r="AL579" s="32"/>
      <c r="AM579" s="32"/>
      <c r="AN579" s="32"/>
      <c r="AO579" s="32"/>
      <c r="AP579" s="32"/>
      <c r="AQ579" s="32"/>
      <c r="AR579" s="32"/>
      <c r="AS579" s="32"/>
      <c r="AT579" s="32"/>
      <c r="AU579" s="32"/>
      <c r="AV579" s="32"/>
      <c r="AW579" s="32"/>
      <c r="AX579" s="32"/>
      <c r="AY579" s="32"/>
      <c r="AZ579" s="32"/>
      <c r="BA579" s="32"/>
      <c r="BB579" s="32"/>
      <c r="BC579" s="32"/>
      <c r="BD579" s="32"/>
      <c r="BE579" s="32"/>
      <c r="BF579" s="32"/>
      <c r="BG579" s="32"/>
      <c r="BH579" s="32"/>
      <c r="BI579" s="32"/>
      <c r="BJ579" s="32"/>
      <c r="BK579" s="32"/>
      <c r="BL579" s="32"/>
      <c r="BM579" s="32"/>
      <c r="BN579" s="32"/>
      <c r="BO579" s="32"/>
      <c r="BP579" s="32"/>
      <c r="BQ579" s="32"/>
    </row>
    <row r="580" spans="1:69" x14ac:dyDescent="0.25">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c r="AD580" s="32"/>
      <c r="AE580" s="32"/>
      <c r="AF580" s="32"/>
      <c r="AG580" s="32"/>
      <c r="AH580" s="32"/>
      <c r="AI580" s="32"/>
      <c r="AJ580" s="32"/>
      <c r="AK580" s="32"/>
      <c r="AL580" s="32"/>
      <c r="AM580" s="32"/>
      <c r="AN580" s="32"/>
      <c r="AO580" s="32"/>
      <c r="AP580" s="32"/>
      <c r="AQ580" s="32"/>
      <c r="AR580" s="32"/>
      <c r="AS580" s="32"/>
      <c r="AT580" s="32"/>
      <c r="AU580" s="32"/>
      <c r="AV580" s="32"/>
      <c r="AW580" s="32"/>
      <c r="AX580" s="32"/>
      <c r="AY580" s="32"/>
      <c r="AZ580" s="32"/>
      <c r="BA580" s="32"/>
      <c r="BB580" s="32"/>
      <c r="BC580" s="32"/>
      <c r="BD580" s="32"/>
      <c r="BE580" s="32"/>
      <c r="BF580" s="32"/>
      <c r="BG580" s="32"/>
      <c r="BH580" s="32"/>
      <c r="BI580" s="32"/>
      <c r="BJ580" s="32"/>
      <c r="BK580" s="32"/>
      <c r="BL580" s="32"/>
      <c r="BM580" s="32"/>
      <c r="BN580" s="32"/>
      <c r="BO580" s="32"/>
      <c r="BP580" s="32"/>
      <c r="BQ580" s="32"/>
    </row>
    <row r="581" spans="1:69" x14ac:dyDescent="0.25">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c r="AC581" s="32"/>
      <c r="AD581" s="32"/>
      <c r="AE581" s="32"/>
      <c r="AF581" s="32"/>
      <c r="AG581" s="32"/>
      <c r="AH581" s="32"/>
      <c r="AI581" s="32"/>
      <c r="AJ581" s="32"/>
      <c r="AK581" s="32"/>
      <c r="AL581" s="32"/>
      <c r="AM581" s="32"/>
      <c r="AN581" s="32"/>
      <c r="AO581" s="32"/>
      <c r="AP581" s="32"/>
      <c r="AQ581" s="32"/>
      <c r="AR581" s="32"/>
      <c r="AS581" s="32"/>
      <c r="AT581" s="32"/>
      <c r="AU581" s="32"/>
      <c r="AV581" s="32"/>
      <c r="AW581" s="32"/>
      <c r="AX581" s="32"/>
      <c r="AY581" s="32"/>
      <c r="AZ581" s="32"/>
      <c r="BA581" s="32"/>
      <c r="BB581" s="32"/>
      <c r="BC581" s="32"/>
      <c r="BD581" s="32"/>
      <c r="BE581" s="32"/>
      <c r="BF581" s="32"/>
      <c r="BG581" s="32"/>
      <c r="BH581" s="32"/>
      <c r="BI581" s="32"/>
      <c r="BJ581" s="32"/>
      <c r="BK581" s="32"/>
      <c r="BL581" s="32"/>
      <c r="BM581" s="32"/>
      <c r="BN581" s="32"/>
      <c r="BO581" s="32"/>
      <c r="BP581" s="32"/>
      <c r="BQ581" s="32"/>
    </row>
    <row r="582" spans="1:69" x14ac:dyDescent="0.25">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c r="AB582" s="32"/>
      <c r="AC582" s="32"/>
      <c r="AD582" s="32"/>
      <c r="AE582" s="32"/>
      <c r="AF582" s="32"/>
      <c r="AG582" s="32"/>
      <c r="AH582" s="32"/>
      <c r="AI582" s="32"/>
      <c r="AJ582" s="32"/>
      <c r="AK582" s="32"/>
      <c r="AL582" s="32"/>
      <c r="AM582" s="32"/>
      <c r="AN582" s="32"/>
      <c r="AO582" s="32"/>
      <c r="AP582" s="32"/>
      <c r="AQ582" s="32"/>
      <c r="AR582" s="32"/>
      <c r="AS582" s="32"/>
      <c r="AT582" s="32"/>
      <c r="AU582" s="32"/>
      <c r="AV582" s="32"/>
      <c r="AW582" s="32"/>
      <c r="AX582" s="32"/>
      <c r="AY582" s="32"/>
      <c r="AZ582" s="32"/>
      <c r="BA582" s="32"/>
      <c r="BB582" s="32"/>
      <c r="BC582" s="32"/>
      <c r="BD582" s="32"/>
      <c r="BE582" s="32"/>
      <c r="BF582" s="32"/>
      <c r="BG582" s="32"/>
      <c r="BH582" s="32"/>
      <c r="BI582" s="32"/>
      <c r="BJ582" s="32"/>
      <c r="BK582" s="32"/>
      <c r="BL582" s="32"/>
      <c r="BM582" s="32"/>
      <c r="BN582" s="32"/>
      <c r="BO582" s="32"/>
      <c r="BP582" s="32"/>
      <c r="BQ582" s="32"/>
    </row>
    <row r="583" spans="1:69" x14ac:dyDescent="0.25">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c r="AB583" s="32"/>
      <c r="AC583" s="32"/>
      <c r="AD583" s="32"/>
      <c r="AE583" s="32"/>
      <c r="AF583" s="32"/>
      <c r="AG583" s="32"/>
      <c r="AH583" s="32"/>
      <c r="AI583" s="32"/>
      <c r="AJ583" s="32"/>
      <c r="AK583" s="32"/>
      <c r="AL583" s="32"/>
      <c r="AM583" s="32"/>
      <c r="AN583" s="32"/>
      <c r="AO583" s="32"/>
      <c r="AP583" s="32"/>
      <c r="AQ583" s="32"/>
      <c r="AR583" s="32"/>
      <c r="AS583" s="32"/>
      <c r="AT583" s="32"/>
      <c r="AU583" s="32"/>
      <c r="AV583" s="32"/>
      <c r="AW583" s="32"/>
      <c r="AX583" s="32"/>
      <c r="AY583" s="32"/>
      <c r="AZ583" s="32"/>
      <c r="BA583" s="32"/>
      <c r="BB583" s="32"/>
      <c r="BC583" s="32"/>
      <c r="BD583" s="32"/>
      <c r="BE583" s="32"/>
      <c r="BF583" s="32"/>
      <c r="BG583" s="32"/>
      <c r="BH583" s="32"/>
      <c r="BI583" s="32"/>
      <c r="BJ583" s="32"/>
      <c r="BK583" s="32"/>
      <c r="BL583" s="32"/>
      <c r="BM583" s="32"/>
      <c r="BN583" s="32"/>
      <c r="BO583" s="32"/>
      <c r="BP583" s="32"/>
      <c r="BQ583" s="32"/>
    </row>
    <row r="584" spans="1:69" x14ac:dyDescent="0.25">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c r="AB584" s="32"/>
      <c r="AC584" s="32"/>
      <c r="AD584" s="32"/>
      <c r="AE584" s="32"/>
      <c r="AF584" s="32"/>
      <c r="AG584" s="32"/>
      <c r="AH584" s="32"/>
      <c r="AI584" s="32"/>
      <c r="AJ584" s="32"/>
      <c r="AK584" s="32"/>
      <c r="AL584" s="32"/>
      <c r="AM584" s="32"/>
      <c r="AN584" s="32"/>
      <c r="AO584" s="32"/>
      <c r="AP584" s="32"/>
      <c r="AQ584" s="32"/>
      <c r="AR584" s="32"/>
      <c r="AS584" s="32"/>
      <c r="AT584" s="32"/>
      <c r="AU584" s="32"/>
      <c r="AV584" s="32"/>
      <c r="AW584" s="32"/>
      <c r="AX584" s="32"/>
      <c r="AY584" s="32"/>
      <c r="AZ584" s="32"/>
      <c r="BA584" s="32"/>
      <c r="BB584" s="32"/>
      <c r="BC584" s="32"/>
      <c r="BD584" s="32"/>
      <c r="BE584" s="32"/>
      <c r="BF584" s="32"/>
      <c r="BG584" s="32"/>
      <c r="BH584" s="32"/>
      <c r="BI584" s="32"/>
      <c r="BJ584" s="32"/>
      <c r="BK584" s="32"/>
      <c r="BL584" s="32"/>
      <c r="BM584" s="32"/>
      <c r="BN584" s="32"/>
      <c r="BO584" s="32"/>
      <c r="BP584" s="32"/>
      <c r="BQ584" s="32"/>
    </row>
    <row r="585" spans="1:69" x14ac:dyDescent="0.25">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c r="AB585" s="32"/>
      <c r="AC585" s="32"/>
      <c r="AD585" s="32"/>
      <c r="AE585" s="32"/>
      <c r="AF585" s="32"/>
      <c r="AG585" s="32"/>
      <c r="AH585" s="32"/>
      <c r="AI585" s="32"/>
      <c r="AJ585" s="32"/>
      <c r="AK585" s="32"/>
      <c r="AL585" s="32"/>
      <c r="AM585" s="32"/>
      <c r="AN585" s="32"/>
      <c r="AO585" s="32"/>
      <c r="AP585" s="32"/>
      <c r="AQ585" s="32"/>
      <c r="AR585" s="32"/>
      <c r="AS585" s="32"/>
      <c r="AT585" s="32"/>
      <c r="AU585" s="32"/>
      <c r="AV585" s="32"/>
      <c r="AW585" s="32"/>
      <c r="AX585" s="32"/>
      <c r="AY585" s="32"/>
      <c r="AZ585" s="32"/>
      <c r="BA585" s="32"/>
      <c r="BB585" s="32"/>
      <c r="BC585" s="32"/>
      <c r="BD585" s="32"/>
      <c r="BE585" s="32"/>
      <c r="BF585" s="32"/>
      <c r="BG585" s="32"/>
      <c r="BH585" s="32"/>
      <c r="BI585" s="32"/>
      <c r="BJ585" s="32"/>
      <c r="BK585" s="32"/>
      <c r="BL585" s="32"/>
      <c r="BM585" s="32"/>
      <c r="BN585" s="32"/>
      <c r="BO585" s="32"/>
      <c r="BP585" s="32"/>
      <c r="BQ585" s="32"/>
    </row>
    <row r="586" spans="1:69" x14ac:dyDescent="0.25">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row>
    <row r="587" spans="1:69" x14ac:dyDescent="0.25">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c r="AB587" s="32"/>
      <c r="AC587" s="32"/>
      <c r="AD587" s="32"/>
      <c r="AE587" s="32"/>
      <c r="AF587" s="32"/>
      <c r="AG587" s="32"/>
      <c r="AH587" s="32"/>
      <c r="AI587" s="32"/>
      <c r="AJ587" s="32"/>
      <c r="AK587" s="32"/>
      <c r="AL587" s="32"/>
      <c r="AM587" s="32"/>
      <c r="AN587" s="32"/>
      <c r="AO587" s="32"/>
      <c r="AP587" s="32"/>
      <c r="AQ587" s="32"/>
      <c r="AR587" s="32"/>
      <c r="AS587" s="32"/>
      <c r="AT587" s="32"/>
      <c r="AU587" s="32"/>
      <c r="AV587" s="32"/>
      <c r="AW587" s="32"/>
      <c r="AX587" s="32"/>
      <c r="AY587" s="32"/>
      <c r="AZ587" s="32"/>
      <c r="BA587" s="32"/>
      <c r="BB587" s="32"/>
      <c r="BC587" s="32"/>
      <c r="BD587" s="32"/>
      <c r="BE587" s="32"/>
      <c r="BF587" s="32"/>
      <c r="BG587" s="32"/>
      <c r="BH587" s="32"/>
      <c r="BI587" s="32"/>
      <c r="BJ587" s="32"/>
      <c r="BK587" s="32"/>
      <c r="BL587" s="32"/>
      <c r="BM587" s="32"/>
      <c r="BN587" s="32"/>
      <c r="BO587" s="32"/>
      <c r="BP587" s="32"/>
      <c r="BQ587" s="32"/>
    </row>
    <row r="588" spans="1:69" x14ac:dyDescent="0.25">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c r="AB588" s="32"/>
      <c r="AC588" s="32"/>
      <c r="AD588" s="32"/>
      <c r="AE588" s="32"/>
      <c r="AF588" s="32"/>
      <c r="AG588" s="32"/>
      <c r="AH588" s="32"/>
      <c r="AI588" s="32"/>
      <c r="AJ588" s="32"/>
      <c r="AK588" s="32"/>
      <c r="AL588" s="32"/>
      <c r="AM588" s="32"/>
      <c r="AN588" s="32"/>
      <c r="AO588" s="32"/>
      <c r="AP588" s="32"/>
      <c r="AQ588" s="32"/>
      <c r="AR588" s="32"/>
      <c r="AS588" s="32"/>
      <c r="AT588" s="32"/>
      <c r="AU588" s="32"/>
      <c r="AV588" s="32"/>
      <c r="AW588" s="32"/>
      <c r="AX588" s="32"/>
      <c r="AY588" s="32"/>
      <c r="AZ588" s="32"/>
      <c r="BA588" s="32"/>
      <c r="BB588" s="32"/>
      <c r="BC588" s="32"/>
      <c r="BD588" s="32"/>
      <c r="BE588" s="32"/>
      <c r="BF588" s="32"/>
      <c r="BG588" s="32"/>
      <c r="BH588" s="32"/>
      <c r="BI588" s="32"/>
      <c r="BJ588" s="32"/>
      <c r="BK588" s="32"/>
      <c r="BL588" s="32"/>
      <c r="BM588" s="32"/>
      <c r="BN588" s="32"/>
      <c r="BO588" s="32"/>
      <c r="BP588" s="32"/>
      <c r="BQ588" s="32"/>
    </row>
    <row r="589" spans="1:69" x14ac:dyDescent="0.25">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c r="AC589" s="32"/>
      <c r="AD589" s="32"/>
      <c r="AE589" s="32"/>
      <c r="AF589" s="32"/>
      <c r="AG589" s="32"/>
      <c r="AH589" s="32"/>
      <c r="AI589" s="32"/>
      <c r="AJ589" s="32"/>
      <c r="AK589" s="32"/>
      <c r="AL589" s="32"/>
      <c r="AM589" s="32"/>
      <c r="AN589" s="32"/>
      <c r="AO589" s="32"/>
      <c r="AP589" s="32"/>
      <c r="AQ589" s="32"/>
      <c r="AR589" s="32"/>
      <c r="AS589" s="32"/>
      <c r="AT589" s="32"/>
      <c r="AU589" s="32"/>
      <c r="AV589" s="32"/>
      <c r="AW589" s="32"/>
      <c r="AX589" s="32"/>
      <c r="AY589" s="32"/>
      <c r="AZ589" s="32"/>
      <c r="BA589" s="32"/>
      <c r="BB589" s="32"/>
      <c r="BC589" s="32"/>
      <c r="BD589" s="32"/>
      <c r="BE589" s="32"/>
      <c r="BF589" s="32"/>
      <c r="BG589" s="32"/>
      <c r="BH589" s="32"/>
      <c r="BI589" s="32"/>
      <c r="BJ589" s="32"/>
      <c r="BK589" s="32"/>
      <c r="BL589" s="32"/>
      <c r="BM589" s="32"/>
      <c r="BN589" s="32"/>
      <c r="BO589" s="32"/>
      <c r="BP589" s="32"/>
      <c r="BQ589" s="32"/>
    </row>
    <row r="590" spans="1:69" x14ac:dyDescent="0.25">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c r="AB590" s="32"/>
      <c r="AC590" s="32"/>
      <c r="AD590" s="32"/>
      <c r="AE590" s="32"/>
      <c r="AF590" s="32"/>
      <c r="AG590" s="32"/>
      <c r="AH590" s="32"/>
      <c r="AI590" s="32"/>
      <c r="AJ590" s="32"/>
      <c r="AK590" s="32"/>
      <c r="AL590" s="32"/>
      <c r="AM590" s="32"/>
      <c r="AN590" s="32"/>
      <c r="AO590" s="32"/>
      <c r="AP590" s="32"/>
      <c r="AQ590" s="32"/>
      <c r="AR590" s="32"/>
      <c r="AS590" s="32"/>
      <c r="AT590" s="32"/>
      <c r="AU590" s="32"/>
      <c r="AV590" s="32"/>
      <c r="AW590" s="32"/>
      <c r="AX590" s="32"/>
      <c r="AY590" s="32"/>
      <c r="AZ590" s="32"/>
      <c r="BA590" s="32"/>
      <c r="BB590" s="32"/>
      <c r="BC590" s="32"/>
      <c r="BD590" s="32"/>
      <c r="BE590" s="32"/>
      <c r="BF590" s="32"/>
      <c r="BG590" s="32"/>
      <c r="BH590" s="32"/>
      <c r="BI590" s="32"/>
      <c r="BJ590" s="32"/>
      <c r="BK590" s="32"/>
      <c r="BL590" s="32"/>
      <c r="BM590" s="32"/>
      <c r="BN590" s="32"/>
      <c r="BO590" s="32"/>
      <c r="BP590" s="32"/>
      <c r="BQ590" s="32"/>
    </row>
    <row r="591" spans="1:69" x14ac:dyDescent="0.25">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c r="AB591" s="32"/>
      <c r="AC591" s="32"/>
      <c r="AD591" s="32"/>
      <c r="AE591" s="32"/>
      <c r="AF591" s="32"/>
      <c r="AG591" s="32"/>
      <c r="AH591" s="32"/>
      <c r="AI591" s="32"/>
      <c r="AJ591" s="32"/>
      <c r="AK591" s="32"/>
      <c r="AL591" s="32"/>
      <c r="AM591" s="32"/>
      <c r="AN591" s="32"/>
      <c r="AO591" s="32"/>
      <c r="AP591" s="32"/>
      <c r="AQ591" s="32"/>
      <c r="AR591" s="32"/>
      <c r="AS591" s="32"/>
      <c r="AT591" s="32"/>
      <c r="AU591" s="32"/>
      <c r="AV591" s="32"/>
      <c r="AW591" s="32"/>
      <c r="AX591" s="32"/>
      <c r="AY591" s="32"/>
      <c r="AZ591" s="32"/>
      <c r="BA591" s="32"/>
      <c r="BB591" s="32"/>
      <c r="BC591" s="32"/>
      <c r="BD591" s="32"/>
      <c r="BE591" s="32"/>
      <c r="BF591" s="32"/>
      <c r="BG591" s="32"/>
      <c r="BH591" s="32"/>
      <c r="BI591" s="32"/>
      <c r="BJ591" s="32"/>
      <c r="BK591" s="32"/>
      <c r="BL591" s="32"/>
      <c r="BM591" s="32"/>
      <c r="BN591" s="32"/>
      <c r="BO591" s="32"/>
      <c r="BP591" s="32"/>
      <c r="BQ591" s="32"/>
    </row>
    <row r="592" spans="1:69" x14ac:dyDescent="0.25">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c r="AB592" s="32"/>
      <c r="AC592" s="32"/>
      <c r="AD592" s="32"/>
      <c r="AE592" s="32"/>
      <c r="AF592" s="32"/>
      <c r="AG592" s="32"/>
      <c r="AH592" s="32"/>
      <c r="AI592" s="32"/>
      <c r="AJ592" s="32"/>
      <c r="AK592" s="32"/>
      <c r="AL592" s="32"/>
      <c r="AM592" s="32"/>
      <c r="AN592" s="32"/>
      <c r="AO592" s="32"/>
      <c r="AP592" s="32"/>
      <c r="AQ592" s="32"/>
      <c r="AR592" s="32"/>
      <c r="AS592" s="32"/>
      <c r="AT592" s="32"/>
      <c r="AU592" s="32"/>
      <c r="AV592" s="32"/>
      <c r="AW592" s="32"/>
      <c r="AX592" s="32"/>
      <c r="AY592" s="32"/>
      <c r="AZ592" s="32"/>
      <c r="BA592" s="32"/>
      <c r="BB592" s="32"/>
      <c r="BC592" s="32"/>
      <c r="BD592" s="32"/>
      <c r="BE592" s="32"/>
      <c r="BF592" s="32"/>
      <c r="BG592" s="32"/>
      <c r="BH592" s="32"/>
      <c r="BI592" s="32"/>
      <c r="BJ592" s="32"/>
      <c r="BK592" s="32"/>
      <c r="BL592" s="32"/>
      <c r="BM592" s="32"/>
      <c r="BN592" s="32"/>
      <c r="BO592" s="32"/>
      <c r="BP592" s="32"/>
      <c r="BQ592" s="32"/>
    </row>
    <row r="593" spans="1:69" x14ac:dyDescent="0.25">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c r="AB593" s="32"/>
      <c r="AC593" s="32"/>
      <c r="AD593" s="32"/>
      <c r="AE593" s="32"/>
      <c r="AF593" s="32"/>
      <c r="AG593" s="32"/>
      <c r="AH593" s="32"/>
      <c r="AI593" s="32"/>
      <c r="AJ593" s="32"/>
      <c r="AK593" s="32"/>
      <c r="AL593" s="32"/>
      <c r="AM593" s="32"/>
      <c r="AN593" s="32"/>
      <c r="AO593" s="32"/>
      <c r="AP593" s="32"/>
      <c r="AQ593" s="32"/>
      <c r="AR593" s="32"/>
      <c r="AS593" s="32"/>
      <c r="AT593" s="32"/>
      <c r="AU593" s="32"/>
      <c r="AV593" s="32"/>
      <c r="AW593" s="32"/>
      <c r="AX593" s="32"/>
      <c r="AY593" s="32"/>
      <c r="AZ593" s="32"/>
      <c r="BA593" s="32"/>
      <c r="BB593" s="32"/>
      <c r="BC593" s="32"/>
      <c r="BD593" s="32"/>
      <c r="BE593" s="32"/>
      <c r="BF593" s="32"/>
      <c r="BG593" s="32"/>
      <c r="BH593" s="32"/>
      <c r="BI593" s="32"/>
      <c r="BJ593" s="32"/>
      <c r="BK593" s="32"/>
      <c r="BL593" s="32"/>
      <c r="BM593" s="32"/>
      <c r="BN593" s="32"/>
      <c r="BO593" s="32"/>
      <c r="BP593" s="32"/>
      <c r="BQ593" s="32"/>
    </row>
    <row r="594" spans="1:69" x14ac:dyDescent="0.25">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c r="AB594" s="32"/>
      <c r="AC594" s="32"/>
      <c r="AD594" s="32"/>
      <c r="AE594" s="32"/>
      <c r="AF594" s="32"/>
      <c r="AG594" s="32"/>
      <c r="AH594" s="32"/>
      <c r="AI594" s="32"/>
      <c r="AJ594" s="32"/>
      <c r="AK594" s="32"/>
      <c r="AL594" s="32"/>
      <c r="AM594" s="32"/>
      <c r="AN594" s="32"/>
      <c r="AO594" s="32"/>
      <c r="AP594" s="32"/>
      <c r="AQ594" s="32"/>
      <c r="AR594" s="32"/>
      <c r="AS594" s="32"/>
      <c r="AT594" s="32"/>
      <c r="AU594" s="32"/>
      <c r="AV594" s="32"/>
      <c r="AW594" s="32"/>
      <c r="AX594" s="32"/>
      <c r="AY594" s="32"/>
      <c r="AZ594" s="32"/>
      <c r="BA594" s="32"/>
      <c r="BB594" s="32"/>
      <c r="BC594" s="32"/>
      <c r="BD594" s="32"/>
      <c r="BE594" s="32"/>
      <c r="BF594" s="32"/>
      <c r="BG594" s="32"/>
      <c r="BH594" s="32"/>
      <c r="BI594" s="32"/>
      <c r="BJ594" s="32"/>
      <c r="BK594" s="32"/>
      <c r="BL594" s="32"/>
      <c r="BM594" s="32"/>
      <c r="BN594" s="32"/>
      <c r="BO594" s="32"/>
      <c r="BP594" s="32"/>
      <c r="BQ594" s="32"/>
    </row>
    <row r="595" spans="1:69" x14ac:dyDescent="0.25">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c r="AB595" s="32"/>
      <c r="AC595" s="32"/>
      <c r="AD595" s="32"/>
      <c r="AE595" s="32"/>
      <c r="AF595" s="32"/>
      <c r="AG595" s="32"/>
      <c r="AH595" s="32"/>
      <c r="AI595" s="32"/>
      <c r="AJ595" s="32"/>
      <c r="AK595" s="32"/>
      <c r="AL595" s="32"/>
      <c r="AM595" s="32"/>
      <c r="AN595" s="32"/>
      <c r="AO595" s="32"/>
      <c r="AP595" s="32"/>
      <c r="AQ595" s="32"/>
      <c r="AR595" s="32"/>
      <c r="AS595" s="32"/>
      <c r="AT595" s="32"/>
      <c r="AU595" s="32"/>
      <c r="AV595" s="32"/>
      <c r="AW595" s="32"/>
      <c r="AX595" s="32"/>
      <c r="AY595" s="32"/>
      <c r="AZ595" s="32"/>
      <c r="BA595" s="32"/>
      <c r="BB595" s="32"/>
      <c r="BC595" s="32"/>
      <c r="BD595" s="32"/>
      <c r="BE595" s="32"/>
      <c r="BF595" s="32"/>
      <c r="BG595" s="32"/>
      <c r="BH595" s="32"/>
      <c r="BI595" s="32"/>
      <c r="BJ595" s="32"/>
      <c r="BK595" s="32"/>
      <c r="BL595" s="32"/>
      <c r="BM595" s="32"/>
      <c r="BN595" s="32"/>
      <c r="BO595" s="32"/>
      <c r="BP595" s="32"/>
      <c r="BQ595" s="32"/>
    </row>
    <row r="596" spans="1:69" x14ac:dyDescent="0.25">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row>
    <row r="597" spans="1:69" x14ac:dyDescent="0.25">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c r="AB597" s="32"/>
      <c r="AC597" s="32"/>
      <c r="AD597" s="32"/>
      <c r="AE597" s="32"/>
      <c r="AF597" s="32"/>
      <c r="AG597" s="32"/>
      <c r="AH597" s="32"/>
      <c r="AI597" s="32"/>
      <c r="AJ597" s="32"/>
      <c r="AK597" s="32"/>
      <c r="AL597" s="32"/>
      <c r="AM597" s="32"/>
      <c r="AN597" s="32"/>
      <c r="AO597" s="32"/>
      <c r="AP597" s="32"/>
      <c r="AQ597" s="32"/>
      <c r="AR597" s="32"/>
      <c r="AS597" s="32"/>
      <c r="AT597" s="32"/>
      <c r="AU597" s="32"/>
      <c r="AV597" s="32"/>
      <c r="AW597" s="32"/>
      <c r="AX597" s="32"/>
      <c r="AY597" s="32"/>
      <c r="AZ597" s="32"/>
      <c r="BA597" s="32"/>
      <c r="BB597" s="32"/>
      <c r="BC597" s="32"/>
      <c r="BD597" s="32"/>
      <c r="BE597" s="32"/>
      <c r="BF597" s="32"/>
      <c r="BG597" s="32"/>
      <c r="BH597" s="32"/>
      <c r="BI597" s="32"/>
      <c r="BJ597" s="32"/>
      <c r="BK597" s="32"/>
      <c r="BL597" s="32"/>
      <c r="BM597" s="32"/>
      <c r="BN597" s="32"/>
      <c r="BO597" s="32"/>
      <c r="BP597" s="32"/>
      <c r="BQ597" s="32"/>
    </row>
    <row r="598" spans="1:69" x14ac:dyDescent="0.25">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c r="AB598" s="32"/>
      <c r="AC598" s="32"/>
      <c r="AD598" s="32"/>
      <c r="AE598" s="32"/>
      <c r="AF598" s="32"/>
      <c r="AG598" s="32"/>
      <c r="AH598" s="32"/>
      <c r="AI598" s="32"/>
      <c r="AJ598" s="32"/>
      <c r="AK598" s="32"/>
      <c r="AL598" s="32"/>
      <c r="AM598" s="32"/>
      <c r="AN598" s="32"/>
      <c r="AO598" s="32"/>
      <c r="AP598" s="32"/>
      <c r="AQ598" s="32"/>
      <c r="AR598" s="32"/>
      <c r="AS598" s="32"/>
      <c r="AT598" s="32"/>
      <c r="AU598" s="32"/>
      <c r="AV598" s="32"/>
      <c r="AW598" s="32"/>
      <c r="AX598" s="32"/>
      <c r="AY598" s="32"/>
      <c r="AZ598" s="32"/>
      <c r="BA598" s="32"/>
      <c r="BB598" s="32"/>
      <c r="BC598" s="32"/>
      <c r="BD598" s="32"/>
      <c r="BE598" s="32"/>
      <c r="BF598" s="32"/>
      <c r="BG598" s="32"/>
      <c r="BH598" s="32"/>
      <c r="BI598" s="32"/>
      <c r="BJ598" s="32"/>
      <c r="BK598" s="32"/>
      <c r="BL598" s="32"/>
      <c r="BM598" s="32"/>
      <c r="BN598" s="32"/>
      <c r="BO598" s="32"/>
      <c r="BP598" s="32"/>
      <c r="BQ598" s="32"/>
    </row>
    <row r="599" spans="1:69" x14ac:dyDescent="0.25">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c r="AD599" s="32"/>
      <c r="AE599" s="32"/>
      <c r="AF599" s="32"/>
      <c r="AG599" s="32"/>
      <c r="AH599" s="32"/>
      <c r="AI599" s="32"/>
      <c r="AJ599" s="32"/>
      <c r="AK599" s="32"/>
      <c r="AL599" s="32"/>
      <c r="AM599" s="32"/>
      <c r="AN599" s="32"/>
      <c r="AO599" s="32"/>
      <c r="AP599" s="32"/>
      <c r="AQ599" s="32"/>
      <c r="AR599" s="32"/>
      <c r="AS599" s="32"/>
      <c r="AT599" s="32"/>
      <c r="AU599" s="32"/>
      <c r="AV599" s="32"/>
      <c r="AW599" s="32"/>
      <c r="AX599" s="32"/>
      <c r="AY599" s="32"/>
      <c r="AZ599" s="32"/>
      <c r="BA599" s="32"/>
      <c r="BB599" s="32"/>
      <c r="BC599" s="32"/>
      <c r="BD599" s="32"/>
      <c r="BE599" s="32"/>
      <c r="BF599" s="32"/>
      <c r="BG599" s="32"/>
      <c r="BH599" s="32"/>
      <c r="BI599" s="32"/>
      <c r="BJ599" s="32"/>
      <c r="BK599" s="32"/>
      <c r="BL599" s="32"/>
      <c r="BM599" s="32"/>
      <c r="BN599" s="32"/>
      <c r="BO599" s="32"/>
      <c r="BP599" s="32"/>
      <c r="BQ599" s="32"/>
    </row>
    <row r="600" spans="1:69" x14ac:dyDescent="0.25">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c r="AB600" s="32"/>
      <c r="AC600" s="32"/>
      <c r="AD600" s="32"/>
      <c r="AE600" s="32"/>
      <c r="AF600" s="32"/>
      <c r="AG600" s="32"/>
      <c r="AH600" s="32"/>
      <c r="AI600" s="32"/>
      <c r="AJ600" s="32"/>
      <c r="AK600" s="32"/>
      <c r="AL600" s="32"/>
      <c r="AM600" s="32"/>
      <c r="AN600" s="32"/>
      <c r="AO600" s="32"/>
      <c r="AP600" s="32"/>
      <c r="AQ600" s="32"/>
      <c r="AR600" s="32"/>
      <c r="AS600" s="32"/>
      <c r="AT600" s="32"/>
      <c r="AU600" s="32"/>
      <c r="AV600" s="32"/>
      <c r="AW600" s="32"/>
      <c r="AX600" s="32"/>
      <c r="AY600" s="32"/>
      <c r="AZ600" s="32"/>
      <c r="BA600" s="32"/>
      <c r="BB600" s="32"/>
      <c r="BC600" s="32"/>
      <c r="BD600" s="32"/>
      <c r="BE600" s="32"/>
      <c r="BF600" s="32"/>
      <c r="BG600" s="32"/>
      <c r="BH600" s="32"/>
      <c r="BI600" s="32"/>
      <c r="BJ600" s="32"/>
      <c r="BK600" s="32"/>
      <c r="BL600" s="32"/>
      <c r="BM600" s="32"/>
      <c r="BN600" s="32"/>
      <c r="BO600" s="32"/>
      <c r="BP600" s="32"/>
      <c r="BQ600" s="32"/>
    </row>
    <row r="601" spans="1:69" x14ac:dyDescent="0.25">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c r="AB601" s="32"/>
      <c r="AC601" s="32"/>
      <c r="AD601" s="32"/>
      <c r="AE601" s="32"/>
      <c r="AF601" s="32"/>
      <c r="AG601" s="32"/>
      <c r="AH601" s="32"/>
      <c r="AI601" s="32"/>
      <c r="AJ601" s="32"/>
      <c r="AK601" s="32"/>
      <c r="AL601" s="32"/>
      <c r="AM601" s="32"/>
      <c r="AN601" s="32"/>
      <c r="AO601" s="32"/>
      <c r="AP601" s="32"/>
      <c r="AQ601" s="32"/>
      <c r="AR601" s="32"/>
      <c r="AS601" s="32"/>
      <c r="AT601" s="32"/>
      <c r="AU601" s="32"/>
      <c r="AV601" s="32"/>
      <c r="AW601" s="32"/>
      <c r="AX601" s="32"/>
      <c r="AY601" s="32"/>
      <c r="AZ601" s="32"/>
      <c r="BA601" s="32"/>
      <c r="BB601" s="32"/>
      <c r="BC601" s="32"/>
      <c r="BD601" s="32"/>
      <c r="BE601" s="32"/>
      <c r="BF601" s="32"/>
      <c r="BG601" s="32"/>
      <c r="BH601" s="32"/>
      <c r="BI601" s="32"/>
      <c r="BJ601" s="32"/>
      <c r="BK601" s="32"/>
      <c r="BL601" s="32"/>
      <c r="BM601" s="32"/>
      <c r="BN601" s="32"/>
      <c r="BO601" s="32"/>
      <c r="BP601" s="32"/>
      <c r="BQ601" s="32"/>
    </row>
    <row r="602" spans="1:69" x14ac:dyDescent="0.25">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c r="AB602" s="32"/>
      <c r="AC602" s="32"/>
      <c r="AD602" s="32"/>
      <c r="AE602" s="32"/>
      <c r="AF602" s="32"/>
      <c r="AG602" s="32"/>
      <c r="AH602" s="32"/>
      <c r="AI602" s="32"/>
      <c r="AJ602" s="32"/>
      <c r="AK602" s="32"/>
      <c r="AL602" s="32"/>
      <c r="AM602" s="32"/>
      <c r="AN602" s="32"/>
      <c r="AO602" s="32"/>
      <c r="AP602" s="32"/>
      <c r="AQ602" s="32"/>
      <c r="AR602" s="32"/>
      <c r="AS602" s="32"/>
      <c r="AT602" s="32"/>
      <c r="AU602" s="32"/>
      <c r="AV602" s="32"/>
      <c r="AW602" s="32"/>
      <c r="AX602" s="32"/>
      <c r="AY602" s="32"/>
      <c r="AZ602" s="32"/>
      <c r="BA602" s="32"/>
      <c r="BB602" s="32"/>
      <c r="BC602" s="32"/>
      <c r="BD602" s="32"/>
      <c r="BE602" s="32"/>
      <c r="BF602" s="32"/>
      <c r="BG602" s="32"/>
      <c r="BH602" s="32"/>
      <c r="BI602" s="32"/>
      <c r="BJ602" s="32"/>
      <c r="BK602" s="32"/>
      <c r="BL602" s="32"/>
      <c r="BM602" s="32"/>
      <c r="BN602" s="32"/>
      <c r="BO602" s="32"/>
      <c r="BP602" s="32"/>
      <c r="BQ602" s="32"/>
    </row>
    <row r="603" spans="1:69" x14ac:dyDescent="0.25">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c r="AB603" s="32"/>
      <c r="AC603" s="32"/>
      <c r="AD603" s="32"/>
      <c r="AE603" s="32"/>
      <c r="AF603" s="32"/>
      <c r="AG603" s="32"/>
      <c r="AH603" s="32"/>
      <c r="AI603" s="32"/>
      <c r="AJ603" s="32"/>
      <c r="AK603" s="32"/>
      <c r="AL603" s="32"/>
      <c r="AM603" s="32"/>
      <c r="AN603" s="32"/>
      <c r="AO603" s="32"/>
      <c r="AP603" s="32"/>
      <c r="AQ603" s="32"/>
      <c r="AR603" s="32"/>
      <c r="AS603" s="32"/>
      <c r="AT603" s="32"/>
      <c r="AU603" s="32"/>
      <c r="AV603" s="32"/>
      <c r="AW603" s="32"/>
      <c r="AX603" s="32"/>
      <c r="AY603" s="32"/>
      <c r="AZ603" s="32"/>
      <c r="BA603" s="32"/>
      <c r="BB603" s="32"/>
      <c r="BC603" s="32"/>
      <c r="BD603" s="32"/>
      <c r="BE603" s="32"/>
      <c r="BF603" s="32"/>
      <c r="BG603" s="32"/>
      <c r="BH603" s="32"/>
      <c r="BI603" s="32"/>
      <c r="BJ603" s="32"/>
      <c r="BK603" s="32"/>
      <c r="BL603" s="32"/>
      <c r="BM603" s="32"/>
      <c r="BN603" s="32"/>
      <c r="BO603" s="32"/>
      <c r="BP603" s="32"/>
      <c r="BQ603" s="32"/>
    </row>
    <row r="604" spans="1:69" x14ac:dyDescent="0.25">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c r="AB604" s="32"/>
      <c r="AC604" s="32"/>
      <c r="AD604" s="32"/>
      <c r="AE604" s="32"/>
      <c r="AF604" s="32"/>
      <c r="AG604" s="32"/>
      <c r="AH604" s="32"/>
      <c r="AI604" s="32"/>
      <c r="AJ604" s="32"/>
      <c r="AK604" s="32"/>
      <c r="AL604" s="32"/>
      <c r="AM604" s="32"/>
      <c r="AN604" s="32"/>
      <c r="AO604" s="32"/>
      <c r="AP604" s="32"/>
      <c r="AQ604" s="32"/>
      <c r="AR604" s="32"/>
      <c r="AS604" s="32"/>
      <c r="AT604" s="32"/>
      <c r="AU604" s="32"/>
      <c r="AV604" s="32"/>
      <c r="AW604" s="32"/>
      <c r="AX604" s="32"/>
      <c r="AY604" s="32"/>
      <c r="AZ604" s="32"/>
      <c r="BA604" s="32"/>
      <c r="BB604" s="32"/>
      <c r="BC604" s="32"/>
      <c r="BD604" s="32"/>
      <c r="BE604" s="32"/>
      <c r="BF604" s="32"/>
      <c r="BG604" s="32"/>
      <c r="BH604" s="32"/>
      <c r="BI604" s="32"/>
      <c r="BJ604" s="32"/>
      <c r="BK604" s="32"/>
      <c r="BL604" s="32"/>
      <c r="BM604" s="32"/>
      <c r="BN604" s="32"/>
      <c r="BO604" s="32"/>
      <c r="BP604" s="32"/>
      <c r="BQ604" s="32"/>
    </row>
    <row r="605" spans="1:69" x14ac:dyDescent="0.25">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c r="AB605" s="32"/>
      <c r="AC605" s="32"/>
      <c r="AD605" s="32"/>
      <c r="AE605" s="32"/>
      <c r="AF605" s="32"/>
      <c r="AG605" s="32"/>
      <c r="AH605" s="32"/>
      <c r="AI605" s="32"/>
      <c r="AJ605" s="32"/>
      <c r="AK605" s="32"/>
      <c r="AL605" s="32"/>
      <c r="AM605" s="32"/>
      <c r="AN605" s="32"/>
      <c r="AO605" s="32"/>
      <c r="AP605" s="32"/>
      <c r="AQ605" s="32"/>
      <c r="AR605" s="32"/>
      <c r="AS605" s="32"/>
      <c r="AT605" s="32"/>
      <c r="AU605" s="32"/>
      <c r="AV605" s="32"/>
      <c r="AW605" s="32"/>
      <c r="AX605" s="32"/>
      <c r="AY605" s="32"/>
      <c r="AZ605" s="32"/>
      <c r="BA605" s="32"/>
      <c r="BB605" s="32"/>
      <c r="BC605" s="32"/>
      <c r="BD605" s="32"/>
      <c r="BE605" s="32"/>
      <c r="BF605" s="32"/>
      <c r="BG605" s="32"/>
      <c r="BH605" s="32"/>
      <c r="BI605" s="32"/>
      <c r="BJ605" s="32"/>
      <c r="BK605" s="32"/>
      <c r="BL605" s="32"/>
      <c r="BM605" s="32"/>
      <c r="BN605" s="32"/>
      <c r="BO605" s="32"/>
      <c r="BP605" s="32"/>
      <c r="BQ605" s="32"/>
    </row>
    <row r="606" spans="1:69" x14ac:dyDescent="0.25">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row>
    <row r="607" spans="1:69" x14ac:dyDescent="0.25">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c r="AB607" s="32"/>
      <c r="AC607" s="32"/>
      <c r="AD607" s="32"/>
      <c r="AE607" s="32"/>
      <c r="AF607" s="32"/>
      <c r="AG607" s="32"/>
      <c r="AH607" s="32"/>
      <c r="AI607" s="32"/>
      <c r="AJ607" s="32"/>
      <c r="AK607" s="32"/>
      <c r="AL607" s="32"/>
      <c r="AM607" s="32"/>
      <c r="AN607" s="32"/>
      <c r="AO607" s="32"/>
      <c r="AP607" s="32"/>
      <c r="AQ607" s="32"/>
      <c r="AR607" s="32"/>
      <c r="AS607" s="32"/>
      <c r="AT607" s="32"/>
      <c r="AU607" s="32"/>
      <c r="AV607" s="32"/>
      <c r="AW607" s="32"/>
      <c r="AX607" s="32"/>
      <c r="AY607" s="32"/>
      <c r="AZ607" s="32"/>
      <c r="BA607" s="32"/>
      <c r="BB607" s="32"/>
      <c r="BC607" s="32"/>
      <c r="BD607" s="32"/>
      <c r="BE607" s="32"/>
      <c r="BF607" s="32"/>
      <c r="BG607" s="32"/>
      <c r="BH607" s="32"/>
      <c r="BI607" s="32"/>
      <c r="BJ607" s="32"/>
      <c r="BK607" s="32"/>
      <c r="BL607" s="32"/>
      <c r="BM607" s="32"/>
      <c r="BN607" s="32"/>
      <c r="BO607" s="32"/>
      <c r="BP607" s="32"/>
      <c r="BQ607" s="32"/>
    </row>
    <row r="608" spans="1:69" x14ac:dyDescent="0.25">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c r="AB608" s="32"/>
      <c r="AC608" s="32"/>
      <c r="AD608" s="32"/>
      <c r="AE608" s="32"/>
      <c r="AF608" s="32"/>
      <c r="AG608" s="32"/>
      <c r="AH608" s="32"/>
      <c r="AI608" s="32"/>
      <c r="AJ608" s="32"/>
      <c r="AK608" s="32"/>
      <c r="AL608" s="32"/>
      <c r="AM608" s="32"/>
      <c r="AN608" s="32"/>
      <c r="AO608" s="32"/>
      <c r="AP608" s="32"/>
      <c r="AQ608" s="32"/>
      <c r="AR608" s="32"/>
      <c r="AS608" s="32"/>
      <c r="AT608" s="32"/>
      <c r="AU608" s="32"/>
      <c r="AV608" s="32"/>
      <c r="AW608" s="32"/>
      <c r="AX608" s="32"/>
      <c r="AY608" s="32"/>
      <c r="AZ608" s="32"/>
      <c r="BA608" s="32"/>
      <c r="BB608" s="32"/>
      <c r="BC608" s="32"/>
      <c r="BD608" s="32"/>
      <c r="BE608" s="32"/>
      <c r="BF608" s="32"/>
      <c r="BG608" s="32"/>
      <c r="BH608" s="32"/>
      <c r="BI608" s="32"/>
      <c r="BJ608" s="32"/>
      <c r="BK608" s="32"/>
      <c r="BL608" s="32"/>
      <c r="BM608" s="32"/>
      <c r="BN608" s="32"/>
      <c r="BO608" s="32"/>
      <c r="BP608" s="32"/>
      <c r="BQ608" s="32"/>
    </row>
    <row r="609" spans="1:69" x14ac:dyDescent="0.25">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c r="AB609" s="32"/>
      <c r="AC609" s="32"/>
      <c r="AD609" s="32"/>
      <c r="AE609" s="32"/>
      <c r="AF609" s="32"/>
      <c r="AG609" s="32"/>
      <c r="AH609" s="32"/>
      <c r="AI609" s="32"/>
      <c r="AJ609" s="32"/>
      <c r="AK609" s="32"/>
      <c r="AL609" s="32"/>
      <c r="AM609" s="32"/>
      <c r="AN609" s="32"/>
      <c r="AO609" s="32"/>
      <c r="AP609" s="32"/>
      <c r="AQ609" s="32"/>
      <c r="AR609" s="32"/>
      <c r="AS609" s="32"/>
      <c r="AT609" s="32"/>
      <c r="AU609" s="32"/>
      <c r="AV609" s="32"/>
      <c r="AW609" s="32"/>
      <c r="AX609" s="32"/>
      <c r="AY609" s="32"/>
      <c r="AZ609" s="32"/>
      <c r="BA609" s="32"/>
      <c r="BB609" s="32"/>
      <c r="BC609" s="32"/>
      <c r="BD609" s="32"/>
      <c r="BE609" s="32"/>
      <c r="BF609" s="32"/>
      <c r="BG609" s="32"/>
      <c r="BH609" s="32"/>
      <c r="BI609" s="32"/>
      <c r="BJ609" s="32"/>
      <c r="BK609" s="32"/>
      <c r="BL609" s="32"/>
      <c r="BM609" s="32"/>
      <c r="BN609" s="32"/>
      <c r="BO609" s="32"/>
      <c r="BP609" s="32"/>
      <c r="BQ609" s="32"/>
    </row>
    <row r="610" spans="1:69" x14ac:dyDescent="0.25">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c r="AB610" s="32"/>
      <c r="AC610" s="32"/>
      <c r="AD610" s="32"/>
      <c r="AE610" s="32"/>
      <c r="AF610" s="32"/>
      <c r="AG610" s="32"/>
      <c r="AH610" s="32"/>
      <c r="AI610" s="32"/>
      <c r="AJ610" s="32"/>
      <c r="AK610" s="32"/>
      <c r="AL610" s="32"/>
      <c r="AM610" s="32"/>
      <c r="AN610" s="32"/>
      <c r="AO610" s="32"/>
      <c r="AP610" s="32"/>
      <c r="AQ610" s="32"/>
      <c r="AR610" s="32"/>
      <c r="AS610" s="32"/>
      <c r="AT610" s="32"/>
      <c r="AU610" s="32"/>
      <c r="AV610" s="32"/>
      <c r="AW610" s="32"/>
      <c r="AX610" s="32"/>
      <c r="AY610" s="32"/>
      <c r="AZ610" s="32"/>
      <c r="BA610" s="32"/>
      <c r="BB610" s="32"/>
      <c r="BC610" s="32"/>
      <c r="BD610" s="32"/>
      <c r="BE610" s="32"/>
      <c r="BF610" s="32"/>
      <c r="BG610" s="32"/>
      <c r="BH610" s="32"/>
      <c r="BI610" s="32"/>
      <c r="BJ610" s="32"/>
      <c r="BK610" s="32"/>
      <c r="BL610" s="32"/>
      <c r="BM610" s="32"/>
      <c r="BN610" s="32"/>
      <c r="BO610" s="32"/>
      <c r="BP610" s="32"/>
      <c r="BQ610" s="32"/>
    </row>
    <row r="611" spans="1:69" x14ac:dyDescent="0.25">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c r="AB611" s="32"/>
      <c r="AC611" s="32"/>
      <c r="AD611" s="32"/>
      <c r="AE611" s="32"/>
      <c r="AF611" s="32"/>
      <c r="AG611" s="32"/>
      <c r="AH611" s="32"/>
      <c r="AI611" s="32"/>
      <c r="AJ611" s="32"/>
      <c r="AK611" s="32"/>
      <c r="AL611" s="32"/>
      <c r="AM611" s="32"/>
      <c r="AN611" s="32"/>
      <c r="AO611" s="32"/>
      <c r="AP611" s="32"/>
      <c r="AQ611" s="32"/>
      <c r="AR611" s="32"/>
      <c r="AS611" s="32"/>
      <c r="AT611" s="32"/>
      <c r="AU611" s="32"/>
      <c r="AV611" s="32"/>
      <c r="AW611" s="32"/>
      <c r="AX611" s="32"/>
      <c r="AY611" s="32"/>
      <c r="AZ611" s="32"/>
      <c r="BA611" s="32"/>
      <c r="BB611" s="32"/>
      <c r="BC611" s="32"/>
      <c r="BD611" s="32"/>
      <c r="BE611" s="32"/>
      <c r="BF611" s="32"/>
      <c r="BG611" s="32"/>
      <c r="BH611" s="32"/>
      <c r="BI611" s="32"/>
      <c r="BJ611" s="32"/>
      <c r="BK611" s="32"/>
      <c r="BL611" s="32"/>
      <c r="BM611" s="32"/>
      <c r="BN611" s="32"/>
      <c r="BO611" s="32"/>
      <c r="BP611" s="32"/>
      <c r="BQ611" s="32"/>
    </row>
    <row r="612" spans="1:69" x14ac:dyDescent="0.25">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c r="AB612" s="32"/>
      <c r="AC612" s="32"/>
      <c r="AD612" s="32"/>
      <c r="AE612" s="32"/>
      <c r="AF612" s="32"/>
      <c r="AG612" s="32"/>
      <c r="AH612" s="32"/>
      <c r="AI612" s="32"/>
      <c r="AJ612" s="32"/>
      <c r="AK612" s="32"/>
      <c r="AL612" s="32"/>
      <c r="AM612" s="32"/>
      <c r="AN612" s="32"/>
      <c r="AO612" s="32"/>
      <c r="AP612" s="32"/>
      <c r="AQ612" s="32"/>
      <c r="AR612" s="32"/>
      <c r="AS612" s="32"/>
      <c r="AT612" s="32"/>
      <c r="AU612" s="32"/>
      <c r="AV612" s="32"/>
      <c r="AW612" s="32"/>
      <c r="AX612" s="32"/>
      <c r="AY612" s="32"/>
      <c r="AZ612" s="32"/>
      <c r="BA612" s="32"/>
      <c r="BB612" s="32"/>
      <c r="BC612" s="32"/>
      <c r="BD612" s="32"/>
      <c r="BE612" s="32"/>
      <c r="BF612" s="32"/>
      <c r="BG612" s="32"/>
      <c r="BH612" s="32"/>
      <c r="BI612" s="32"/>
      <c r="BJ612" s="32"/>
      <c r="BK612" s="32"/>
      <c r="BL612" s="32"/>
      <c r="BM612" s="32"/>
      <c r="BN612" s="32"/>
      <c r="BO612" s="32"/>
      <c r="BP612" s="32"/>
      <c r="BQ612" s="32"/>
    </row>
    <row r="613" spans="1:69" x14ac:dyDescent="0.25">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c r="AB613" s="32"/>
      <c r="AC613" s="32"/>
      <c r="AD613" s="32"/>
      <c r="AE613" s="32"/>
      <c r="AF613" s="32"/>
      <c r="AG613" s="32"/>
      <c r="AH613" s="32"/>
      <c r="AI613" s="32"/>
      <c r="AJ613" s="32"/>
      <c r="AK613" s="32"/>
      <c r="AL613" s="32"/>
      <c r="AM613" s="32"/>
      <c r="AN613" s="32"/>
      <c r="AO613" s="32"/>
      <c r="AP613" s="32"/>
      <c r="AQ613" s="32"/>
      <c r="AR613" s="32"/>
      <c r="AS613" s="32"/>
      <c r="AT613" s="32"/>
      <c r="AU613" s="32"/>
      <c r="AV613" s="32"/>
      <c r="AW613" s="32"/>
      <c r="AX613" s="32"/>
      <c r="AY613" s="32"/>
      <c r="AZ613" s="32"/>
      <c r="BA613" s="32"/>
      <c r="BB613" s="32"/>
      <c r="BC613" s="32"/>
      <c r="BD613" s="32"/>
      <c r="BE613" s="32"/>
      <c r="BF613" s="32"/>
      <c r="BG613" s="32"/>
      <c r="BH613" s="32"/>
      <c r="BI613" s="32"/>
      <c r="BJ613" s="32"/>
      <c r="BK613" s="32"/>
      <c r="BL613" s="32"/>
      <c r="BM613" s="32"/>
      <c r="BN613" s="32"/>
      <c r="BO613" s="32"/>
      <c r="BP613" s="32"/>
      <c r="BQ613" s="32"/>
    </row>
    <row r="614" spans="1:69" x14ac:dyDescent="0.25">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c r="AB614" s="32"/>
      <c r="AC614" s="32"/>
      <c r="AD614" s="32"/>
      <c r="AE614" s="32"/>
      <c r="AF614" s="32"/>
      <c r="AG614" s="32"/>
      <c r="AH614" s="32"/>
      <c r="AI614" s="32"/>
      <c r="AJ614" s="32"/>
      <c r="AK614" s="32"/>
      <c r="AL614" s="32"/>
      <c r="AM614" s="32"/>
      <c r="AN614" s="32"/>
      <c r="AO614" s="32"/>
      <c r="AP614" s="32"/>
      <c r="AQ614" s="32"/>
      <c r="AR614" s="32"/>
      <c r="AS614" s="32"/>
      <c r="AT614" s="32"/>
      <c r="AU614" s="32"/>
      <c r="AV614" s="32"/>
      <c r="AW614" s="32"/>
      <c r="AX614" s="32"/>
      <c r="AY614" s="32"/>
      <c r="AZ614" s="32"/>
      <c r="BA614" s="32"/>
      <c r="BB614" s="32"/>
      <c r="BC614" s="32"/>
      <c r="BD614" s="32"/>
      <c r="BE614" s="32"/>
      <c r="BF614" s="32"/>
      <c r="BG614" s="32"/>
      <c r="BH614" s="32"/>
      <c r="BI614" s="32"/>
      <c r="BJ614" s="32"/>
      <c r="BK614" s="32"/>
      <c r="BL614" s="32"/>
      <c r="BM614" s="32"/>
      <c r="BN614" s="32"/>
      <c r="BO614" s="32"/>
      <c r="BP614" s="32"/>
      <c r="BQ614" s="32"/>
    </row>
    <row r="615" spans="1:69" x14ac:dyDescent="0.25">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c r="AB615" s="32"/>
      <c r="AC615" s="32"/>
      <c r="AD615" s="32"/>
      <c r="AE615" s="32"/>
      <c r="AF615" s="32"/>
      <c r="AG615" s="32"/>
      <c r="AH615" s="32"/>
      <c r="AI615" s="32"/>
      <c r="AJ615" s="32"/>
      <c r="AK615" s="32"/>
      <c r="AL615" s="32"/>
      <c r="AM615" s="32"/>
      <c r="AN615" s="32"/>
      <c r="AO615" s="32"/>
      <c r="AP615" s="32"/>
      <c r="AQ615" s="32"/>
      <c r="AR615" s="32"/>
      <c r="AS615" s="32"/>
      <c r="AT615" s="32"/>
      <c r="AU615" s="32"/>
      <c r="AV615" s="32"/>
      <c r="AW615" s="32"/>
      <c r="AX615" s="32"/>
      <c r="AY615" s="32"/>
      <c r="AZ615" s="32"/>
      <c r="BA615" s="32"/>
      <c r="BB615" s="32"/>
      <c r="BC615" s="32"/>
      <c r="BD615" s="32"/>
      <c r="BE615" s="32"/>
      <c r="BF615" s="32"/>
      <c r="BG615" s="32"/>
      <c r="BH615" s="32"/>
      <c r="BI615" s="32"/>
      <c r="BJ615" s="32"/>
      <c r="BK615" s="32"/>
      <c r="BL615" s="32"/>
      <c r="BM615" s="32"/>
      <c r="BN615" s="32"/>
      <c r="BO615" s="32"/>
      <c r="BP615" s="32"/>
      <c r="BQ615" s="32"/>
    </row>
    <row r="616" spans="1:69" x14ac:dyDescent="0.25">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row>
    <row r="617" spans="1:69" x14ac:dyDescent="0.25">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c r="AB617" s="32"/>
      <c r="AC617" s="32"/>
      <c r="AD617" s="32"/>
      <c r="AE617" s="32"/>
      <c r="AF617" s="32"/>
      <c r="AG617" s="32"/>
      <c r="AH617" s="32"/>
      <c r="AI617" s="32"/>
      <c r="AJ617" s="32"/>
      <c r="AK617" s="32"/>
      <c r="AL617" s="32"/>
      <c r="AM617" s="32"/>
      <c r="AN617" s="32"/>
      <c r="AO617" s="32"/>
      <c r="AP617" s="32"/>
      <c r="AQ617" s="32"/>
      <c r="AR617" s="32"/>
      <c r="AS617" s="32"/>
      <c r="AT617" s="32"/>
      <c r="AU617" s="32"/>
      <c r="AV617" s="32"/>
      <c r="AW617" s="32"/>
      <c r="AX617" s="32"/>
      <c r="AY617" s="32"/>
      <c r="AZ617" s="32"/>
      <c r="BA617" s="32"/>
      <c r="BB617" s="32"/>
      <c r="BC617" s="32"/>
      <c r="BD617" s="32"/>
      <c r="BE617" s="32"/>
      <c r="BF617" s="32"/>
      <c r="BG617" s="32"/>
      <c r="BH617" s="32"/>
      <c r="BI617" s="32"/>
      <c r="BJ617" s="32"/>
      <c r="BK617" s="32"/>
      <c r="BL617" s="32"/>
      <c r="BM617" s="32"/>
      <c r="BN617" s="32"/>
      <c r="BO617" s="32"/>
      <c r="BP617" s="32"/>
      <c r="BQ617" s="32"/>
    </row>
    <row r="618" spans="1:69" x14ac:dyDescent="0.25">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c r="AB618" s="32"/>
      <c r="AC618" s="32"/>
      <c r="AD618" s="32"/>
      <c r="AE618" s="32"/>
      <c r="AF618" s="32"/>
      <c r="AG618" s="32"/>
      <c r="AH618" s="32"/>
      <c r="AI618" s="32"/>
      <c r="AJ618" s="32"/>
      <c r="AK618" s="32"/>
      <c r="AL618" s="32"/>
      <c r="AM618" s="32"/>
      <c r="AN618" s="32"/>
      <c r="AO618" s="32"/>
      <c r="AP618" s="32"/>
      <c r="AQ618" s="32"/>
      <c r="AR618" s="32"/>
      <c r="AS618" s="32"/>
      <c r="AT618" s="32"/>
      <c r="AU618" s="32"/>
      <c r="AV618" s="32"/>
      <c r="AW618" s="32"/>
      <c r="AX618" s="32"/>
      <c r="AY618" s="32"/>
      <c r="AZ618" s="32"/>
      <c r="BA618" s="32"/>
      <c r="BB618" s="32"/>
      <c r="BC618" s="32"/>
      <c r="BD618" s="32"/>
      <c r="BE618" s="32"/>
      <c r="BF618" s="32"/>
      <c r="BG618" s="32"/>
      <c r="BH618" s="32"/>
      <c r="BI618" s="32"/>
      <c r="BJ618" s="32"/>
      <c r="BK618" s="32"/>
      <c r="BL618" s="32"/>
      <c r="BM618" s="32"/>
      <c r="BN618" s="32"/>
      <c r="BO618" s="32"/>
      <c r="BP618" s="32"/>
      <c r="BQ618" s="32"/>
    </row>
    <row r="619" spans="1:69" x14ac:dyDescent="0.25">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c r="AB619" s="32"/>
      <c r="AC619" s="32"/>
      <c r="AD619" s="32"/>
      <c r="AE619" s="32"/>
      <c r="AF619" s="32"/>
      <c r="AG619" s="32"/>
      <c r="AH619" s="32"/>
      <c r="AI619" s="32"/>
      <c r="AJ619" s="32"/>
      <c r="AK619" s="32"/>
      <c r="AL619" s="32"/>
      <c r="AM619" s="32"/>
      <c r="AN619" s="32"/>
      <c r="AO619" s="32"/>
      <c r="AP619" s="32"/>
      <c r="AQ619" s="32"/>
      <c r="AR619" s="32"/>
      <c r="AS619" s="32"/>
      <c r="AT619" s="32"/>
      <c r="AU619" s="32"/>
      <c r="AV619" s="32"/>
      <c r="AW619" s="32"/>
      <c r="AX619" s="32"/>
      <c r="AY619" s="32"/>
      <c r="AZ619" s="32"/>
      <c r="BA619" s="32"/>
      <c r="BB619" s="32"/>
      <c r="BC619" s="32"/>
      <c r="BD619" s="32"/>
      <c r="BE619" s="32"/>
      <c r="BF619" s="32"/>
      <c r="BG619" s="32"/>
      <c r="BH619" s="32"/>
      <c r="BI619" s="32"/>
      <c r="BJ619" s="32"/>
      <c r="BK619" s="32"/>
      <c r="BL619" s="32"/>
      <c r="BM619" s="32"/>
      <c r="BN619" s="32"/>
      <c r="BO619" s="32"/>
      <c r="BP619" s="32"/>
      <c r="BQ619" s="32"/>
    </row>
    <row r="620" spans="1:69" x14ac:dyDescent="0.25">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c r="AB620" s="32"/>
      <c r="AC620" s="32"/>
      <c r="AD620" s="32"/>
      <c r="AE620" s="32"/>
      <c r="AF620" s="32"/>
      <c r="AG620" s="32"/>
      <c r="AH620" s="32"/>
      <c r="AI620" s="32"/>
      <c r="AJ620" s="32"/>
      <c r="AK620" s="32"/>
      <c r="AL620" s="32"/>
      <c r="AM620" s="32"/>
      <c r="AN620" s="32"/>
      <c r="AO620" s="32"/>
      <c r="AP620" s="32"/>
      <c r="AQ620" s="32"/>
      <c r="AR620" s="32"/>
      <c r="AS620" s="32"/>
      <c r="AT620" s="32"/>
      <c r="AU620" s="32"/>
      <c r="AV620" s="32"/>
      <c r="AW620" s="32"/>
      <c r="AX620" s="32"/>
      <c r="AY620" s="32"/>
      <c r="AZ620" s="32"/>
      <c r="BA620" s="32"/>
      <c r="BB620" s="32"/>
      <c r="BC620" s="32"/>
      <c r="BD620" s="32"/>
      <c r="BE620" s="32"/>
      <c r="BF620" s="32"/>
      <c r="BG620" s="32"/>
      <c r="BH620" s="32"/>
      <c r="BI620" s="32"/>
      <c r="BJ620" s="32"/>
      <c r="BK620" s="32"/>
      <c r="BL620" s="32"/>
      <c r="BM620" s="32"/>
      <c r="BN620" s="32"/>
      <c r="BO620" s="32"/>
      <c r="BP620" s="32"/>
      <c r="BQ620" s="32"/>
    </row>
    <row r="621" spans="1:69" x14ac:dyDescent="0.25">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c r="AB621" s="32"/>
      <c r="AC621" s="32"/>
      <c r="AD621" s="32"/>
      <c r="AE621" s="32"/>
      <c r="AF621" s="32"/>
      <c r="AG621" s="32"/>
      <c r="AH621" s="32"/>
      <c r="AI621" s="32"/>
      <c r="AJ621" s="32"/>
      <c r="AK621" s="32"/>
      <c r="AL621" s="32"/>
      <c r="AM621" s="32"/>
      <c r="AN621" s="32"/>
      <c r="AO621" s="32"/>
      <c r="AP621" s="32"/>
      <c r="AQ621" s="32"/>
      <c r="AR621" s="32"/>
      <c r="AS621" s="32"/>
      <c r="AT621" s="32"/>
      <c r="AU621" s="32"/>
      <c r="AV621" s="32"/>
      <c r="AW621" s="32"/>
      <c r="AX621" s="32"/>
      <c r="AY621" s="32"/>
      <c r="AZ621" s="32"/>
      <c r="BA621" s="32"/>
      <c r="BB621" s="32"/>
      <c r="BC621" s="32"/>
      <c r="BD621" s="32"/>
      <c r="BE621" s="32"/>
      <c r="BF621" s="32"/>
      <c r="BG621" s="32"/>
      <c r="BH621" s="32"/>
      <c r="BI621" s="32"/>
      <c r="BJ621" s="32"/>
      <c r="BK621" s="32"/>
      <c r="BL621" s="32"/>
      <c r="BM621" s="32"/>
      <c r="BN621" s="32"/>
      <c r="BO621" s="32"/>
      <c r="BP621" s="32"/>
      <c r="BQ621" s="32"/>
    </row>
    <row r="622" spans="1:69" x14ac:dyDescent="0.25">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c r="AB622" s="32"/>
      <c r="AC622" s="32"/>
      <c r="AD622" s="32"/>
      <c r="AE622" s="32"/>
      <c r="AF622" s="32"/>
      <c r="AG622" s="32"/>
      <c r="AH622" s="32"/>
      <c r="AI622" s="32"/>
      <c r="AJ622" s="32"/>
      <c r="AK622" s="32"/>
      <c r="AL622" s="32"/>
      <c r="AM622" s="32"/>
      <c r="AN622" s="32"/>
      <c r="AO622" s="32"/>
      <c r="AP622" s="32"/>
      <c r="AQ622" s="32"/>
      <c r="AR622" s="32"/>
      <c r="AS622" s="32"/>
      <c r="AT622" s="32"/>
      <c r="AU622" s="32"/>
      <c r="AV622" s="32"/>
      <c r="AW622" s="32"/>
      <c r="AX622" s="32"/>
      <c r="AY622" s="32"/>
      <c r="AZ622" s="32"/>
      <c r="BA622" s="32"/>
      <c r="BB622" s="32"/>
      <c r="BC622" s="32"/>
      <c r="BD622" s="32"/>
      <c r="BE622" s="32"/>
      <c r="BF622" s="32"/>
      <c r="BG622" s="32"/>
      <c r="BH622" s="32"/>
      <c r="BI622" s="32"/>
      <c r="BJ622" s="32"/>
      <c r="BK622" s="32"/>
      <c r="BL622" s="32"/>
      <c r="BM622" s="32"/>
      <c r="BN622" s="32"/>
      <c r="BO622" s="32"/>
      <c r="BP622" s="32"/>
      <c r="BQ622" s="32"/>
    </row>
    <row r="623" spans="1:69" x14ac:dyDescent="0.25">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c r="AB623" s="32"/>
      <c r="AC623" s="32"/>
      <c r="AD623" s="32"/>
      <c r="AE623" s="32"/>
      <c r="AF623" s="32"/>
      <c r="AG623" s="32"/>
      <c r="AH623" s="32"/>
      <c r="AI623" s="32"/>
      <c r="AJ623" s="32"/>
      <c r="AK623" s="32"/>
      <c r="AL623" s="32"/>
      <c r="AM623" s="32"/>
      <c r="AN623" s="32"/>
      <c r="AO623" s="32"/>
      <c r="AP623" s="32"/>
      <c r="AQ623" s="32"/>
      <c r="AR623" s="32"/>
      <c r="AS623" s="32"/>
      <c r="AT623" s="32"/>
      <c r="AU623" s="32"/>
      <c r="AV623" s="32"/>
      <c r="AW623" s="32"/>
      <c r="AX623" s="32"/>
      <c r="AY623" s="32"/>
      <c r="AZ623" s="32"/>
      <c r="BA623" s="32"/>
      <c r="BB623" s="32"/>
      <c r="BC623" s="32"/>
      <c r="BD623" s="32"/>
      <c r="BE623" s="32"/>
      <c r="BF623" s="32"/>
      <c r="BG623" s="32"/>
      <c r="BH623" s="32"/>
      <c r="BI623" s="32"/>
      <c r="BJ623" s="32"/>
      <c r="BK623" s="32"/>
      <c r="BL623" s="32"/>
      <c r="BM623" s="32"/>
      <c r="BN623" s="32"/>
      <c r="BO623" s="32"/>
      <c r="BP623" s="32"/>
      <c r="BQ623" s="32"/>
    </row>
    <row r="624" spans="1:69" x14ac:dyDescent="0.25">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c r="AB624" s="32"/>
      <c r="AC624" s="32"/>
      <c r="AD624" s="32"/>
      <c r="AE624" s="32"/>
      <c r="AF624" s="32"/>
      <c r="AG624" s="32"/>
      <c r="AH624" s="32"/>
      <c r="AI624" s="32"/>
      <c r="AJ624" s="32"/>
      <c r="AK624" s="32"/>
      <c r="AL624" s="32"/>
      <c r="AM624" s="32"/>
      <c r="AN624" s="32"/>
      <c r="AO624" s="32"/>
      <c r="AP624" s="32"/>
      <c r="AQ624" s="32"/>
      <c r="AR624" s="32"/>
      <c r="AS624" s="32"/>
      <c r="AT624" s="32"/>
      <c r="AU624" s="32"/>
      <c r="AV624" s="32"/>
      <c r="AW624" s="32"/>
      <c r="AX624" s="32"/>
      <c r="AY624" s="32"/>
      <c r="AZ624" s="32"/>
      <c r="BA624" s="32"/>
      <c r="BB624" s="32"/>
      <c r="BC624" s="32"/>
      <c r="BD624" s="32"/>
      <c r="BE624" s="32"/>
      <c r="BF624" s="32"/>
      <c r="BG624" s="32"/>
      <c r="BH624" s="32"/>
      <c r="BI624" s="32"/>
      <c r="BJ624" s="32"/>
      <c r="BK624" s="32"/>
      <c r="BL624" s="32"/>
      <c r="BM624" s="32"/>
      <c r="BN624" s="32"/>
      <c r="BO624" s="32"/>
      <c r="BP624" s="32"/>
      <c r="BQ624" s="32"/>
    </row>
    <row r="625" spans="1:69" x14ac:dyDescent="0.25">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c r="AB625" s="32"/>
      <c r="AC625" s="32"/>
      <c r="AD625" s="32"/>
      <c r="AE625" s="32"/>
      <c r="AF625" s="32"/>
      <c r="AG625" s="32"/>
      <c r="AH625" s="32"/>
      <c r="AI625" s="32"/>
      <c r="AJ625" s="32"/>
      <c r="AK625" s="32"/>
      <c r="AL625" s="32"/>
      <c r="AM625" s="32"/>
      <c r="AN625" s="32"/>
      <c r="AO625" s="32"/>
      <c r="AP625" s="32"/>
      <c r="AQ625" s="32"/>
      <c r="AR625" s="32"/>
      <c r="AS625" s="32"/>
      <c r="AT625" s="32"/>
      <c r="AU625" s="32"/>
      <c r="AV625" s="32"/>
      <c r="AW625" s="32"/>
      <c r="AX625" s="32"/>
      <c r="AY625" s="32"/>
      <c r="AZ625" s="32"/>
      <c r="BA625" s="32"/>
      <c r="BB625" s="32"/>
      <c r="BC625" s="32"/>
      <c r="BD625" s="32"/>
      <c r="BE625" s="32"/>
      <c r="BF625" s="32"/>
      <c r="BG625" s="32"/>
      <c r="BH625" s="32"/>
      <c r="BI625" s="32"/>
      <c r="BJ625" s="32"/>
      <c r="BK625" s="32"/>
      <c r="BL625" s="32"/>
      <c r="BM625" s="32"/>
      <c r="BN625" s="32"/>
      <c r="BO625" s="32"/>
      <c r="BP625" s="32"/>
      <c r="BQ625" s="32"/>
    </row>
    <row r="626" spans="1:69" x14ac:dyDescent="0.25">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row>
    <row r="627" spans="1:69" x14ac:dyDescent="0.25">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c r="AB627" s="32"/>
      <c r="AC627" s="32"/>
      <c r="AD627" s="32"/>
      <c r="AE627" s="32"/>
      <c r="AF627" s="32"/>
      <c r="AG627" s="32"/>
      <c r="AH627" s="32"/>
      <c r="AI627" s="32"/>
      <c r="AJ627" s="32"/>
      <c r="AK627" s="32"/>
      <c r="AL627" s="32"/>
      <c r="AM627" s="32"/>
      <c r="AN627" s="32"/>
      <c r="AO627" s="32"/>
      <c r="AP627" s="32"/>
      <c r="AQ627" s="32"/>
      <c r="AR627" s="32"/>
      <c r="AS627" s="32"/>
      <c r="AT627" s="32"/>
      <c r="AU627" s="32"/>
      <c r="AV627" s="32"/>
      <c r="AW627" s="32"/>
      <c r="AX627" s="32"/>
      <c r="AY627" s="32"/>
      <c r="AZ627" s="32"/>
      <c r="BA627" s="32"/>
      <c r="BB627" s="32"/>
      <c r="BC627" s="32"/>
      <c r="BD627" s="32"/>
      <c r="BE627" s="32"/>
      <c r="BF627" s="32"/>
      <c r="BG627" s="32"/>
      <c r="BH627" s="32"/>
      <c r="BI627" s="32"/>
      <c r="BJ627" s="32"/>
      <c r="BK627" s="32"/>
      <c r="BL627" s="32"/>
      <c r="BM627" s="32"/>
      <c r="BN627" s="32"/>
      <c r="BO627" s="32"/>
      <c r="BP627" s="32"/>
      <c r="BQ627" s="32"/>
    </row>
    <row r="628" spans="1:69" x14ac:dyDescent="0.25">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c r="AB628" s="32"/>
      <c r="AC628" s="32"/>
      <c r="AD628" s="32"/>
      <c r="AE628" s="32"/>
      <c r="AF628" s="32"/>
      <c r="AG628" s="32"/>
      <c r="AH628" s="32"/>
      <c r="AI628" s="32"/>
      <c r="AJ628" s="32"/>
      <c r="AK628" s="32"/>
      <c r="AL628" s="32"/>
      <c r="AM628" s="32"/>
      <c r="AN628" s="32"/>
      <c r="AO628" s="32"/>
      <c r="AP628" s="32"/>
      <c r="AQ628" s="32"/>
      <c r="AR628" s="32"/>
      <c r="AS628" s="32"/>
      <c r="AT628" s="32"/>
      <c r="AU628" s="32"/>
      <c r="AV628" s="32"/>
      <c r="AW628" s="32"/>
      <c r="AX628" s="32"/>
      <c r="AY628" s="32"/>
      <c r="AZ628" s="32"/>
      <c r="BA628" s="32"/>
      <c r="BB628" s="32"/>
      <c r="BC628" s="32"/>
      <c r="BD628" s="32"/>
      <c r="BE628" s="32"/>
      <c r="BF628" s="32"/>
      <c r="BG628" s="32"/>
      <c r="BH628" s="32"/>
      <c r="BI628" s="32"/>
      <c r="BJ628" s="32"/>
      <c r="BK628" s="32"/>
      <c r="BL628" s="32"/>
      <c r="BM628" s="32"/>
      <c r="BN628" s="32"/>
      <c r="BO628" s="32"/>
      <c r="BP628" s="32"/>
      <c r="BQ628" s="32"/>
    </row>
    <row r="629" spans="1:69" x14ac:dyDescent="0.25">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c r="AB629" s="32"/>
      <c r="AC629" s="32"/>
      <c r="AD629" s="32"/>
      <c r="AE629" s="32"/>
      <c r="AF629" s="32"/>
      <c r="AG629" s="32"/>
      <c r="AH629" s="32"/>
      <c r="AI629" s="32"/>
      <c r="AJ629" s="32"/>
      <c r="AK629" s="32"/>
      <c r="AL629" s="32"/>
      <c r="AM629" s="32"/>
      <c r="AN629" s="32"/>
      <c r="AO629" s="32"/>
      <c r="AP629" s="32"/>
      <c r="AQ629" s="32"/>
      <c r="AR629" s="32"/>
      <c r="AS629" s="32"/>
      <c r="AT629" s="32"/>
      <c r="AU629" s="32"/>
      <c r="AV629" s="32"/>
      <c r="AW629" s="32"/>
      <c r="AX629" s="32"/>
      <c r="AY629" s="32"/>
      <c r="AZ629" s="32"/>
      <c r="BA629" s="32"/>
      <c r="BB629" s="32"/>
      <c r="BC629" s="32"/>
      <c r="BD629" s="32"/>
      <c r="BE629" s="32"/>
      <c r="BF629" s="32"/>
      <c r="BG629" s="32"/>
      <c r="BH629" s="32"/>
      <c r="BI629" s="32"/>
      <c r="BJ629" s="32"/>
      <c r="BK629" s="32"/>
      <c r="BL629" s="32"/>
      <c r="BM629" s="32"/>
      <c r="BN629" s="32"/>
      <c r="BO629" s="32"/>
      <c r="BP629" s="32"/>
      <c r="BQ629" s="32"/>
    </row>
    <row r="630" spans="1:69" x14ac:dyDescent="0.25">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c r="AB630" s="32"/>
      <c r="AC630" s="32"/>
      <c r="AD630" s="32"/>
      <c r="AE630" s="32"/>
      <c r="AF630" s="32"/>
      <c r="AG630" s="32"/>
      <c r="AH630" s="32"/>
      <c r="AI630" s="32"/>
      <c r="AJ630" s="32"/>
      <c r="AK630" s="32"/>
      <c r="AL630" s="32"/>
      <c r="AM630" s="32"/>
      <c r="AN630" s="32"/>
      <c r="AO630" s="32"/>
      <c r="AP630" s="32"/>
      <c r="AQ630" s="32"/>
      <c r="AR630" s="32"/>
      <c r="AS630" s="32"/>
      <c r="AT630" s="32"/>
      <c r="AU630" s="32"/>
      <c r="AV630" s="32"/>
      <c r="AW630" s="32"/>
      <c r="AX630" s="32"/>
      <c r="AY630" s="32"/>
      <c r="AZ630" s="32"/>
      <c r="BA630" s="32"/>
      <c r="BB630" s="32"/>
      <c r="BC630" s="32"/>
      <c r="BD630" s="32"/>
      <c r="BE630" s="32"/>
      <c r="BF630" s="32"/>
      <c r="BG630" s="32"/>
      <c r="BH630" s="32"/>
      <c r="BI630" s="32"/>
      <c r="BJ630" s="32"/>
      <c r="BK630" s="32"/>
      <c r="BL630" s="32"/>
      <c r="BM630" s="32"/>
      <c r="BN630" s="32"/>
      <c r="BO630" s="32"/>
      <c r="BP630" s="32"/>
      <c r="BQ630" s="32"/>
    </row>
    <row r="631" spans="1:69" x14ac:dyDescent="0.25">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c r="AB631" s="32"/>
      <c r="AC631" s="32"/>
      <c r="AD631" s="32"/>
      <c r="AE631" s="32"/>
      <c r="AF631" s="32"/>
      <c r="AG631" s="32"/>
      <c r="AH631" s="32"/>
      <c r="AI631" s="32"/>
      <c r="AJ631" s="32"/>
      <c r="AK631" s="32"/>
      <c r="AL631" s="32"/>
      <c r="AM631" s="32"/>
      <c r="AN631" s="32"/>
      <c r="AO631" s="32"/>
      <c r="AP631" s="32"/>
      <c r="AQ631" s="32"/>
      <c r="AR631" s="32"/>
      <c r="AS631" s="32"/>
      <c r="AT631" s="32"/>
      <c r="AU631" s="32"/>
      <c r="AV631" s="32"/>
      <c r="AW631" s="32"/>
      <c r="AX631" s="32"/>
      <c r="AY631" s="32"/>
      <c r="AZ631" s="32"/>
      <c r="BA631" s="32"/>
      <c r="BB631" s="32"/>
      <c r="BC631" s="32"/>
      <c r="BD631" s="32"/>
      <c r="BE631" s="32"/>
      <c r="BF631" s="32"/>
      <c r="BG631" s="32"/>
      <c r="BH631" s="32"/>
      <c r="BI631" s="32"/>
      <c r="BJ631" s="32"/>
      <c r="BK631" s="32"/>
      <c r="BL631" s="32"/>
      <c r="BM631" s="32"/>
      <c r="BN631" s="32"/>
      <c r="BO631" s="32"/>
      <c r="BP631" s="32"/>
      <c r="BQ631" s="32"/>
    </row>
    <row r="632" spans="1:69" x14ac:dyDescent="0.25">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c r="AB632" s="32"/>
      <c r="AC632" s="32"/>
      <c r="AD632" s="32"/>
      <c r="AE632" s="32"/>
      <c r="AF632" s="32"/>
      <c r="AG632" s="32"/>
      <c r="AH632" s="32"/>
      <c r="AI632" s="32"/>
      <c r="AJ632" s="32"/>
      <c r="AK632" s="32"/>
      <c r="AL632" s="32"/>
      <c r="AM632" s="32"/>
      <c r="AN632" s="32"/>
      <c r="AO632" s="32"/>
      <c r="AP632" s="32"/>
      <c r="AQ632" s="32"/>
      <c r="AR632" s="32"/>
      <c r="AS632" s="32"/>
      <c r="AT632" s="32"/>
      <c r="AU632" s="32"/>
      <c r="AV632" s="32"/>
      <c r="AW632" s="32"/>
      <c r="AX632" s="32"/>
      <c r="AY632" s="32"/>
      <c r="AZ632" s="32"/>
      <c r="BA632" s="32"/>
      <c r="BB632" s="32"/>
      <c r="BC632" s="32"/>
      <c r="BD632" s="32"/>
      <c r="BE632" s="32"/>
      <c r="BF632" s="32"/>
      <c r="BG632" s="32"/>
      <c r="BH632" s="32"/>
      <c r="BI632" s="32"/>
      <c r="BJ632" s="32"/>
      <c r="BK632" s="32"/>
      <c r="BL632" s="32"/>
      <c r="BM632" s="32"/>
      <c r="BN632" s="32"/>
      <c r="BO632" s="32"/>
      <c r="BP632" s="32"/>
      <c r="BQ632" s="32"/>
    </row>
    <row r="633" spans="1:69" x14ac:dyDescent="0.25">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c r="AB633" s="32"/>
      <c r="AC633" s="32"/>
      <c r="AD633" s="32"/>
      <c r="AE633" s="32"/>
      <c r="AF633" s="32"/>
      <c r="AG633" s="32"/>
      <c r="AH633" s="32"/>
      <c r="AI633" s="32"/>
      <c r="AJ633" s="32"/>
      <c r="AK633" s="32"/>
      <c r="AL633" s="32"/>
      <c r="AM633" s="32"/>
      <c r="AN633" s="32"/>
      <c r="AO633" s="32"/>
      <c r="AP633" s="32"/>
      <c r="AQ633" s="32"/>
      <c r="AR633" s="32"/>
      <c r="AS633" s="32"/>
      <c r="AT633" s="32"/>
      <c r="AU633" s="32"/>
      <c r="AV633" s="32"/>
      <c r="AW633" s="32"/>
      <c r="AX633" s="32"/>
      <c r="AY633" s="32"/>
      <c r="AZ633" s="32"/>
      <c r="BA633" s="32"/>
      <c r="BB633" s="32"/>
      <c r="BC633" s="32"/>
      <c r="BD633" s="32"/>
      <c r="BE633" s="32"/>
      <c r="BF633" s="32"/>
      <c r="BG633" s="32"/>
      <c r="BH633" s="32"/>
      <c r="BI633" s="32"/>
      <c r="BJ633" s="32"/>
      <c r="BK633" s="32"/>
      <c r="BL633" s="32"/>
      <c r="BM633" s="32"/>
      <c r="BN633" s="32"/>
      <c r="BO633" s="32"/>
      <c r="BP633" s="32"/>
      <c r="BQ633" s="32"/>
    </row>
    <row r="634" spans="1:69" x14ac:dyDescent="0.25">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c r="AB634" s="32"/>
      <c r="AC634" s="32"/>
      <c r="AD634" s="32"/>
      <c r="AE634" s="32"/>
      <c r="AF634" s="32"/>
      <c r="AG634" s="32"/>
      <c r="AH634" s="32"/>
      <c r="AI634" s="32"/>
      <c r="AJ634" s="32"/>
      <c r="AK634" s="32"/>
      <c r="AL634" s="32"/>
      <c r="AM634" s="32"/>
      <c r="AN634" s="32"/>
      <c r="AO634" s="32"/>
      <c r="AP634" s="32"/>
      <c r="AQ634" s="32"/>
      <c r="AR634" s="32"/>
      <c r="AS634" s="32"/>
      <c r="AT634" s="32"/>
      <c r="AU634" s="32"/>
      <c r="AV634" s="32"/>
      <c r="AW634" s="32"/>
      <c r="AX634" s="32"/>
      <c r="AY634" s="32"/>
      <c r="AZ634" s="32"/>
      <c r="BA634" s="32"/>
      <c r="BB634" s="32"/>
      <c r="BC634" s="32"/>
      <c r="BD634" s="32"/>
      <c r="BE634" s="32"/>
      <c r="BF634" s="32"/>
      <c r="BG634" s="32"/>
      <c r="BH634" s="32"/>
      <c r="BI634" s="32"/>
      <c r="BJ634" s="32"/>
      <c r="BK634" s="32"/>
      <c r="BL634" s="32"/>
      <c r="BM634" s="32"/>
      <c r="BN634" s="32"/>
      <c r="BO634" s="32"/>
      <c r="BP634" s="32"/>
      <c r="BQ634" s="32"/>
    </row>
    <row r="635" spans="1:69" x14ac:dyDescent="0.25">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c r="AB635" s="32"/>
      <c r="AC635" s="32"/>
      <c r="AD635" s="32"/>
      <c r="AE635" s="32"/>
      <c r="AF635" s="32"/>
      <c r="AG635" s="32"/>
      <c r="AH635" s="32"/>
      <c r="AI635" s="32"/>
      <c r="AJ635" s="32"/>
      <c r="AK635" s="32"/>
      <c r="AL635" s="32"/>
      <c r="AM635" s="32"/>
      <c r="AN635" s="32"/>
      <c r="AO635" s="32"/>
      <c r="AP635" s="32"/>
      <c r="AQ635" s="32"/>
      <c r="AR635" s="32"/>
      <c r="AS635" s="32"/>
      <c r="AT635" s="32"/>
      <c r="AU635" s="32"/>
      <c r="AV635" s="32"/>
      <c r="AW635" s="32"/>
      <c r="AX635" s="32"/>
      <c r="AY635" s="32"/>
      <c r="AZ635" s="32"/>
      <c r="BA635" s="32"/>
      <c r="BB635" s="32"/>
      <c r="BC635" s="32"/>
      <c r="BD635" s="32"/>
      <c r="BE635" s="32"/>
      <c r="BF635" s="32"/>
      <c r="BG635" s="32"/>
      <c r="BH635" s="32"/>
      <c r="BI635" s="32"/>
      <c r="BJ635" s="32"/>
      <c r="BK635" s="32"/>
      <c r="BL635" s="32"/>
      <c r="BM635" s="32"/>
      <c r="BN635" s="32"/>
      <c r="BO635" s="32"/>
      <c r="BP635" s="32"/>
      <c r="BQ635" s="32"/>
    </row>
    <row r="636" spans="1:69" x14ac:dyDescent="0.25">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row>
    <row r="637" spans="1:69" x14ac:dyDescent="0.25">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c r="AB637" s="32"/>
      <c r="AC637" s="32"/>
      <c r="AD637" s="32"/>
      <c r="AE637" s="32"/>
      <c r="AF637" s="32"/>
      <c r="AG637" s="32"/>
      <c r="AH637" s="32"/>
      <c r="AI637" s="32"/>
      <c r="AJ637" s="32"/>
      <c r="AK637" s="32"/>
      <c r="AL637" s="32"/>
      <c r="AM637" s="32"/>
      <c r="AN637" s="32"/>
      <c r="AO637" s="32"/>
      <c r="AP637" s="32"/>
      <c r="AQ637" s="32"/>
      <c r="AR637" s="32"/>
      <c r="AS637" s="32"/>
      <c r="AT637" s="32"/>
      <c r="AU637" s="32"/>
      <c r="AV637" s="32"/>
      <c r="AW637" s="32"/>
      <c r="AX637" s="32"/>
      <c r="AY637" s="32"/>
      <c r="AZ637" s="32"/>
      <c r="BA637" s="32"/>
      <c r="BB637" s="32"/>
      <c r="BC637" s="32"/>
      <c r="BD637" s="32"/>
      <c r="BE637" s="32"/>
      <c r="BF637" s="32"/>
      <c r="BG637" s="32"/>
      <c r="BH637" s="32"/>
      <c r="BI637" s="32"/>
      <c r="BJ637" s="32"/>
      <c r="BK637" s="32"/>
      <c r="BL637" s="32"/>
      <c r="BM637" s="32"/>
      <c r="BN637" s="32"/>
      <c r="BO637" s="32"/>
      <c r="BP637" s="32"/>
      <c r="BQ637" s="32"/>
    </row>
    <row r="638" spans="1:69" x14ac:dyDescent="0.25">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c r="AB638" s="32"/>
      <c r="AC638" s="32"/>
      <c r="AD638" s="32"/>
      <c r="AE638" s="32"/>
      <c r="AF638" s="32"/>
      <c r="AG638" s="32"/>
      <c r="AH638" s="32"/>
      <c r="AI638" s="32"/>
      <c r="AJ638" s="32"/>
      <c r="AK638" s="32"/>
      <c r="AL638" s="32"/>
      <c r="AM638" s="32"/>
      <c r="AN638" s="32"/>
      <c r="AO638" s="32"/>
      <c r="AP638" s="32"/>
      <c r="AQ638" s="32"/>
      <c r="AR638" s="32"/>
      <c r="AS638" s="32"/>
      <c r="AT638" s="32"/>
      <c r="AU638" s="32"/>
      <c r="AV638" s="32"/>
      <c r="AW638" s="32"/>
      <c r="AX638" s="32"/>
      <c r="AY638" s="32"/>
      <c r="AZ638" s="32"/>
      <c r="BA638" s="32"/>
      <c r="BB638" s="32"/>
      <c r="BC638" s="32"/>
      <c r="BD638" s="32"/>
      <c r="BE638" s="32"/>
      <c r="BF638" s="32"/>
      <c r="BG638" s="32"/>
      <c r="BH638" s="32"/>
      <c r="BI638" s="32"/>
      <c r="BJ638" s="32"/>
      <c r="BK638" s="32"/>
      <c r="BL638" s="32"/>
      <c r="BM638" s="32"/>
      <c r="BN638" s="32"/>
      <c r="BO638" s="32"/>
      <c r="BP638" s="32"/>
      <c r="BQ638" s="32"/>
    </row>
    <row r="639" spans="1:69" x14ac:dyDescent="0.25">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c r="AB639" s="32"/>
      <c r="AC639" s="32"/>
      <c r="AD639" s="32"/>
      <c r="AE639" s="32"/>
      <c r="AF639" s="32"/>
      <c r="AG639" s="32"/>
      <c r="AH639" s="32"/>
      <c r="AI639" s="32"/>
      <c r="AJ639" s="32"/>
      <c r="AK639" s="32"/>
      <c r="AL639" s="32"/>
      <c r="AM639" s="32"/>
      <c r="AN639" s="32"/>
      <c r="AO639" s="32"/>
      <c r="AP639" s="32"/>
      <c r="AQ639" s="32"/>
      <c r="AR639" s="32"/>
      <c r="AS639" s="32"/>
      <c r="AT639" s="32"/>
      <c r="AU639" s="32"/>
      <c r="AV639" s="32"/>
      <c r="AW639" s="32"/>
      <c r="AX639" s="32"/>
      <c r="AY639" s="32"/>
      <c r="AZ639" s="32"/>
      <c r="BA639" s="32"/>
      <c r="BB639" s="32"/>
      <c r="BC639" s="32"/>
      <c r="BD639" s="32"/>
      <c r="BE639" s="32"/>
      <c r="BF639" s="32"/>
      <c r="BG639" s="32"/>
      <c r="BH639" s="32"/>
      <c r="BI639" s="32"/>
      <c r="BJ639" s="32"/>
      <c r="BK639" s="32"/>
      <c r="BL639" s="32"/>
      <c r="BM639" s="32"/>
      <c r="BN639" s="32"/>
      <c r="BO639" s="32"/>
      <c r="BP639" s="32"/>
      <c r="BQ639" s="32"/>
    </row>
    <row r="640" spans="1:69" x14ac:dyDescent="0.25">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c r="AB640" s="32"/>
      <c r="AC640" s="32"/>
      <c r="AD640" s="32"/>
      <c r="AE640" s="32"/>
      <c r="AF640" s="32"/>
      <c r="AG640" s="32"/>
      <c r="AH640" s="32"/>
      <c r="AI640" s="32"/>
      <c r="AJ640" s="32"/>
      <c r="AK640" s="32"/>
      <c r="AL640" s="32"/>
      <c r="AM640" s="32"/>
      <c r="AN640" s="32"/>
      <c r="AO640" s="32"/>
      <c r="AP640" s="32"/>
      <c r="AQ640" s="32"/>
      <c r="AR640" s="32"/>
      <c r="AS640" s="32"/>
      <c r="AT640" s="32"/>
      <c r="AU640" s="32"/>
      <c r="AV640" s="32"/>
      <c r="AW640" s="32"/>
      <c r="AX640" s="32"/>
      <c r="AY640" s="32"/>
      <c r="AZ640" s="32"/>
      <c r="BA640" s="32"/>
      <c r="BB640" s="32"/>
      <c r="BC640" s="32"/>
      <c r="BD640" s="32"/>
      <c r="BE640" s="32"/>
      <c r="BF640" s="32"/>
      <c r="BG640" s="32"/>
      <c r="BH640" s="32"/>
      <c r="BI640" s="32"/>
      <c r="BJ640" s="32"/>
      <c r="BK640" s="32"/>
      <c r="BL640" s="32"/>
      <c r="BM640" s="32"/>
      <c r="BN640" s="32"/>
      <c r="BO640" s="32"/>
      <c r="BP640" s="32"/>
      <c r="BQ640" s="32"/>
    </row>
    <row r="641" spans="1:69" x14ac:dyDescent="0.25">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c r="AB641" s="32"/>
      <c r="AC641" s="32"/>
      <c r="AD641" s="32"/>
      <c r="AE641" s="32"/>
      <c r="AF641" s="32"/>
      <c r="AG641" s="32"/>
      <c r="AH641" s="32"/>
      <c r="AI641" s="32"/>
      <c r="AJ641" s="32"/>
      <c r="AK641" s="32"/>
      <c r="AL641" s="32"/>
      <c r="AM641" s="32"/>
      <c r="AN641" s="32"/>
      <c r="AO641" s="32"/>
      <c r="AP641" s="32"/>
      <c r="AQ641" s="32"/>
      <c r="AR641" s="32"/>
      <c r="AS641" s="32"/>
      <c r="AT641" s="32"/>
      <c r="AU641" s="32"/>
      <c r="AV641" s="32"/>
      <c r="AW641" s="32"/>
      <c r="AX641" s="32"/>
      <c r="AY641" s="32"/>
      <c r="AZ641" s="32"/>
      <c r="BA641" s="32"/>
      <c r="BB641" s="32"/>
      <c r="BC641" s="32"/>
      <c r="BD641" s="32"/>
      <c r="BE641" s="32"/>
      <c r="BF641" s="32"/>
      <c r="BG641" s="32"/>
      <c r="BH641" s="32"/>
      <c r="BI641" s="32"/>
      <c r="BJ641" s="32"/>
      <c r="BK641" s="32"/>
      <c r="BL641" s="32"/>
      <c r="BM641" s="32"/>
      <c r="BN641" s="32"/>
      <c r="BO641" s="32"/>
      <c r="BP641" s="32"/>
      <c r="BQ641" s="32"/>
    </row>
    <row r="642" spans="1:69" x14ac:dyDescent="0.25">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c r="AB642" s="32"/>
      <c r="AC642" s="32"/>
      <c r="AD642" s="32"/>
      <c r="AE642" s="32"/>
      <c r="AF642" s="32"/>
      <c r="AG642" s="32"/>
      <c r="AH642" s="32"/>
      <c r="AI642" s="32"/>
      <c r="AJ642" s="32"/>
      <c r="AK642" s="32"/>
      <c r="AL642" s="32"/>
      <c r="AM642" s="32"/>
      <c r="AN642" s="32"/>
      <c r="AO642" s="32"/>
      <c r="AP642" s="32"/>
      <c r="AQ642" s="32"/>
      <c r="AR642" s="32"/>
      <c r="AS642" s="32"/>
      <c r="AT642" s="32"/>
      <c r="AU642" s="32"/>
      <c r="AV642" s="32"/>
      <c r="AW642" s="32"/>
      <c r="AX642" s="32"/>
      <c r="AY642" s="32"/>
      <c r="AZ642" s="32"/>
      <c r="BA642" s="32"/>
      <c r="BB642" s="32"/>
      <c r="BC642" s="32"/>
      <c r="BD642" s="32"/>
      <c r="BE642" s="32"/>
      <c r="BF642" s="32"/>
      <c r="BG642" s="32"/>
      <c r="BH642" s="32"/>
      <c r="BI642" s="32"/>
      <c r="BJ642" s="32"/>
      <c r="BK642" s="32"/>
      <c r="BL642" s="32"/>
      <c r="BM642" s="32"/>
      <c r="BN642" s="32"/>
      <c r="BO642" s="32"/>
      <c r="BP642" s="32"/>
      <c r="BQ642" s="32"/>
    </row>
    <row r="643" spans="1:69" x14ac:dyDescent="0.25">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c r="AB643" s="32"/>
      <c r="AC643" s="32"/>
      <c r="AD643" s="32"/>
      <c r="AE643" s="32"/>
      <c r="AF643" s="32"/>
      <c r="AG643" s="32"/>
      <c r="AH643" s="32"/>
      <c r="AI643" s="32"/>
      <c r="AJ643" s="32"/>
      <c r="AK643" s="32"/>
      <c r="AL643" s="32"/>
      <c r="AM643" s="32"/>
      <c r="AN643" s="32"/>
      <c r="AO643" s="32"/>
      <c r="AP643" s="32"/>
      <c r="AQ643" s="32"/>
      <c r="AR643" s="32"/>
      <c r="AS643" s="32"/>
      <c r="AT643" s="32"/>
      <c r="AU643" s="32"/>
      <c r="AV643" s="32"/>
      <c r="AW643" s="32"/>
      <c r="AX643" s="32"/>
      <c r="AY643" s="32"/>
      <c r="AZ643" s="32"/>
      <c r="BA643" s="32"/>
      <c r="BB643" s="32"/>
      <c r="BC643" s="32"/>
      <c r="BD643" s="32"/>
      <c r="BE643" s="32"/>
      <c r="BF643" s="32"/>
      <c r="BG643" s="32"/>
      <c r="BH643" s="32"/>
      <c r="BI643" s="32"/>
      <c r="BJ643" s="32"/>
      <c r="BK643" s="32"/>
      <c r="BL643" s="32"/>
      <c r="BM643" s="32"/>
      <c r="BN643" s="32"/>
      <c r="BO643" s="32"/>
      <c r="BP643" s="32"/>
      <c r="BQ643" s="32"/>
    </row>
    <row r="644" spans="1:69" x14ac:dyDescent="0.25">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c r="AB644" s="32"/>
      <c r="AC644" s="32"/>
      <c r="AD644" s="32"/>
      <c r="AE644" s="32"/>
      <c r="AF644" s="32"/>
      <c r="AG644" s="32"/>
      <c r="AH644" s="32"/>
      <c r="AI644" s="32"/>
      <c r="AJ644" s="32"/>
      <c r="AK644" s="32"/>
      <c r="AL644" s="32"/>
      <c r="AM644" s="32"/>
      <c r="AN644" s="32"/>
      <c r="AO644" s="32"/>
      <c r="AP644" s="32"/>
      <c r="AQ644" s="32"/>
      <c r="AR644" s="32"/>
      <c r="AS644" s="32"/>
      <c r="AT644" s="32"/>
      <c r="AU644" s="32"/>
      <c r="AV644" s="32"/>
      <c r="AW644" s="32"/>
      <c r="AX644" s="32"/>
      <c r="AY644" s="32"/>
      <c r="AZ644" s="32"/>
      <c r="BA644" s="32"/>
      <c r="BB644" s="32"/>
      <c r="BC644" s="32"/>
      <c r="BD644" s="32"/>
      <c r="BE644" s="32"/>
      <c r="BF644" s="32"/>
      <c r="BG644" s="32"/>
      <c r="BH644" s="32"/>
      <c r="BI644" s="32"/>
      <c r="BJ644" s="32"/>
      <c r="BK644" s="32"/>
      <c r="BL644" s="32"/>
      <c r="BM644" s="32"/>
      <c r="BN644" s="32"/>
      <c r="BO644" s="32"/>
      <c r="BP644" s="32"/>
      <c r="BQ644" s="32"/>
    </row>
    <row r="645" spans="1:69" x14ac:dyDescent="0.25">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c r="AB645" s="32"/>
      <c r="AC645" s="32"/>
      <c r="AD645" s="32"/>
      <c r="AE645" s="32"/>
      <c r="AF645" s="32"/>
      <c r="AG645" s="32"/>
      <c r="AH645" s="32"/>
      <c r="AI645" s="32"/>
      <c r="AJ645" s="32"/>
      <c r="AK645" s="32"/>
      <c r="AL645" s="32"/>
      <c r="AM645" s="32"/>
      <c r="AN645" s="32"/>
      <c r="AO645" s="32"/>
      <c r="AP645" s="32"/>
      <c r="AQ645" s="32"/>
      <c r="AR645" s="32"/>
      <c r="AS645" s="32"/>
      <c r="AT645" s="32"/>
      <c r="AU645" s="32"/>
      <c r="AV645" s="32"/>
      <c r="AW645" s="32"/>
      <c r="AX645" s="32"/>
      <c r="AY645" s="32"/>
      <c r="AZ645" s="32"/>
      <c r="BA645" s="32"/>
      <c r="BB645" s="32"/>
      <c r="BC645" s="32"/>
      <c r="BD645" s="32"/>
      <c r="BE645" s="32"/>
      <c r="BF645" s="32"/>
      <c r="BG645" s="32"/>
      <c r="BH645" s="32"/>
      <c r="BI645" s="32"/>
      <c r="BJ645" s="32"/>
      <c r="BK645" s="32"/>
      <c r="BL645" s="32"/>
      <c r="BM645" s="32"/>
      <c r="BN645" s="32"/>
      <c r="BO645" s="32"/>
      <c r="BP645" s="32"/>
      <c r="BQ645" s="32"/>
    </row>
    <row r="646" spans="1:69" x14ac:dyDescent="0.25">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row>
    <row r="647" spans="1:69" x14ac:dyDescent="0.25">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c r="AC647" s="32"/>
      <c r="AD647" s="32"/>
      <c r="AE647" s="32"/>
      <c r="AF647" s="32"/>
      <c r="AG647" s="32"/>
      <c r="AH647" s="32"/>
      <c r="AI647" s="32"/>
      <c r="AJ647" s="32"/>
      <c r="AK647" s="32"/>
      <c r="AL647" s="32"/>
      <c r="AM647" s="32"/>
      <c r="AN647" s="32"/>
      <c r="AO647" s="32"/>
      <c r="AP647" s="32"/>
      <c r="AQ647" s="32"/>
      <c r="AR647" s="32"/>
      <c r="AS647" s="32"/>
      <c r="AT647" s="32"/>
      <c r="AU647" s="32"/>
      <c r="AV647" s="32"/>
      <c r="AW647" s="32"/>
      <c r="AX647" s="32"/>
      <c r="AY647" s="32"/>
      <c r="AZ647" s="32"/>
      <c r="BA647" s="32"/>
      <c r="BB647" s="32"/>
      <c r="BC647" s="32"/>
      <c r="BD647" s="32"/>
      <c r="BE647" s="32"/>
      <c r="BF647" s="32"/>
      <c r="BG647" s="32"/>
      <c r="BH647" s="32"/>
      <c r="BI647" s="32"/>
      <c r="BJ647" s="32"/>
      <c r="BK647" s="32"/>
      <c r="BL647" s="32"/>
      <c r="BM647" s="32"/>
      <c r="BN647" s="32"/>
      <c r="BO647" s="32"/>
      <c r="BP647" s="32"/>
      <c r="BQ647" s="32"/>
    </row>
    <row r="648" spans="1:69" x14ac:dyDescent="0.25">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c r="AB648" s="32"/>
      <c r="AC648" s="32"/>
      <c r="AD648" s="32"/>
      <c r="AE648" s="32"/>
      <c r="AF648" s="32"/>
      <c r="AG648" s="32"/>
      <c r="AH648" s="32"/>
      <c r="AI648" s="32"/>
      <c r="AJ648" s="32"/>
      <c r="AK648" s="32"/>
      <c r="AL648" s="32"/>
      <c r="AM648" s="32"/>
      <c r="AN648" s="32"/>
      <c r="AO648" s="32"/>
      <c r="AP648" s="32"/>
      <c r="AQ648" s="32"/>
      <c r="AR648" s="32"/>
      <c r="AS648" s="32"/>
      <c r="AT648" s="32"/>
      <c r="AU648" s="32"/>
      <c r="AV648" s="32"/>
      <c r="AW648" s="32"/>
      <c r="AX648" s="32"/>
      <c r="AY648" s="32"/>
      <c r="AZ648" s="32"/>
      <c r="BA648" s="32"/>
      <c r="BB648" s="32"/>
      <c r="BC648" s="32"/>
      <c r="BD648" s="32"/>
      <c r="BE648" s="32"/>
      <c r="BF648" s="32"/>
      <c r="BG648" s="32"/>
      <c r="BH648" s="32"/>
      <c r="BI648" s="32"/>
      <c r="BJ648" s="32"/>
      <c r="BK648" s="32"/>
      <c r="BL648" s="32"/>
      <c r="BM648" s="32"/>
      <c r="BN648" s="32"/>
      <c r="BO648" s="32"/>
      <c r="BP648" s="32"/>
      <c r="BQ648" s="32"/>
    </row>
    <row r="649" spans="1:69" x14ac:dyDescent="0.25">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c r="AB649" s="32"/>
      <c r="AC649" s="32"/>
      <c r="AD649" s="32"/>
      <c r="AE649" s="32"/>
      <c r="AF649" s="32"/>
      <c r="AG649" s="32"/>
      <c r="AH649" s="32"/>
      <c r="AI649" s="32"/>
      <c r="AJ649" s="32"/>
      <c r="AK649" s="32"/>
      <c r="AL649" s="32"/>
      <c r="AM649" s="32"/>
      <c r="AN649" s="32"/>
      <c r="AO649" s="32"/>
      <c r="AP649" s="32"/>
      <c r="AQ649" s="32"/>
      <c r="AR649" s="32"/>
      <c r="AS649" s="32"/>
      <c r="AT649" s="32"/>
      <c r="AU649" s="32"/>
      <c r="AV649" s="32"/>
      <c r="AW649" s="32"/>
      <c r="AX649" s="32"/>
      <c r="AY649" s="32"/>
      <c r="AZ649" s="32"/>
      <c r="BA649" s="32"/>
      <c r="BB649" s="32"/>
      <c r="BC649" s="32"/>
      <c r="BD649" s="32"/>
      <c r="BE649" s="32"/>
      <c r="BF649" s="32"/>
      <c r="BG649" s="32"/>
      <c r="BH649" s="32"/>
      <c r="BI649" s="32"/>
      <c r="BJ649" s="32"/>
      <c r="BK649" s="32"/>
      <c r="BL649" s="32"/>
      <c r="BM649" s="32"/>
      <c r="BN649" s="32"/>
      <c r="BO649" s="32"/>
      <c r="BP649" s="32"/>
      <c r="BQ649" s="32"/>
    </row>
    <row r="650" spans="1:69" x14ac:dyDescent="0.25">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c r="AB650" s="32"/>
      <c r="AC650" s="32"/>
      <c r="AD650" s="32"/>
      <c r="AE650" s="32"/>
      <c r="AF650" s="32"/>
      <c r="AG650" s="32"/>
      <c r="AH650" s="32"/>
      <c r="AI650" s="32"/>
      <c r="AJ650" s="32"/>
      <c r="AK650" s="32"/>
      <c r="AL650" s="32"/>
      <c r="AM650" s="32"/>
      <c r="AN650" s="32"/>
      <c r="AO650" s="32"/>
      <c r="AP650" s="32"/>
      <c r="AQ650" s="32"/>
      <c r="AR650" s="32"/>
      <c r="AS650" s="32"/>
      <c r="AT650" s="32"/>
      <c r="AU650" s="32"/>
      <c r="AV650" s="32"/>
      <c r="AW650" s="32"/>
      <c r="AX650" s="32"/>
      <c r="AY650" s="32"/>
      <c r="AZ650" s="32"/>
      <c r="BA650" s="32"/>
      <c r="BB650" s="32"/>
      <c r="BC650" s="32"/>
      <c r="BD650" s="32"/>
      <c r="BE650" s="32"/>
      <c r="BF650" s="32"/>
      <c r="BG650" s="32"/>
      <c r="BH650" s="32"/>
      <c r="BI650" s="32"/>
      <c r="BJ650" s="32"/>
      <c r="BK650" s="32"/>
      <c r="BL650" s="32"/>
      <c r="BM650" s="32"/>
      <c r="BN650" s="32"/>
      <c r="BO650" s="32"/>
      <c r="BP650" s="32"/>
      <c r="BQ650" s="32"/>
    </row>
    <row r="651" spans="1:69" x14ac:dyDescent="0.25">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c r="AB651" s="32"/>
      <c r="AC651" s="32"/>
      <c r="AD651" s="32"/>
      <c r="AE651" s="32"/>
      <c r="AF651" s="32"/>
      <c r="AG651" s="32"/>
      <c r="AH651" s="32"/>
      <c r="AI651" s="32"/>
      <c r="AJ651" s="32"/>
      <c r="AK651" s="32"/>
      <c r="AL651" s="32"/>
      <c r="AM651" s="32"/>
      <c r="AN651" s="32"/>
      <c r="AO651" s="32"/>
      <c r="AP651" s="32"/>
      <c r="AQ651" s="32"/>
      <c r="AR651" s="32"/>
      <c r="AS651" s="32"/>
      <c r="AT651" s="32"/>
      <c r="AU651" s="32"/>
      <c r="AV651" s="32"/>
      <c r="AW651" s="32"/>
      <c r="AX651" s="32"/>
      <c r="AY651" s="32"/>
      <c r="AZ651" s="32"/>
      <c r="BA651" s="32"/>
      <c r="BB651" s="32"/>
      <c r="BC651" s="32"/>
      <c r="BD651" s="32"/>
      <c r="BE651" s="32"/>
      <c r="BF651" s="32"/>
      <c r="BG651" s="32"/>
      <c r="BH651" s="32"/>
      <c r="BI651" s="32"/>
      <c r="BJ651" s="32"/>
      <c r="BK651" s="32"/>
      <c r="BL651" s="32"/>
      <c r="BM651" s="32"/>
      <c r="BN651" s="32"/>
      <c r="BO651" s="32"/>
      <c r="BP651" s="32"/>
      <c r="BQ651" s="32"/>
    </row>
    <row r="652" spans="1:69" x14ac:dyDescent="0.25">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c r="AB652" s="32"/>
      <c r="AC652" s="32"/>
      <c r="AD652" s="32"/>
      <c r="AE652" s="32"/>
      <c r="AF652" s="32"/>
      <c r="AG652" s="32"/>
      <c r="AH652" s="32"/>
      <c r="AI652" s="32"/>
      <c r="AJ652" s="32"/>
      <c r="AK652" s="32"/>
      <c r="AL652" s="32"/>
      <c r="AM652" s="32"/>
      <c r="AN652" s="32"/>
      <c r="AO652" s="32"/>
      <c r="AP652" s="32"/>
      <c r="AQ652" s="32"/>
      <c r="AR652" s="32"/>
      <c r="AS652" s="32"/>
      <c r="AT652" s="32"/>
      <c r="AU652" s="32"/>
      <c r="AV652" s="32"/>
      <c r="AW652" s="32"/>
      <c r="AX652" s="32"/>
      <c r="AY652" s="32"/>
      <c r="AZ652" s="32"/>
      <c r="BA652" s="32"/>
      <c r="BB652" s="32"/>
      <c r="BC652" s="32"/>
      <c r="BD652" s="32"/>
      <c r="BE652" s="32"/>
      <c r="BF652" s="32"/>
      <c r="BG652" s="32"/>
      <c r="BH652" s="32"/>
      <c r="BI652" s="32"/>
      <c r="BJ652" s="32"/>
      <c r="BK652" s="32"/>
      <c r="BL652" s="32"/>
      <c r="BM652" s="32"/>
      <c r="BN652" s="32"/>
      <c r="BO652" s="32"/>
      <c r="BP652" s="32"/>
      <c r="BQ652" s="32"/>
    </row>
    <row r="653" spans="1:69" x14ac:dyDescent="0.25">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c r="AB653" s="32"/>
      <c r="AC653" s="32"/>
      <c r="AD653" s="32"/>
      <c r="AE653" s="32"/>
      <c r="AF653" s="32"/>
      <c r="AG653" s="32"/>
      <c r="AH653" s="32"/>
      <c r="AI653" s="32"/>
      <c r="AJ653" s="32"/>
      <c r="AK653" s="32"/>
      <c r="AL653" s="32"/>
      <c r="AM653" s="32"/>
      <c r="AN653" s="32"/>
      <c r="AO653" s="32"/>
      <c r="AP653" s="32"/>
      <c r="AQ653" s="32"/>
      <c r="AR653" s="32"/>
      <c r="AS653" s="32"/>
      <c r="AT653" s="32"/>
      <c r="AU653" s="32"/>
      <c r="AV653" s="32"/>
      <c r="AW653" s="32"/>
      <c r="AX653" s="32"/>
      <c r="AY653" s="32"/>
      <c r="AZ653" s="32"/>
      <c r="BA653" s="32"/>
      <c r="BB653" s="32"/>
      <c r="BC653" s="32"/>
      <c r="BD653" s="32"/>
      <c r="BE653" s="32"/>
      <c r="BF653" s="32"/>
      <c r="BG653" s="32"/>
      <c r="BH653" s="32"/>
      <c r="BI653" s="32"/>
      <c r="BJ653" s="32"/>
      <c r="BK653" s="32"/>
      <c r="BL653" s="32"/>
      <c r="BM653" s="32"/>
      <c r="BN653" s="32"/>
      <c r="BO653" s="32"/>
      <c r="BP653" s="32"/>
      <c r="BQ653" s="32"/>
    </row>
    <row r="654" spans="1:69" x14ac:dyDescent="0.25">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c r="AB654" s="32"/>
      <c r="AC654" s="32"/>
      <c r="AD654" s="32"/>
      <c r="AE654" s="32"/>
      <c r="AF654" s="32"/>
      <c r="AG654" s="32"/>
      <c r="AH654" s="32"/>
      <c r="AI654" s="32"/>
      <c r="AJ654" s="32"/>
      <c r="AK654" s="32"/>
      <c r="AL654" s="32"/>
      <c r="AM654" s="32"/>
      <c r="AN654" s="32"/>
      <c r="AO654" s="32"/>
      <c r="AP654" s="32"/>
      <c r="AQ654" s="32"/>
      <c r="AR654" s="32"/>
      <c r="AS654" s="32"/>
      <c r="AT654" s="32"/>
      <c r="AU654" s="32"/>
      <c r="AV654" s="32"/>
      <c r="AW654" s="32"/>
      <c r="AX654" s="32"/>
      <c r="AY654" s="32"/>
      <c r="AZ654" s="32"/>
      <c r="BA654" s="32"/>
      <c r="BB654" s="32"/>
      <c r="BC654" s="32"/>
      <c r="BD654" s="32"/>
      <c r="BE654" s="32"/>
      <c r="BF654" s="32"/>
      <c r="BG654" s="32"/>
      <c r="BH654" s="32"/>
      <c r="BI654" s="32"/>
      <c r="BJ654" s="32"/>
      <c r="BK654" s="32"/>
      <c r="BL654" s="32"/>
      <c r="BM654" s="32"/>
      <c r="BN654" s="32"/>
      <c r="BO654" s="32"/>
      <c r="BP654" s="32"/>
      <c r="BQ654" s="32"/>
    </row>
    <row r="655" spans="1:69" x14ac:dyDescent="0.25">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c r="AB655" s="32"/>
      <c r="AC655" s="32"/>
      <c r="AD655" s="32"/>
      <c r="AE655" s="32"/>
      <c r="AF655" s="32"/>
      <c r="AG655" s="32"/>
      <c r="AH655" s="32"/>
      <c r="AI655" s="32"/>
      <c r="AJ655" s="32"/>
      <c r="AK655" s="32"/>
      <c r="AL655" s="32"/>
      <c r="AM655" s="32"/>
      <c r="AN655" s="32"/>
      <c r="AO655" s="32"/>
      <c r="AP655" s="32"/>
      <c r="AQ655" s="32"/>
      <c r="AR655" s="32"/>
      <c r="AS655" s="32"/>
      <c r="AT655" s="32"/>
      <c r="AU655" s="32"/>
      <c r="AV655" s="32"/>
      <c r="AW655" s="32"/>
      <c r="AX655" s="32"/>
      <c r="AY655" s="32"/>
      <c r="AZ655" s="32"/>
      <c r="BA655" s="32"/>
      <c r="BB655" s="32"/>
      <c r="BC655" s="32"/>
      <c r="BD655" s="32"/>
      <c r="BE655" s="32"/>
      <c r="BF655" s="32"/>
      <c r="BG655" s="32"/>
      <c r="BH655" s="32"/>
      <c r="BI655" s="32"/>
      <c r="BJ655" s="32"/>
      <c r="BK655" s="32"/>
      <c r="BL655" s="32"/>
      <c r="BM655" s="32"/>
      <c r="BN655" s="32"/>
      <c r="BO655" s="32"/>
      <c r="BP655" s="32"/>
      <c r="BQ655" s="32"/>
    </row>
    <row r="656" spans="1:69" x14ac:dyDescent="0.25">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row>
    <row r="657" spans="1:69" x14ac:dyDescent="0.25">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c r="AB657" s="32"/>
      <c r="AC657" s="32"/>
      <c r="AD657" s="32"/>
      <c r="AE657" s="32"/>
      <c r="AF657" s="32"/>
      <c r="AG657" s="32"/>
      <c r="AH657" s="32"/>
      <c r="AI657" s="32"/>
      <c r="AJ657" s="32"/>
      <c r="AK657" s="32"/>
      <c r="AL657" s="32"/>
      <c r="AM657" s="32"/>
      <c r="AN657" s="32"/>
      <c r="AO657" s="32"/>
      <c r="AP657" s="32"/>
      <c r="AQ657" s="32"/>
      <c r="AR657" s="32"/>
      <c r="AS657" s="32"/>
      <c r="AT657" s="32"/>
      <c r="AU657" s="32"/>
      <c r="AV657" s="32"/>
      <c r="AW657" s="32"/>
      <c r="AX657" s="32"/>
      <c r="AY657" s="32"/>
      <c r="AZ657" s="32"/>
      <c r="BA657" s="32"/>
      <c r="BB657" s="32"/>
      <c r="BC657" s="32"/>
      <c r="BD657" s="32"/>
      <c r="BE657" s="32"/>
      <c r="BF657" s="32"/>
      <c r="BG657" s="32"/>
      <c r="BH657" s="32"/>
      <c r="BI657" s="32"/>
      <c r="BJ657" s="32"/>
      <c r="BK657" s="32"/>
      <c r="BL657" s="32"/>
      <c r="BM657" s="32"/>
      <c r="BN657" s="32"/>
      <c r="BO657" s="32"/>
      <c r="BP657" s="32"/>
      <c r="BQ657" s="32"/>
    </row>
    <row r="658" spans="1:69" x14ac:dyDescent="0.25">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c r="AB658" s="32"/>
      <c r="AC658" s="32"/>
      <c r="AD658" s="32"/>
      <c r="AE658" s="32"/>
      <c r="AF658" s="32"/>
      <c r="AG658" s="32"/>
      <c r="AH658" s="32"/>
      <c r="AI658" s="32"/>
      <c r="AJ658" s="32"/>
      <c r="AK658" s="32"/>
      <c r="AL658" s="32"/>
      <c r="AM658" s="32"/>
      <c r="AN658" s="32"/>
      <c r="AO658" s="32"/>
      <c r="AP658" s="32"/>
      <c r="AQ658" s="32"/>
      <c r="AR658" s="32"/>
      <c r="AS658" s="32"/>
      <c r="AT658" s="32"/>
      <c r="AU658" s="32"/>
      <c r="AV658" s="32"/>
      <c r="AW658" s="32"/>
      <c r="AX658" s="32"/>
      <c r="AY658" s="32"/>
      <c r="AZ658" s="32"/>
      <c r="BA658" s="32"/>
      <c r="BB658" s="32"/>
      <c r="BC658" s="32"/>
      <c r="BD658" s="32"/>
      <c r="BE658" s="32"/>
      <c r="BF658" s="32"/>
      <c r="BG658" s="32"/>
      <c r="BH658" s="32"/>
      <c r="BI658" s="32"/>
      <c r="BJ658" s="32"/>
      <c r="BK658" s="32"/>
      <c r="BL658" s="32"/>
      <c r="BM658" s="32"/>
      <c r="BN658" s="32"/>
      <c r="BO658" s="32"/>
      <c r="BP658" s="32"/>
      <c r="BQ658" s="32"/>
    </row>
    <row r="659" spans="1:69" x14ac:dyDescent="0.25">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c r="AB659" s="32"/>
      <c r="AC659" s="32"/>
      <c r="AD659" s="32"/>
      <c r="AE659" s="32"/>
      <c r="AF659" s="32"/>
      <c r="AG659" s="32"/>
      <c r="AH659" s="32"/>
      <c r="AI659" s="32"/>
      <c r="AJ659" s="32"/>
      <c r="AK659" s="32"/>
      <c r="AL659" s="32"/>
      <c r="AM659" s="32"/>
      <c r="AN659" s="32"/>
      <c r="AO659" s="32"/>
      <c r="AP659" s="32"/>
      <c r="AQ659" s="32"/>
      <c r="AR659" s="32"/>
      <c r="AS659" s="32"/>
      <c r="AT659" s="32"/>
      <c r="AU659" s="32"/>
      <c r="AV659" s="32"/>
      <c r="AW659" s="32"/>
      <c r="AX659" s="32"/>
      <c r="AY659" s="32"/>
      <c r="AZ659" s="32"/>
      <c r="BA659" s="32"/>
      <c r="BB659" s="32"/>
      <c r="BC659" s="32"/>
      <c r="BD659" s="32"/>
      <c r="BE659" s="32"/>
      <c r="BF659" s="32"/>
      <c r="BG659" s="32"/>
      <c r="BH659" s="32"/>
      <c r="BI659" s="32"/>
      <c r="BJ659" s="32"/>
      <c r="BK659" s="32"/>
      <c r="BL659" s="32"/>
      <c r="BM659" s="32"/>
      <c r="BN659" s="32"/>
      <c r="BO659" s="32"/>
      <c r="BP659" s="32"/>
      <c r="BQ659" s="32"/>
    </row>
    <row r="660" spans="1:69" x14ac:dyDescent="0.25">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c r="AB660" s="32"/>
      <c r="AC660" s="32"/>
      <c r="AD660" s="32"/>
      <c r="AE660" s="32"/>
      <c r="AF660" s="32"/>
      <c r="AG660" s="32"/>
      <c r="AH660" s="32"/>
      <c r="AI660" s="32"/>
      <c r="AJ660" s="32"/>
      <c r="AK660" s="32"/>
      <c r="AL660" s="32"/>
      <c r="AM660" s="32"/>
      <c r="AN660" s="32"/>
      <c r="AO660" s="32"/>
      <c r="AP660" s="32"/>
      <c r="AQ660" s="32"/>
      <c r="AR660" s="32"/>
      <c r="AS660" s="32"/>
      <c r="AT660" s="32"/>
      <c r="AU660" s="32"/>
      <c r="AV660" s="32"/>
      <c r="AW660" s="32"/>
      <c r="AX660" s="32"/>
      <c r="AY660" s="32"/>
      <c r="AZ660" s="32"/>
      <c r="BA660" s="32"/>
      <c r="BB660" s="32"/>
      <c r="BC660" s="32"/>
      <c r="BD660" s="32"/>
      <c r="BE660" s="32"/>
      <c r="BF660" s="32"/>
      <c r="BG660" s="32"/>
      <c r="BH660" s="32"/>
      <c r="BI660" s="32"/>
      <c r="BJ660" s="32"/>
      <c r="BK660" s="32"/>
      <c r="BL660" s="32"/>
      <c r="BM660" s="32"/>
      <c r="BN660" s="32"/>
      <c r="BO660" s="32"/>
      <c r="BP660" s="32"/>
      <c r="BQ660" s="32"/>
    </row>
    <row r="661" spans="1:69" x14ac:dyDescent="0.25">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c r="AC661" s="32"/>
      <c r="AD661" s="32"/>
      <c r="AE661" s="32"/>
      <c r="AF661" s="32"/>
      <c r="AG661" s="32"/>
      <c r="AH661" s="32"/>
      <c r="AI661" s="32"/>
      <c r="AJ661" s="32"/>
      <c r="AK661" s="32"/>
      <c r="AL661" s="32"/>
      <c r="AM661" s="32"/>
      <c r="AN661" s="32"/>
      <c r="AO661" s="32"/>
      <c r="AP661" s="32"/>
      <c r="AQ661" s="32"/>
      <c r="AR661" s="32"/>
      <c r="AS661" s="32"/>
      <c r="AT661" s="32"/>
      <c r="AU661" s="32"/>
      <c r="AV661" s="32"/>
      <c r="AW661" s="32"/>
      <c r="AX661" s="32"/>
      <c r="AY661" s="32"/>
      <c r="AZ661" s="32"/>
      <c r="BA661" s="32"/>
      <c r="BB661" s="32"/>
      <c r="BC661" s="32"/>
      <c r="BD661" s="32"/>
      <c r="BE661" s="32"/>
      <c r="BF661" s="32"/>
      <c r="BG661" s="32"/>
      <c r="BH661" s="32"/>
      <c r="BI661" s="32"/>
      <c r="BJ661" s="32"/>
      <c r="BK661" s="32"/>
      <c r="BL661" s="32"/>
      <c r="BM661" s="32"/>
      <c r="BN661" s="32"/>
      <c r="BO661" s="32"/>
      <c r="BP661" s="32"/>
      <c r="BQ661" s="32"/>
    </row>
    <row r="662" spans="1:69" x14ac:dyDescent="0.25">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c r="AB662" s="32"/>
      <c r="AC662" s="32"/>
      <c r="AD662" s="32"/>
      <c r="AE662" s="32"/>
      <c r="AF662" s="32"/>
      <c r="AG662" s="32"/>
      <c r="AH662" s="32"/>
      <c r="AI662" s="32"/>
      <c r="AJ662" s="32"/>
      <c r="AK662" s="32"/>
      <c r="AL662" s="32"/>
      <c r="AM662" s="32"/>
      <c r="AN662" s="32"/>
      <c r="AO662" s="32"/>
      <c r="AP662" s="32"/>
      <c r="AQ662" s="32"/>
      <c r="AR662" s="32"/>
      <c r="AS662" s="32"/>
      <c r="AT662" s="32"/>
      <c r="AU662" s="32"/>
      <c r="AV662" s="32"/>
      <c r="AW662" s="32"/>
      <c r="AX662" s="32"/>
      <c r="AY662" s="32"/>
      <c r="AZ662" s="32"/>
      <c r="BA662" s="32"/>
      <c r="BB662" s="32"/>
      <c r="BC662" s="32"/>
      <c r="BD662" s="32"/>
      <c r="BE662" s="32"/>
      <c r="BF662" s="32"/>
      <c r="BG662" s="32"/>
      <c r="BH662" s="32"/>
      <c r="BI662" s="32"/>
      <c r="BJ662" s="32"/>
      <c r="BK662" s="32"/>
      <c r="BL662" s="32"/>
      <c r="BM662" s="32"/>
      <c r="BN662" s="32"/>
      <c r="BO662" s="32"/>
      <c r="BP662" s="32"/>
      <c r="BQ662" s="32"/>
    </row>
    <row r="663" spans="1:69" x14ac:dyDescent="0.25">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c r="AB663" s="32"/>
      <c r="AC663" s="32"/>
      <c r="AD663" s="32"/>
      <c r="AE663" s="32"/>
      <c r="AF663" s="32"/>
      <c r="AG663" s="32"/>
      <c r="AH663" s="32"/>
      <c r="AI663" s="32"/>
      <c r="AJ663" s="32"/>
      <c r="AK663" s="32"/>
      <c r="AL663" s="32"/>
      <c r="AM663" s="32"/>
      <c r="AN663" s="32"/>
      <c r="AO663" s="32"/>
      <c r="AP663" s="32"/>
      <c r="AQ663" s="32"/>
      <c r="AR663" s="32"/>
      <c r="AS663" s="32"/>
      <c r="AT663" s="32"/>
      <c r="AU663" s="32"/>
      <c r="AV663" s="32"/>
      <c r="AW663" s="32"/>
      <c r="AX663" s="32"/>
      <c r="AY663" s="32"/>
      <c r="AZ663" s="32"/>
      <c r="BA663" s="32"/>
      <c r="BB663" s="32"/>
      <c r="BC663" s="32"/>
      <c r="BD663" s="32"/>
      <c r="BE663" s="32"/>
      <c r="BF663" s="32"/>
      <c r="BG663" s="32"/>
      <c r="BH663" s="32"/>
      <c r="BI663" s="32"/>
      <c r="BJ663" s="32"/>
      <c r="BK663" s="32"/>
      <c r="BL663" s="32"/>
      <c r="BM663" s="32"/>
      <c r="BN663" s="32"/>
      <c r="BO663" s="32"/>
      <c r="BP663" s="32"/>
      <c r="BQ663" s="32"/>
    </row>
    <row r="664" spans="1:69" x14ac:dyDescent="0.25">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c r="AB664" s="32"/>
      <c r="AC664" s="32"/>
      <c r="AD664" s="32"/>
      <c r="AE664" s="32"/>
      <c r="AF664" s="32"/>
      <c r="AG664" s="32"/>
      <c r="AH664" s="32"/>
      <c r="AI664" s="32"/>
      <c r="AJ664" s="32"/>
      <c r="AK664" s="32"/>
      <c r="AL664" s="32"/>
      <c r="AM664" s="32"/>
      <c r="AN664" s="32"/>
      <c r="AO664" s="32"/>
      <c r="AP664" s="32"/>
      <c r="AQ664" s="32"/>
      <c r="AR664" s="32"/>
      <c r="AS664" s="32"/>
      <c r="AT664" s="32"/>
      <c r="AU664" s="32"/>
      <c r="AV664" s="32"/>
      <c r="AW664" s="32"/>
      <c r="AX664" s="32"/>
      <c r="AY664" s="32"/>
      <c r="AZ664" s="32"/>
      <c r="BA664" s="32"/>
      <c r="BB664" s="32"/>
      <c r="BC664" s="32"/>
      <c r="BD664" s="32"/>
      <c r="BE664" s="32"/>
      <c r="BF664" s="32"/>
      <c r="BG664" s="32"/>
      <c r="BH664" s="32"/>
      <c r="BI664" s="32"/>
      <c r="BJ664" s="32"/>
      <c r="BK664" s="32"/>
      <c r="BL664" s="32"/>
      <c r="BM664" s="32"/>
      <c r="BN664" s="32"/>
      <c r="BO664" s="32"/>
      <c r="BP664" s="32"/>
      <c r="BQ664" s="32"/>
    </row>
    <row r="665" spans="1:69" x14ac:dyDescent="0.25">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c r="AC665" s="32"/>
      <c r="AD665" s="32"/>
      <c r="AE665" s="32"/>
      <c r="AF665" s="32"/>
      <c r="AG665" s="32"/>
      <c r="AH665" s="32"/>
      <c r="AI665" s="32"/>
      <c r="AJ665" s="32"/>
      <c r="AK665" s="32"/>
      <c r="AL665" s="32"/>
      <c r="AM665" s="32"/>
      <c r="AN665" s="32"/>
      <c r="AO665" s="32"/>
      <c r="AP665" s="32"/>
      <c r="AQ665" s="32"/>
      <c r="AR665" s="32"/>
      <c r="AS665" s="32"/>
      <c r="AT665" s="32"/>
      <c r="AU665" s="32"/>
      <c r="AV665" s="32"/>
      <c r="AW665" s="32"/>
      <c r="AX665" s="32"/>
      <c r="AY665" s="32"/>
      <c r="AZ665" s="32"/>
      <c r="BA665" s="32"/>
      <c r="BB665" s="32"/>
      <c r="BC665" s="32"/>
      <c r="BD665" s="32"/>
      <c r="BE665" s="32"/>
      <c r="BF665" s="32"/>
      <c r="BG665" s="32"/>
      <c r="BH665" s="32"/>
      <c r="BI665" s="32"/>
      <c r="BJ665" s="32"/>
      <c r="BK665" s="32"/>
      <c r="BL665" s="32"/>
      <c r="BM665" s="32"/>
      <c r="BN665" s="32"/>
      <c r="BO665" s="32"/>
      <c r="BP665" s="32"/>
      <c r="BQ665" s="32"/>
    </row>
    <row r="666" spans="1:69" x14ac:dyDescent="0.25">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row>
    <row r="667" spans="1:69" x14ac:dyDescent="0.25">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c r="AB667" s="32"/>
      <c r="AC667" s="32"/>
      <c r="AD667" s="32"/>
      <c r="AE667" s="32"/>
      <c r="AF667" s="32"/>
      <c r="AG667" s="32"/>
      <c r="AH667" s="32"/>
      <c r="AI667" s="32"/>
      <c r="AJ667" s="32"/>
      <c r="AK667" s="32"/>
      <c r="AL667" s="32"/>
      <c r="AM667" s="32"/>
      <c r="AN667" s="32"/>
      <c r="AO667" s="32"/>
      <c r="AP667" s="32"/>
      <c r="AQ667" s="32"/>
      <c r="AR667" s="32"/>
      <c r="AS667" s="32"/>
      <c r="AT667" s="32"/>
      <c r="AU667" s="32"/>
      <c r="AV667" s="32"/>
      <c r="AW667" s="32"/>
      <c r="AX667" s="32"/>
      <c r="AY667" s="32"/>
      <c r="AZ667" s="32"/>
      <c r="BA667" s="32"/>
      <c r="BB667" s="32"/>
      <c r="BC667" s="32"/>
      <c r="BD667" s="32"/>
      <c r="BE667" s="32"/>
      <c r="BF667" s="32"/>
      <c r="BG667" s="32"/>
      <c r="BH667" s="32"/>
      <c r="BI667" s="32"/>
      <c r="BJ667" s="32"/>
      <c r="BK667" s="32"/>
      <c r="BL667" s="32"/>
      <c r="BM667" s="32"/>
      <c r="BN667" s="32"/>
      <c r="BO667" s="32"/>
      <c r="BP667" s="32"/>
      <c r="BQ667" s="32"/>
    </row>
    <row r="668" spans="1:69" x14ac:dyDescent="0.25">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c r="AB668" s="32"/>
      <c r="AC668" s="32"/>
      <c r="AD668" s="32"/>
      <c r="AE668" s="32"/>
      <c r="AF668" s="32"/>
      <c r="AG668" s="32"/>
      <c r="AH668" s="32"/>
      <c r="AI668" s="32"/>
      <c r="AJ668" s="32"/>
      <c r="AK668" s="32"/>
      <c r="AL668" s="32"/>
      <c r="AM668" s="32"/>
      <c r="AN668" s="32"/>
      <c r="AO668" s="32"/>
      <c r="AP668" s="32"/>
      <c r="AQ668" s="32"/>
      <c r="AR668" s="32"/>
      <c r="AS668" s="32"/>
      <c r="AT668" s="32"/>
      <c r="AU668" s="32"/>
      <c r="AV668" s="32"/>
      <c r="AW668" s="32"/>
      <c r="AX668" s="32"/>
      <c r="AY668" s="32"/>
      <c r="AZ668" s="32"/>
      <c r="BA668" s="32"/>
      <c r="BB668" s="32"/>
      <c r="BC668" s="32"/>
      <c r="BD668" s="32"/>
      <c r="BE668" s="32"/>
      <c r="BF668" s="32"/>
      <c r="BG668" s="32"/>
      <c r="BH668" s="32"/>
      <c r="BI668" s="32"/>
      <c r="BJ668" s="32"/>
      <c r="BK668" s="32"/>
      <c r="BL668" s="32"/>
      <c r="BM668" s="32"/>
      <c r="BN668" s="32"/>
      <c r="BO668" s="32"/>
      <c r="BP668" s="32"/>
      <c r="BQ668" s="32"/>
    </row>
    <row r="669" spans="1:69" x14ac:dyDescent="0.25">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c r="AB669" s="32"/>
      <c r="AC669" s="32"/>
      <c r="AD669" s="32"/>
      <c r="AE669" s="32"/>
      <c r="AF669" s="32"/>
      <c r="AG669" s="32"/>
      <c r="AH669" s="32"/>
      <c r="AI669" s="32"/>
      <c r="AJ669" s="32"/>
      <c r="AK669" s="32"/>
      <c r="AL669" s="32"/>
      <c r="AM669" s="32"/>
      <c r="AN669" s="32"/>
      <c r="AO669" s="32"/>
      <c r="AP669" s="32"/>
      <c r="AQ669" s="32"/>
      <c r="AR669" s="32"/>
      <c r="AS669" s="32"/>
      <c r="AT669" s="32"/>
      <c r="AU669" s="32"/>
      <c r="AV669" s="32"/>
      <c r="AW669" s="32"/>
      <c r="AX669" s="32"/>
      <c r="AY669" s="32"/>
      <c r="AZ669" s="32"/>
      <c r="BA669" s="32"/>
      <c r="BB669" s="32"/>
      <c r="BC669" s="32"/>
      <c r="BD669" s="32"/>
      <c r="BE669" s="32"/>
      <c r="BF669" s="32"/>
      <c r="BG669" s="32"/>
      <c r="BH669" s="32"/>
      <c r="BI669" s="32"/>
      <c r="BJ669" s="32"/>
      <c r="BK669" s="32"/>
      <c r="BL669" s="32"/>
      <c r="BM669" s="32"/>
      <c r="BN669" s="32"/>
      <c r="BO669" s="32"/>
      <c r="BP669" s="32"/>
      <c r="BQ669" s="32"/>
    </row>
    <row r="670" spans="1:69" x14ac:dyDescent="0.25">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c r="AB670" s="32"/>
      <c r="AC670" s="32"/>
      <c r="AD670" s="32"/>
      <c r="AE670" s="32"/>
      <c r="AF670" s="32"/>
      <c r="AG670" s="32"/>
      <c r="AH670" s="32"/>
      <c r="AI670" s="32"/>
      <c r="AJ670" s="32"/>
      <c r="AK670" s="32"/>
      <c r="AL670" s="32"/>
      <c r="AM670" s="32"/>
      <c r="AN670" s="32"/>
      <c r="AO670" s="32"/>
      <c r="AP670" s="32"/>
      <c r="AQ670" s="32"/>
      <c r="AR670" s="32"/>
      <c r="AS670" s="32"/>
      <c r="AT670" s="32"/>
      <c r="AU670" s="32"/>
      <c r="AV670" s="32"/>
      <c r="AW670" s="32"/>
      <c r="AX670" s="32"/>
      <c r="AY670" s="32"/>
      <c r="AZ670" s="32"/>
      <c r="BA670" s="32"/>
      <c r="BB670" s="32"/>
      <c r="BC670" s="32"/>
      <c r="BD670" s="32"/>
      <c r="BE670" s="32"/>
      <c r="BF670" s="32"/>
      <c r="BG670" s="32"/>
      <c r="BH670" s="32"/>
      <c r="BI670" s="32"/>
      <c r="BJ670" s="32"/>
      <c r="BK670" s="32"/>
      <c r="BL670" s="32"/>
      <c r="BM670" s="32"/>
      <c r="BN670" s="32"/>
      <c r="BO670" s="32"/>
      <c r="BP670" s="32"/>
      <c r="BQ670" s="32"/>
    </row>
    <row r="671" spans="1:69" x14ac:dyDescent="0.25">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c r="AD671" s="32"/>
      <c r="AE671" s="32"/>
      <c r="AF671" s="32"/>
      <c r="AG671" s="32"/>
      <c r="AH671" s="32"/>
      <c r="AI671" s="32"/>
      <c r="AJ671" s="32"/>
      <c r="AK671" s="32"/>
      <c r="AL671" s="32"/>
      <c r="AM671" s="32"/>
      <c r="AN671" s="32"/>
      <c r="AO671" s="32"/>
      <c r="AP671" s="32"/>
      <c r="AQ671" s="32"/>
      <c r="AR671" s="32"/>
      <c r="AS671" s="32"/>
      <c r="AT671" s="32"/>
      <c r="AU671" s="32"/>
      <c r="AV671" s="32"/>
      <c r="AW671" s="32"/>
      <c r="AX671" s="32"/>
      <c r="AY671" s="32"/>
      <c r="AZ671" s="32"/>
      <c r="BA671" s="32"/>
      <c r="BB671" s="32"/>
      <c r="BC671" s="32"/>
      <c r="BD671" s="32"/>
      <c r="BE671" s="32"/>
      <c r="BF671" s="32"/>
      <c r="BG671" s="32"/>
      <c r="BH671" s="32"/>
      <c r="BI671" s="32"/>
      <c r="BJ671" s="32"/>
      <c r="BK671" s="32"/>
      <c r="BL671" s="32"/>
      <c r="BM671" s="32"/>
      <c r="BN671" s="32"/>
      <c r="BO671" s="32"/>
      <c r="BP671" s="32"/>
      <c r="BQ671" s="32"/>
    </row>
    <row r="672" spans="1:69" x14ac:dyDescent="0.25">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c r="AB672" s="32"/>
      <c r="AC672" s="32"/>
      <c r="AD672" s="32"/>
      <c r="AE672" s="32"/>
      <c r="AF672" s="32"/>
      <c r="AG672" s="32"/>
      <c r="AH672" s="32"/>
      <c r="AI672" s="32"/>
      <c r="AJ672" s="32"/>
      <c r="AK672" s="32"/>
      <c r="AL672" s="32"/>
      <c r="AM672" s="32"/>
      <c r="AN672" s="32"/>
      <c r="AO672" s="32"/>
      <c r="AP672" s="32"/>
      <c r="AQ672" s="32"/>
      <c r="AR672" s="32"/>
      <c r="AS672" s="32"/>
      <c r="AT672" s="32"/>
      <c r="AU672" s="32"/>
      <c r="AV672" s="32"/>
      <c r="AW672" s="32"/>
      <c r="AX672" s="32"/>
      <c r="AY672" s="32"/>
      <c r="AZ672" s="32"/>
      <c r="BA672" s="32"/>
      <c r="BB672" s="32"/>
      <c r="BC672" s="32"/>
      <c r="BD672" s="32"/>
      <c r="BE672" s="32"/>
      <c r="BF672" s="32"/>
      <c r="BG672" s="32"/>
      <c r="BH672" s="32"/>
      <c r="BI672" s="32"/>
      <c r="BJ672" s="32"/>
      <c r="BK672" s="32"/>
      <c r="BL672" s="32"/>
      <c r="BM672" s="32"/>
      <c r="BN672" s="32"/>
      <c r="BO672" s="32"/>
      <c r="BP672" s="32"/>
      <c r="BQ672" s="32"/>
    </row>
    <row r="673" spans="1:69" x14ac:dyDescent="0.25">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c r="AF673" s="32"/>
      <c r="AG673" s="32"/>
      <c r="AH673" s="32"/>
      <c r="AI673" s="32"/>
      <c r="AJ673" s="32"/>
      <c r="AK673" s="32"/>
      <c r="AL673" s="32"/>
      <c r="AM673" s="32"/>
      <c r="AN673" s="32"/>
      <c r="AO673" s="32"/>
      <c r="AP673" s="32"/>
      <c r="AQ673" s="32"/>
      <c r="AR673" s="32"/>
      <c r="AS673" s="32"/>
      <c r="AT673" s="32"/>
      <c r="AU673" s="32"/>
      <c r="AV673" s="32"/>
      <c r="AW673" s="32"/>
      <c r="AX673" s="32"/>
      <c r="AY673" s="32"/>
      <c r="AZ673" s="32"/>
      <c r="BA673" s="32"/>
      <c r="BB673" s="32"/>
      <c r="BC673" s="32"/>
      <c r="BD673" s="32"/>
      <c r="BE673" s="32"/>
      <c r="BF673" s="32"/>
      <c r="BG673" s="32"/>
      <c r="BH673" s="32"/>
      <c r="BI673" s="32"/>
      <c r="BJ673" s="32"/>
      <c r="BK673" s="32"/>
      <c r="BL673" s="32"/>
      <c r="BM673" s="32"/>
      <c r="BN673" s="32"/>
      <c r="BO673" s="32"/>
      <c r="BP673" s="32"/>
      <c r="BQ673" s="32"/>
    </row>
    <row r="674" spans="1:69" x14ac:dyDescent="0.25">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c r="AC674" s="32"/>
      <c r="AD674" s="32"/>
      <c r="AE674" s="32"/>
      <c r="AF674" s="32"/>
      <c r="AG674" s="32"/>
      <c r="AH674" s="32"/>
      <c r="AI674" s="32"/>
      <c r="AJ674" s="32"/>
      <c r="AK674" s="32"/>
      <c r="AL674" s="32"/>
      <c r="AM674" s="32"/>
      <c r="AN674" s="32"/>
      <c r="AO674" s="32"/>
      <c r="AP674" s="32"/>
      <c r="AQ674" s="32"/>
      <c r="AR674" s="32"/>
      <c r="AS674" s="32"/>
      <c r="AT674" s="32"/>
      <c r="AU674" s="32"/>
      <c r="AV674" s="32"/>
      <c r="AW674" s="32"/>
      <c r="AX674" s="32"/>
      <c r="AY674" s="32"/>
      <c r="AZ674" s="32"/>
      <c r="BA674" s="32"/>
      <c r="BB674" s="32"/>
      <c r="BC674" s="32"/>
      <c r="BD674" s="32"/>
      <c r="BE674" s="32"/>
      <c r="BF674" s="32"/>
      <c r="BG674" s="32"/>
      <c r="BH674" s="32"/>
      <c r="BI674" s="32"/>
      <c r="BJ674" s="32"/>
      <c r="BK674" s="32"/>
      <c r="BL674" s="32"/>
      <c r="BM674" s="32"/>
      <c r="BN674" s="32"/>
      <c r="BO674" s="32"/>
      <c r="BP674" s="32"/>
      <c r="BQ674" s="32"/>
    </row>
    <row r="675" spans="1:69" x14ac:dyDescent="0.25">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c r="AB675" s="32"/>
      <c r="AC675" s="32"/>
      <c r="AD675" s="32"/>
      <c r="AE675" s="32"/>
      <c r="AF675" s="32"/>
      <c r="AG675" s="32"/>
      <c r="AH675" s="32"/>
      <c r="AI675" s="32"/>
      <c r="AJ675" s="32"/>
      <c r="AK675" s="32"/>
      <c r="AL675" s="32"/>
      <c r="AM675" s="32"/>
      <c r="AN675" s="32"/>
      <c r="AO675" s="32"/>
      <c r="AP675" s="32"/>
      <c r="AQ675" s="32"/>
      <c r="AR675" s="32"/>
      <c r="AS675" s="32"/>
      <c r="AT675" s="32"/>
      <c r="AU675" s="32"/>
      <c r="AV675" s="32"/>
      <c r="AW675" s="32"/>
      <c r="AX675" s="32"/>
      <c r="AY675" s="32"/>
      <c r="AZ675" s="32"/>
      <c r="BA675" s="32"/>
      <c r="BB675" s="32"/>
      <c r="BC675" s="32"/>
      <c r="BD675" s="32"/>
      <c r="BE675" s="32"/>
      <c r="BF675" s="32"/>
      <c r="BG675" s="32"/>
      <c r="BH675" s="32"/>
      <c r="BI675" s="32"/>
      <c r="BJ675" s="32"/>
      <c r="BK675" s="32"/>
      <c r="BL675" s="32"/>
      <c r="BM675" s="32"/>
      <c r="BN675" s="32"/>
      <c r="BO675" s="32"/>
      <c r="BP675" s="32"/>
      <c r="BQ675" s="32"/>
    </row>
    <row r="676" spans="1:69" x14ac:dyDescent="0.25">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row>
    <row r="677" spans="1:69" x14ac:dyDescent="0.25">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c r="AC677" s="32"/>
      <c r="AD677" s="32"/>
      <c r="AE677" s="32"/>
      <c r="AF677" s="32"/>
      <c r="AG677" s="32"/>
      <c r="AH677" s="32"/>
      <c r="AI677" s="32"/>
      <c r="AJ677" s="32"/>
      <c r="AK677" s="32"/>
      <c r="AL677" s="32"/>
      <c r="AM677" s="32"/>
      <c r="AN677" s="32"/>
      <c r="AO677" s="32"/>
      <c r="AP677" s="32"/>
      <c r="AQ677" s="32"/>
      <c r="AR677" s="32"/>
      <c r="AS677" s="32"/>
      <c r="AT677" s="32"/>
      <c r="AU677" s="32"/>
      <c r="AV677" s="32"/>
      <c r="AW677" s="32"/>
      <c r="AX677" s="32"/>
      <c r="AY677" s="32"/>
      <c r="AZ677" s="32"/>
      <c r="BA677" s="32"/>
      <c r="BB677" s="32"/>
      <c r="BC677" s="32"/>
      <c r="BD677" s="32"/>
      <c r="BE677" s="32"/>
      <c r="BF677" s="32"/>
      <c r="BG677" s="32"/>
      <c r="BH677" s="32"/>
      <c r="BI677" s="32"/>
      <c r="BJ677" s="32"/>
      <c r="BK677" s="32"/>
      <c r="BL677" s="32"/>
      <c r="BM677" s="32"/>
      <c r="BN677" s="32"/>
      <c r="BO677" s="32"/>
      <c r="BP677" s="32"/>
      <c r="BQ677" s="32"/>
    </row>
    <row r="678" spans="1:69" x14ac:dyDescent="0.25">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c r="AB678" s="32"/>
      <c r="AC678" s="32"/>
      <c r="AD678" s="32"/>
      <c r="AE678" s="32"/>
      <c r="AF678" s="32"/>
      <c r="AG678" s="32"/>
      <c r="AH678" s="32"/>
      <c r="AI678" s="32"/>
      <c r="AJ678" s="32"/>
      <c r="AK678" s="32"/>
      <c r="AL678" s="32"/>
      <c r="AM678" s="32"/>
      <c r="AN678" s="32"/>
      <c r="AO678" s="32"/>
      <c r="AP678" s="32"/>
      <c r="AQ678" s="32"/>
      <c r="AR678" s="32"/>
      <c r="AS678" s="32"/>
      <c r="AT678" s="32"/>
      <c r="AU678" s="32"/>
      <c r="AV678" s="32"/>
      <c r="AW678" s="32"/>
      <c r="AX678" s="32"/>
      <c r="AY678" s="32"/>
      <c r="AZ678" s="32"/>
      <c r="BA678" s="32"/>
      <c r="BB678" s="32"/>
      <c r="BC678" s="32"/>
      <c r="BD678" s="32"/>
      <c r="BE678" s="32"/>
      <c r="BF678" s="32"/>
      <c r="BG678" s="32"/>
      <c r="BH678" s="32"/>
      <c r="BI678" s="32"/>
      <c r="BJ678" s="32"/>
      <c r="BK678" s="32"/>
      <c r="BL678" s="32"/>
      <c r="BM678" s="32"/>
      <c r="BN678" s="32"/>
      <c r="BO678" s="32"/>
      <c r="BP678" s="32"/>
      <c r="BQ678" s="32"/>
    </row>
    <row r="679" spans="1:69" x14ac:dyDescent="0.25">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c r="AB679" s="32"/>
      <c r="AC679" s="32"/>
      <c r="AD679" s="32"/>
      <c r="AE679" s="32"/>
      <c r="AF679" s="32"/>
      <c r="AG679" s="32"/>
      <c r="AH679" s="32"/>
      <c r="AI679" s="32"/>
      <c r="AJ679" s="32"/>
      <c r="AK679" s="32"/>
      <c r="AL679" s="32"/>
      <c r="AM679" s="32"/>
      <c r="AN679" s="32"/>
      <c r="AO679" s="32"/>
      <c r="AP679" s="32"/>
      <c r="AQ679" s="32"/>
      <c r="AR679" s="32"/>
      <c r="AS679" s="32"/>
      <c r="AT679" s="32"/>
      <c r="AU679" s="32"/>
      <c r="AV679" s="32"/>
      <c r="AW679" s="32"/>
      <c r="AX679" s="32"/>
      <c r="AY679" s="32"/>
      <c r="AZ679" s="32"/>
      <c r="BA679" s="32"/>
      <c r="BB679" s="32"/>
      <c r="BC679" s="32"/>
      <c r="BD679" s="32"/>
      <c r="BE679" s="32"/>
      <c r="BF679" s="32"/>
      <c r="BG679" s="32"/>
      <c r="BH679" s="32"/>
      <c r="BI679" s="32"/>
      <c r="BJ679" s="32"/>
      <c r="BK679" s="32"/>
      <c r="BL679" s="32"/>
      <c r="BM679" s="32"/>
      <c r="BN679" s="32"/>
      <c r="BO679" s="32"/>
      <c r="BP679" s="32"/>
      <c r="BQ679" s="32"/>
    </row>
    <row r="680" spans="1:69" x14ac:dyDescent="0.25">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c r="AC680" s="32"/>
      <c r="AD680" s="32"/>
      <c r="AE680" s="32"/>
      <c r="AF680" s="32"/>
      <c r="AG680" s="32"/>
      <c r="AH680" s="32"/>
      <c r="AI680" s="32"/>
      <c r="AJ680" s="32"/>
      <c r="AK680" s="32"/>
      <c r="AL680" s="32"/>
      <c r="AM680" s="32"/>
      <c r="AN680" s="32"/>
      <c r="AO680" s="32"/>
      <c r="AP680" s="32"/>
      <c r="AQ680" s="32"/>
      <c r="AR680" s="32"/>
      <c r="AS680" s="32"/>
      <c r="AT680" s="32"/>
      <c r="AU680" s="32"/>
      <c r="AV680" s="32"/>
      <c r="AW680" s="32"/>
      <c r="AX680" s="32"/>
      <c r="AY680" s="32"/>
      <c r="AZ680" s="32"/>
      <c r="BA680" s="32"/>
      <c r="BB680" s="32"/>
      <c r="BC680" s="32"/>
      <c r="BD680" s="32"/>
      <c r="BE680" s="32"/>
      <c r="BF680" s="32"/>
      <c r="BG680" s="32"/>
      <c r="BH680" s="32"/>
      <c r="BI680" s="32"/>
      <c r="BJ680" s="32"/>
      <c r="BK680" s="32"/>
      <c r="BL680" s="32"/>
      <c r="BM680" s="32"/>
      <c r="BN680" s="32"/>
      <c r="BO680" s="32"/>
      <c r="BP680" s="32"/>
      <c r="BQ680" s="32"/>
    </row>
    <row r="681" spans="1:69" x14ac:dyDescent="0.25">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c r="AB681" s="32"/>
      <c r="AC681" s="32"/>
      <c r="AD681" s="32"/>
      <c r="AE681" s="32"/>
      <c r="AF681" s="32"/>
      <c r="AG681" s="32"/>
      <c r="AH681" s="32"/>
      <c r="AI681" s="32"/>
      <c r="AJ681" s="32"/>
      <c r="AK681" s="32"/>
      <c r="AL681" s="32"/>
      <c r="AM681" s="32"/>
      <c r="AN681" s="32"/>
      <c r="AO681" s="32"/>
      <c r="AP681" s="32"/>
      <c r="AQ681" s="32"/>
      <c r="AR681" s="32"/>
      <c r="AS681" s="32"/>
      <c r="AT681" s="32"/>
      <c r="AU681" s="32"/>
      <c r="AV681" s="32"/>
      <c r="AW681" s="32"/>
      <c r="AX681" s="32"/>
      <c r="AY681" s="32"/>
      <c r="AZ681" s="32"/>
      <c r="BA681" s="32"/>
      <c r="BB681" s="32"/>
      <c r="BC681" s="32"/>
      <c r="BD681" s="32"/>
      <c r="BE681" s="32"/>
      <c r="BF681" s="32"/>
      <c r="BG681" s="32"/>
      <c r="BH681" s="32"/>
      <c r="BI681" s="32"/>
      <c r="BJ681" s="32"/>
      <c r="BK681" s="32"/>
      <c r="BL681" s="32"/>
      <c r="BM681" s="32"/>
      <c r="BN681" s="32"/>
      <c r="BO681" s="32"/>
      <c r="BP681" s="32"/>
      <c r="BQ681" s="32"/>
    </row>
    <row r="682" spans="1:69" x14ac:dyDescent="0.25">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c r="AF682" s="32"/>
      <c r="AG682" s="32"/>
      <c r="AH682" s="32"/>
      <c r="AI682" s="32"/>
      <c r="AJ682" s="32"/>
      <c r="AK682" s="32"/>
      <c r="AL682" s="32"/>
      <c r="AM682" s="32"/>
      <c r="AN682" s="32"/>
      <c r="AO682" s="32"/>
      <c r="AP682" s="32"/>
      <c r="AQ682" s="32"/>
      <c r="AR682" s="32"/>
      <c r="AS682" s="32"/>
      <c r="AT682" s="32"/>
      <c r="AU682" s="32"/>
      <c r="AV682" s="32"/>
      <c r="AW682" s="32"/>
      <c r="AX682" s="32"/>
      <c r="AY682" s="32"/>
      <c r="AZ682" s="32"/>
      <c r="BA682" s="32"/>
      <c r="BB682" s="32"/>
      <c r="BC682" s="32"/>
      <c r="BD682" s="32"/>
      <c r="BE682" s="32"/>
      <c r="BF682" s="32"/>
      <c r="BG682" s="32"/>
      <c r="BH682" s="32"/>
      <c r="BI682" s="32"/>
      <c r="BJ682" s="32"/>
      <c r="BK682" s="32"/>
      <c r="BL682" s="32"/>
      <c r="BM682" s="32"/>
      <c r="BN682" s="32"/>
      <c r="BO682" s="32"/>
      <c r="BP682" s="32"/>
      <c r="BQ682" s="32"/>
    </row>
    <row r="683" spans="1:69" x14ac:dyDescent="0.25">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c r="AF683" s="32"/>
      <c r="AG683" s="32"/>
      <c r="AH683" s="32"/>
      <c r="AI683" s="32"/>
      <c r="AJ683" s="32"/>
      <c r="AK683" s="32"/>
      <c r="AL683" s="32"/>
      <c r="AM683" s="32"/>
      <c r="AN683" s="32"/>
      <c r="AO683" s="32"/>
      <c r="AP683" s="32"/>
      <c r="AQ683" s="32"/>
      <c r="AR683" s="32"/>
      <c r="AS683" s="32"/>
      <c r="AT683" s="32"/>
      <c r="AU683" s="32"/>
      <c r="AV683" s="32"/>
      <c r="AW683" s="32"/>
      <c r="AX683" s="32"/>
      <c r="AY683" s="32"/>
      <c r="AZ683" s="32"/>
      <c r="BA683" s="32"/>
      <c r="BB683" s="32"/>
      <c r="BC683" s="32"/>
      <c r="BD683" s="32"/>
      <c r="BE683" s="32"/>
      <c r="BF683" s="32"/>
      <c r="BG683" s="32"/>
      <c r="BH683" s="32"/>
      <c r="BI683" s="32"/>
      <c r="BJ683" s="32"/>
      <c r="BK683" s="32"/>
      <c r="BL683" s="32"/>
      <c r="BM683" s="32"/>
      <c r="BN683" s="32"/>
      <c r="BO683" s="32"/>
      <c r="BP683" s="32"/>
      <c r="BQ683" s="32"/>
    </row>
    <row r="684" spans="1:69" x14ac:dyDescent="0.25">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c r="AC684" s="32"/>
      <c r="AD684" s="32"/>
      <c r="AE684" s="32"/>
      <c r="AF684" s="32"/>
      <c r="AG684" s="32"/>
      <c r="AH684" s="32"/>
      <c r="AI684" s="32"/>
      <c r="AJ684" s="32"/>
      <c r="AK684" s="32"/>
      <c r="AL684" s="32"/>
      <c r="AM684" s="32"/>
      <c r="AN684" s="32"/>
      <c r="AO684" s="32"/>
      <c r="AP684" s="32"/>
      <c r="AQ684" s="32"/>
      <c r="AR684" s="32"/>
      <c r="AS684" s="32"/>
      <c r="AT684" s="32"/>
      <c r="AU684" s="32"/>
      <c r="AV684" s="32"/>
      <c r="AW684" s="32"/>
      <c r="AX684" s="32"/>
      <c r="AY684" s="32"/>
      <c r="AZ684" s="32"/>
      <c r="BA684" s="32"/>
      <c r="BB684" s="32"/>
      <c r="BC684" s="32"/>
      <c r="BD684" s="32"/>
      <c r="BE684" s="32"/>
      <c r="BF684" s="32"/>
      <c r="BG684" s="32"/>
      <c r="BH684" s="32"/>
      <c r="BI684" s="32"/>
      <c r="BJ684" s="32"/>
      <c r="BK684" s="32"/>
      <c r="BL684" s="32"/>
      <c r="BM684" s="32"/>
      <c r="BN684" s="32"/>
      <c r="BO684" s="32"/>
      <c r="BP684" s="32"/>
      <c r="BQ684" s="32"/>
    </row>
    <row r="685" spans="1:69" x14ac:dyDescent="0.25">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c r="AF685" s="32"/>
      <c r="AG685" s="32"/>
      <c r="AH685" s="32"/>
      <c r="AI685" s="32"/>
      <c r="AJ685" s="32"/>
      <c r="AK685" s="32"/>
      <c r="AL685" s="32"/>
      <c r="AM685" s="32"/>
      <c r="AN685" s="32"/>
      <c r="AO685" s="32"/>
      <c r="AP685" s="32"/>
      <c r="AQ685" s="32"/>
      <c r="AR685" s="32"/>
      <c r="AS685" s="32"/>
      <c r="AT685" s="32"/>
      <c r="AU685" s="32"/>
      <c r="AV685" s="32"/>
      <c r="AW685" s="32"/>
      <c r="AX685" s="32"/>
      <c r="AY685" s="32"/>
      <c r="AZ685" s="32"/>
      <c r="BA685" s="32"/>
      <c r="BB685" s="32"/>
      <c r="BC685" s="32"/>
      <c r="BD685" s="32"/>
      <c r="BE685" s="32"/>
      <c r="BF685" s="32"/>
      <c r="BG685" s="32"/>
      <c r="BH685" s="32"/>
      <c r="BI685" s="32"/>
      <c r="BJ685" s="32"/>
      <c r="BK685" s="32"/>
      <c r="BL685" s="32"/>
      <c r="BM685" s="32"/>
      <c r="BN685" s="32"/>
      <c r="BO685" s="32"/>
      <c r="BP685" s="32"/>
      <c r="BQ685" s="32"/>
    </row>
    <row r="686" spans="1:69" x14ac:dyDescent="0.25">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row>
    <row r="687" spans="1:69" x14ac:dyDescent="0.25">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c r="AB687" s="32"/>
      <c r="AC687" s="32"/>
      <c r="AD687" s="32"/>
      <c r="AE687" s="32"/>
      <c r="AF687" s="32"/>
      <c r="AG687" s="32"/>
      <c r="AH687" s="32"/>
      <c r="AI687" s="32"/>
      <c r="AJ687" s="32"/>
      <c r="AK687" s="32"/>
      <c r="AL687" s="32"/>
      <c r="AM687" s="32"/>
      <c r="AN687" s="32"/>
      <c r="AO687" s="32"/>
      <c r="AP687" s="32"/>
      <c r="AQ687" s="32"/>
      <c r="AR687" s="32"/>
      <c r="AS687" s="32"/>
      <c r="AT687" s="32"/>
      <c r="AU687" s="32"/>
      <c r="AV687" s="32"/>
      <c r="AW687" s="32"/>
      <c r="AX687" s="32"/>
      <c r="AY687" s="32"/>
      <c r="AZ687" s="32"/>
      <c r="BA687" s="32"/>
      <c r="BB687" s="32"/>
      <c r="BC687" s="32"/>
      <c r="BD687" s="32"/>
      <c r="BE687" s="32"/>
      <c r="BF687" s="32"/>
      <c r="BG687" s="32"/>
      <c r="BH687" s="32"/>
      <c r="BI687" s="32"/>
      <c r="BJ687" s="32"/>
      <c r="BK687" s="32"/>
      <c r="BL687" s="32"/>
      <c r="BM687" s="32"/>
      <c r="BN687" s="32"/>
      <c r="BO687" s="32"/>
      <c r="BP687" s="32"/>
      <c r="BQ687" s="32"/>
    </row>
    <row r="688" spans="1:69" x14ac:dyDescent="0.25">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AH688" s="32"/>
      <c r="AI688" s="32"/>
      <c r="AJ688" s="32"/>
      <c r="AK688" s="32"/>
      <c r="AL688" s="32"/>
      <c r="AM688" s="32"/>
      <c r="AN688" s="32"/>
      <c r="AO688" s="32"/>
      <c r="AP688" s="32"/>
      <c r="AQ688" s="32"/>
      <c r="AR688" s="32"/>
      <c r="AS688" s="32"/>
      <c r="AT688" s="32"/>
      <c r="AU688" s="32"/>
      <c r="AV688" s="32"/>
      <c r="AW688" s="32"/>
      <c r="AX688" s="32"/>
      <c r="AY688" s="32"/>
      <c r="AZ688" s="32"/>
      <c r="BA688" s="32"/>
      <c r="BB688" s="32"/>
      <c r="BC688" s="32"/>
      <c r="BD688" s="32"/>
      <c r="BE688" s="32"/>
      <c r="BF688" s="32"/>
      <c r="BG688" s="32"/>
      <c r="BH688" s="32"/>
      <c r="BI688" s="32"/>
      <c r="BJ688" s="32"/>
      <c r="BK688" s="32"/>
      <c r="BL688" s="32"/>
      <c r="BM688" s="32"/>
      <c r="BN688" s="32"/>
      <c r="BO688" s="32"/>
      <c r="BP688" s="32"/>
      <c r="BQ688" s="32"/>
    </row>
    <row r="689" spans="1:69" x14ac:dyDescent="0.25">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c r="AD689" s="32"/>
      <c r="AE689" s="32"/>
      <c r="AF689" s="32"/>
      <c r="AG689" s="32"/>
      <c r="AH689" s="32"/>
      <c r="AI689" s="32"/>
      <c r="AJ689" s="32"/>
      <c r="AK689" s="32"/>
      <c r="AL689" s="32"/>
      <c r="AM689" s="32"/>
      <c r="AN689" s="32"/>
      <c r="AO689" s="32"/>
      <c r="AP689" s="32"/>
      <c r="AQ689" s="32"/>
      <c r="AR689" s="32"/>
      <c r="AS689" s="32"/>
      <c r="AT689" s="32"/>
      <c r="AU689" s="32"/>
      <c r="AV689" s="32"/>
      <c r="AW689" s="32"/>
      <c r="AX689" s="32"/>
      <c r="AY689" s="32"/>
      <c r="AZ689" s="32"/>
      <c r="BA689" s="32"/>
      <c r="BB689" s="32"/>
      <c r="BC689" s="32"/>
      <c r="BD689" s="32"/>
      <c r="BE689" s="32"/>
      <c r="BF689" s="32"/>
      <c r="BG689" s="32"/>
      <c r="BH689" s="32"/>
      <c r="BI689" s="32"/>
      <c r="BJ689" s="32"/>
      <c r="BK689" s="32"/>
      <c r="BL689" s="32"/>
      <c r="BM689" s="32"/>
      <c r="BN689" s="32"/>
      <c r="BO689" s="32"/>
      <c r="BP689" s="32"/>
      <c r="BQ689" s="32"/>
    </row>
    <row r="690" spans="1:69" x14ac:dyDescent="0.25">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c r="AC690" s="32"/>
      <c r="AD690" s="32"/>
      <c r="AE690" s="32"/>
      <c r="AF690" s="32"/>
      <c r="AG690" s="32"/>
      <c r="AH690" s="32"/>
      <c r="AI690" s="32"/>
      <c r="AJ690" s="32"/>
      <c r="AK690" s="32"/>
      <c r="AL690" s="32"/>
      <c r="AM690" s="32"/>
      <c r="AN690" s="32"/>
      <c r="AO690" s="32"/>
      <c r="AP690" s="32"/>
      <c r="AQ690" s="32"/>
      <c r="AR690" s="32"/>
      <c r="AS690" s="32"/>
      <c r="AT690" s="32"/>
      <c r="AU690" s="32"/>
      <c r="AV690" s="32"/>
      <c r="AW690" s="32"/>
      <c r="AX690" s="32"/>
      <c r="AY690" s="32"/>
      <c r="AZ690" s="32"/>
      <c r="BA690" s="32"/>
      <c r="BB690" s="32"/>
      <c r="BC690" s="32"/>
      <c r="BD690" s="32"/>
      <c r="BE690" s="32"/>
      <c r="BF690" s="32"/>
      <c r="BG690" s="32"/>
      <c r="BH690" s="32"/>
      <c r="BI690" s="32"/>
      <c r="BJ690" s="32"/>
      <c r="BK690" s="32"/>
      <c r="BL690" s="32"/>
      <c r="BM690" s="32"/>
      <c r="BN690" s="32"/>
      <c r="BO690" s="32"/>
      <c r="BP690" s="32"/>
      <c r="BQ690" s="32"/>
    </row>
    <row r="691" spans="1:69" x14ac:dyDescent="0.25">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AH691" s="32"/>
      <c r="AI691" s="32"/>
      <c r="AJ691" s="32"/>
      <c r="AK691" s="32"/>
      <c r="AL691" s="32"/>
      <c r="AM691" s="32"/>
      <c r="AN691" s="32"/>
      <c r="AO691" s="32"/>
      <c r="AP691" s="32"/>
      <c r="AQ691" s="32"/>
      <c r="AR691" s="32"/>
      <c r="AS691" s="32"/>
      <c r="AT691" s="32"/>
      <c r="AU691" s="32"/>
      <c r="AV691" s="32"/>
      <c r="AW691" s="32"/>
      <c r="AX691" s="32"/>
      <c r="AY691" s="32"/>
      <c r="AZ691" s="32"/>
      <c r="BA691" s="32"/>
      <c r="BB691" s="32"/>
      <c r="BC691" s="32"/>
      <c r="BD691" s="32"/>
      <c r="BE691" s="32"/>
      <c r="BF691" s="32"/>
      <c r="BG691" s="32"/>
      <c r="BH691" s="32"/>
      <c r="BI691" s="32"/>
      <c r="BJ691" s="32"/>
      <c r="BK691" s="32"/>
      <c r="BL691" s="32"/>
      <c r="BM691" s="32"/>
      <c r="BN691" s="32"/>
      <c r="BO691" s="32"/>
      <c r="BP691" s="32"/>
      <c r="BQ691" s="32"/>
    </row>
    <row r="692" spans="1:69" x14ac:dyDescent="0.25">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c r="AF692" s="32"/>
      <c r="AG692" s="32"/>
      <c r="AH692" s="32"/>
      <c r="AI692" s="32"/>
      <c r="AJ692" s="32"/>
      <c r="AK692" s="32"/>
      <c r="AL692" s="32"/>
      <c r="AM692" s="32"/>
      <c r="AN692" s="32"/>
      <c r="AO692" s="32"/>
      <c r="AP692" s="32"/>
      <c r="AQ692" s="32"/>
      <c r="AR692" s="32"/>
      <c r="AS692" s="32"/>
      <c r="AT692" s="32"/>
      <c r="AU692" s="32"/>
      <c r="AV692" s="32"/>
      <c r="AW692" s="32"/>
      <c r="AX692" s="32"/>
      <c r="AY692" s="32"/>
      <c r="AZ692" s="32"/>
      <c r="BA692" s="32"/>
      <c r="BB692" s="32"/>
      <c r="BC692" s="32"/>
      <c r="BD692" s="32"/>
      <c r="BE692" s="32"/>
      <c r="BF692" s="32"/>
      <c r="BG692" s="32"/>
      <c r="BH692" s="32"/>
      <c r="BI692" s="32"/>
      <c r="BJ692" s="32"/>
      <c r="BK692" s="32"/>
      <c r="BL692" s="32"/>
      <c r="BM692" s="32"/>
      <c r="BN692" s="32"/>
      <c r="BO692" s="32"/>
      <c r="BP692" s="32"/>
      <c r="BQ692" s="32"/>
    </row>
    <row r="693" spans="1:69" x14ac:dyDescent="0.25">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c r="AC693" s="32"/>
      <c r="AD693" s="32"/>
      <c r="AE693" s="32"/>
      <c r="AF693" s="32"/>
      <c r="AG693" s="32"/>
      <c r="AH693" s="32"/>
      <c r="AI693" s="32"/>
      <c r="AJ693" s="32"/>
      <c r="AK693" s="32"/>
      <c r="AL693" s="32"/>
      <c r="AM693" s="32"/>
      <c r="AN693" s="32"/>
      <c r="AO693" s="32"/>
      <c r="AP693" s="32"/>
      <c r="AQ693" s="32"/>
      <c r="AR693" s="32"/>
      <c r="AS693" s="32"/>
      <c r="AT693" s="32"/>
      <c r="AU693" s="32"/>
      <c r="AV693" s="32"/>
      <c r="AW693" s="32"/>
      <c r="AX693" s="32"/>
      <c r="AY693" s="32"/>
      <c r="AZ693" s="32"/>
      <c r="BA693" s="32"/>
      <c r="BB693" s="32"/>
      <c r="BC693" s="32"/>
      <c r="BD693" s="32"/>
      <c r="BE693" s="32"/>
      <c r="BF693" s="32"/>
      <c r="BG693" s="32"/>
      <c r="BH693" s="32"/>
      <c r="BI693" s="32"/>
      <c r="BJ693" s="32"/>
      <c r="BK693" s="32"/>
      <c r="BL693" s="32"/>
      <c r="BM693" s="32"/>
      <c r="BN693" s="32"/>
      <c r="BO693" s="32"/>
      <c r="BP693" s="32"/>
      <c r="BQ693" s="32"/>
    </row>
    <row r="694" spans="1:69" x14ac:dyDescent="0.25">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c r="AD694" s="32"/>
      <c r="AE694" s="32"/>
      <c r="AF694" s="32"/>
      <c r="AG694" s="32"/>
      <c r="AH694" s="32"/>
      <c r="AI694" s="32"/>
      <c r="AJ694" s="32"/>
      <c r="AK694" s="32"/>
      <c r="AL694" s="32"/>
      <c r="AM694" s="32"/>
      <c r="AN694" s="32"/>
      <c r="AO694" s="32"/>
      <c r="AP694" s="32"/>
      <c r="AQ694" s="32"/>
      <c r="AR694" s="32"/>
      <c r="AS694" s="32"/>
      <c r="AT694" s="32"/>
      <c r="AU694" s="32"/>
      <c r="AV694" s="32"/>
      <c r="AW694" s="32"/>
      <c r="AX694" s="32"/>
      <c r="AY694" s="32"/>
      <c r="AZ694" s="32"/>
      <c r="BA694" s="32"/>
      <c r="BB694" s="32"/>
      <c r="BC694" s="32"/>
      <c r="BD694" s="32"/>
      <c r="BE694" s="32"/>
      <c r="BF694" s="32"/>
      <c r="BG694" s="32"/>
      <c r="BH694" s="32"/>
      <c r="BI694" s="32"/>
      <c r="BJ694" s="32"/>
      <c r="BK694" s="32"/>
      <c r="BL694" s="32"/>
      <c r="BM694" s="32"/>
      <c r="BN694" s="32"/>
      <c r="BO694" s="32"/>
      <c r="BP694" s="32"/>
      <c r="BQ694" s="32"/>
    </row>
    <row r="695" spans="1:69" x14ac:dyDescent="0.25">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AH695" s="32"/>
      <c r="AI695" s="32"/>
      <c r="AJ695" s="32"/>
      <c r="AK695" s="32"/>
      <c r="AL695" s="32"/>
      <c r="AM695" s="32"/>
      <c r="AN695" s="32"/>
      <c r="AO695" s="32"/>
      <c r="AP695" s="32"/>
      <c r="AQ695" s="32"/>
      <c r="AR695" s="32"/>
      <c r="AS695" s="32"/>
      <c r="AT695" s="32"/>
      <c r="AU695" s="32"/>
      <c r="AV695" s="32"/>
      <c r="AW695" s="32"/>
      <c r="AX695" s="32"/>
      <c r="AY695" s="32"/>
      <c r="AZ695" s="32"/>
      <c r="BA695" s="32"/>
      <c r="BB695" s="32"/>
      <c r="BC695" s="32"/>
      <c r="BD695" s="32"/>
      <c r="BE695" s="32"/>
      <c r="BF695" s="32"/>
      <c r="BG695" s="32"/>
      <c r="BH695" s="32"/>
      <c r="BI695" s="32"/>
      <c r="BJ695" s="32"/>
      <c r="BK695" s="32"/>
      <c r="BL695" s="32"/>
      <c r="BM695" s="32"/>
      <c r="BN695" s="32"/>
      <c r="BO695" s="32"/>
      <c r="BP695" s="32"/>
      <c r="BQ695" s="32"/>
    </row>
    <row r="696" spans="1:69" x14ac:dyDescent="0.25">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row>
    <row r="697" spans="1:69" x14ac:dyDescent="0.25">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c r="AB697" s="32"/>
      <c r="AC697" s="32"/>
      <c r="AD697" s="32"/>
      <c r="AE697" s="32"/>
      <c r="AF697" s="32"/>
      <c r="AG697" s="32"/>
      <c r="AH697" s="32"/>
      <c r="AI697" s="32"/>
      <c r="AJ697" s="32"/>
      <c r="AK697" s="32"/>
      <c r="AL697" s="32"/>
      <c r="AM697" s="32"/>
      <c r="AN697" s="32"/>
      <c r="AO697" s="32"/>
      <c r="AP697" s="32"/>
      <c r="AQ697" s="32"/>
      <c r="AR697" s="32"/>
      <c r="AS697" s="32"/>
      <c r="AT697" s="32"/>
      <c r="AU697" s="32"/>
      <c r="AV697" s="32"/>
      <c r="AW697" s="32"/>
      <c r="AX697" s="32"/>
      <c r="AY697" s="32"/>
      <c r="AZ697" s="32"/>
      <c r="BA697" s="32"/>
      <c r="BB697" s="32"/>
      <c r="BC697" s="32"/>
      <c r="BD697" s="32"/>
      <c r="BE697" s="32"/>
      <c r="BF697" s="32"/>
      <c r="BG697" s="32"/>
      <c r="BH697" s="32"/>
      <c r="BI697" s="32"/>
      <c r="BJ697" s="32"/>
      <c r="BK697" s="32"/>
      <c r="BL697" s="32"/>
      <c r="BM697" s="32"/>
      <c r="BN697" s="32"/>
      <c r="BO697" s="32"/>
      <c r="BP697" s="32"/>
      <c r="BQ697" s="32"/>
    </row>
    <row r="698" spans="1:69" x14ac:dyDescent="0.25">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c r="AV698" s="32"/>
      <c r="AW698" s="32"/>
      <c r="AX698" s="32"/>
      <c r="AY698" s="32"/>
      <c r="AZ698" s="32"/>
      <c r="BA698" s="32"/>
      <c r="BB698" s="32"/>
      <c r="BC698" s="32"/>
      <c r="BD698" s="32"/>
      <c r="BE698" s="32"/>
      <c r="BF698" s="32"/>
      <c r="BG698" s="32"/>
      <c r="BH698" s="32"/>
      <c r="BI698" s="32"/>
      <c r="BJ698" s="32"/>
      <c r="BK698" s="32"/>
      <c r="BL698" s="32"/>
      <c r="BM698" s="32"/>
      <c r="BN698" s="32"/>
      <c r="BO698" s="32"/>
      <c r="BP698" s="32"/>
      <c r="BQ698" s="32"/>
    </row>
    <row r="699" spans="1:69" x14ac:dyDescent="0.25">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c r="AB699" s="32"/>
      <c r="AC699" s="32"/>
      <c r="AD699" s="32"/>
      <c r="AE699" s="32"/>
      <c r="AF699" s="32"/>
      <c r="AG699" s="32"/>
      <c r="AH699" s="32"/>
      <c r="AI699" s="32"/>
      <c r="AJ699" s="32"/>
      <c r="AK699" s="32"/>
      <c r="AL699" s="32"/>
      <c r="AM699" s="32"/>
      <c r="AN699" s="32"/>
      <c r="AO699" s="32"/>
      <c r="AP699" s="32"/>
      <c r="AQ699" s="32"/>
      <c r="AR699" s="32"/>
      <c r="AS699" s="32"/>
      <c r="AT699" s="32"/>
      <c r="AU699" s="32"/>
      <c r="AV699" s="32"/>
      <c r="AW699" s="32"/>
      <c r="AX699" s="32"/>
      <c r="AY699" s="32"/>
      <c r="AZ699" s="32"/>
      <c r="BA699" s="32"/>
      <c r="BB699" s="32"/>
      <c r="BC699" s="32"/>
      <c r="BD699" s="32"/>
      <c r="BE699" s="32"/>
      <c r="BF699" s="32"/>
      <c r="BG699" s="32"/>
      <c r="BH699" s="32"/>
      <c r="BI699" s="32"/>
      <c r="BJ699" s="32"/>
      <c r="BK699" s="32"/>
      <c r="BL699" s="32"/>
      <c r="BM699" s="32"/>
      <c r="BN699" s="32"/>
      <c r="BO699" s="32"/>
      <c r="BP699" s="32"/>
      <c r="BQ699" s="32"/>
    </row>
    <row r="700" spans="1:69" x14ac:dyDescent="0.25">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c r="AB700" s="32"/>
      <c r="AC700" s="32"/>
      <c r="AD700" s="32"/>
      <c r="AE700" s="32"/>
      <c r="AF700" s="32"/>
      <c r="AG700" s="32"/>
      <c r="AH700" s="32"/>
      <c r="AI700" s="32"/>
      <c r="AJ700" s="32"/>
      <c r="AK700" s="32"/>
      <c r="AL700" s="32"/>
      <c r="AM700" s="32"/>
      <c r="AN700" s="32"/>
      <c r="AO700" s="32"/>
      <c r="AP700" s="32"/>
      <c r="AQ700" s="32"/>
      <c r="AR700" s="32"/>
      <c r="AS700" s="32"/>
      <c r="AT700" s="32"/>
      <c r="AU700" s="32"/>
      <c r="AV700" s="32"/>
      <c r="AW700" s="32"/>
      <c r="AX700" s="32"/>
      <c r="AY700" s="32"/>
      <c r="AZ700" s="32"/>
      <c r="BA700" s="32"/>
      <c r="BB700" s="32"/>
      <c r="BC700" s="32"/>
      <c r="BD700" s="32"/>
      <c r="BE700" s="32"/>
      <c r="BF700" s="32"/>
      <c r="BG700" s="32"/>
      <c r="BH700" s="32"/>
      <c r="BI700" s="32"/>
      <c r="BJ700" s="32"/>
      <c r="BK700" s="32"/>
      <c r="BL700" s="32"/>
      <c r="BM700" s="32"/>
      <c r="BN700" s="32"/>
      <c r="BO700" s="32"/>
      <c r="BP700" s="32"/>
      <c r="BQ700" s="32"/>
    </row>
    <row r="701" spans="1:69" x14ac:dyDescent="0.25">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H701" s="32"/>
      <c r="AI701" s="32"/>
      <c r="AJ701" s="32"/>
      <c r="AK701" s="32"/>
      <c r="AL701" s="32"/>
      <c r="AM701" s="32"/>
      <c r="AN701" s="32"/>
      <c r="AO701" s="32"/>
      <c r="AP701" s="32"/>
      <c r="AQ701" s="32"/>
      <c r="AR701" s="32"/>
      <c r="AS701" s="32"/>
      <c r="AT701" s="32"/>
      <c r="AU701" s="32"/>
      <c r="AV701" s="32"/>
      <c r="AW701" s="32"/>
      <c r="AX701" s="32"/>
      <c r="AY701" s="32"/>
      <c r="AZ701" s="32"/>
      <c r="BA701" s="32"/>
      <c r="BB701" s="32"/>
      <c r="BC701" s="32"/>
      <c r="BD701" s="32"/>
      <c r="BE701" s="32"/>
      <c r="BF701" s="32"/>
      <c r="BG701" s="32"/>
      <c r="BH701" s="32"/>
      <c r="BI701" s="32"/>
      <c r="BJ701" s="32"/>
      <c r="BK701" s="32"/>
      <c r="BL701" s="32"/>
      <c r="BM701" s="32"/>
      <c r="BN701" s="32"/>
      <c r="BO701" s="32"/>
      <c r="BP701" s="32"/>
      <c r="BQ701" s="32"/>
    </row>
    <row r="702" spans="1:69" x14ac:dyDescent="0.25">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c r="AV702" s="32"/>
      <c r="AW702" s="32"/>
      <c r="AX702" s="32"/>
      <c r="AY702" s="32"/>
      <c r="AZ702" s="32"/>
      <c r="BA702" s="32"/>
      <c r="BB702" s="32"/>
      <c r="BC702" s="32"/>
      <c r="BD702" s="32"/>
      <c r="BE702" s="32"/>
      <c r="BF702" s="32"/>
      <c r="BG702" s="32"/>
      <c r="BH702" s="32"/>
      <c r="BI702" s="32"/>
      <c r="BJ702" s="32"/>
      <c r="BK702" s="32"/>
      <c r="BL702" s="32"/>
      <c r="BM702" s="32"/>
      <c r="BN702" s="32"/>
      <c r="BO702" s="32"/>
      <c r="BP702" s="32"/>
      <c r="BQ702" s="32"/>
    </row>
    <row r="703" spans="1:69" x14ac:dyDescent="0.25">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c r="AB703" s="32"/>
      <c r="AC703" s="32"/>
      <c r="AD703" s="32"/>
      <c r="AE703" s="32"/>
      <c r="AF703" s="32"/>
      <c r="AG703" s="32"/>
      <c r="AH703" s="32"/>
      <c r="AI703" s="32"/>
      <c r="AJ703" s="32"/>
      <c r="AK703" s="32"/>
      <c r="AL703" s="32"/>
      <c r="AM703" s="32"/>
      <c r="AN703" s="32"/>
      <c r="AO703" s="32"/>
      <c r="AP703" s="32"/>
      <c r="AQ703" s="32"/>
      <c r="AR703" s="32"/>
      <c r="AS703" s="32"/>
      <c r="AT703" s="32"/>
      <c r="AU703" s="32"/>
      <c r="AV703" s="32"/>
      <c r="AW703" s="32"/>
      <c r="AX703" s="32"/>
      <c r="AY703" s="32"/>
      <c r="AZ703" s="32"/>
      <c r="BA703" s="32"/>
      <c r="BB703" s="32"/>
      <c r="BC703" s="32"/>
      <c r="BD703" s="32"/>
      <c r="BE703" s="32"/>
      <c r="BF703" s="32"/>
      <c r="BG703" s="32"/>
      <c r="BH703" s="32"/>
      <c r="BI703" s="32"/>
      <c r="BJ703" s="32"/>
      <c r="BK703" s="32"/>
      <c r="BL703" s="32"/>
      <c r="BM703" s="32"/>
      <c r="BN703" s="32"/>
      <c r="BO703" s="32"/>
      <c r="BP703" s="32"/>
      <c r="BQ703" s="32"/>
    </row>
    <row r="704" spans="1:69" x14ac:dyDescent="0.25">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AH704" s="32"/>
      <c r="AI704" s="32"/>
      <c r="AJ704" s="32"/>
      <c r="AK704" s="32"/>
      <c r="AL704" s="32"/>
      <c r="AM704" s="32"/>
      <c r="AN704" s="32"/>
      <c r="AO704" s="32"/>
      <c r="AP704" s="32"/>
      <c r="AQ704" s="32"/>
      <c r="AR704" s="32"/>
      <c r="AS704" s="32"/>
      <c r="AT704" s="32"/>
      <c r="AU704" s="32"/>
      <c r="AV704" s="32"/>
      <c r="AW704" s="32"/>
      <c r="AX704" s="32"/>
      <c r="AY704" s="32"/>
      <c r="AZ704" s="32"/>
      <c r="BA704" s="32"/>
      <c r="BB704" s="32"/>
      <c r="BC704" s="32"/>
      <c r="BD704" s="32"/>
      <c r="BE704" s="32"/>
      <c r="BF704" s="32"/>
      <c r="BG704" s="32"/>
      <c r="BH704" s="32"/>
      <c r="BI704" s="32"/>
      <c r="BJ704" s="32"/>
      <c r="BK704" s="32"/>
      <c r="BL704" s="32"/>
      <c r="BM704" s="32"/>
      <c r="BN704" s="32"/>
      <c r="BO704" s="32"/>
      <c r="BP704" s="32"/>
      <c r="BQ704" s="32"/>
    </row>
    <row r="705" spans="1:69" x14ac:dyDescent="0.25">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c r="AD705" s="32"/>
      <c r="AE705" s="32"/>
      <c r="AF705" s="32"/>
      <c r="AG705" s="32"/>
      <c r="AH705" s="32"/>
      <c r="AI705" s="32"/>
      <c r="AJ705" s="32"/>
      <c r="AK705" s="32"/>
      <c r="AL705" s="32"/>
      <c r="AM705" s="32"/>
      <c r="AN705" s="32"/>
      <c r="AO705" s="32"/>
      <c r="AP705" s="32"/>
      <c r="AQ705" s="32"/>
      <c r="AR705" s="32"/>
      <c r="AS705" s="32"/>
      <c r="AT705" s="32"/>
      <c r="AU705" s="32"/>
      <c r="AV705" s="32"/>
      <c r="AW705" s="32"/>
      <c r="AX705" s="32"/>
      <c r="AY705" s="32"/>
      <c r="AZ705" s="32"/>
      <c r="BA705" s="32"/>
      <c r="BB705" s="32"/>
      <c r="BC705" s="32"/>
      <c r="BD705" s="32"/>
      <c r="BE705" s="32"/>
      <c r="BF705" s="32"/>
      <c r="BG705" s="32"/>
      <c r="BH705" s="32"/>
      <c r="BI705" s="32"/>
      <c r="BJ705" s="32"/>
      <c r="BK705" s="32"/>
      <c r="BL705" s="32"/>
      <c r="BM705" s="32"/>
      <c r="BN705" s="32"/>
      <c r="BO705" s="32"/>
      <c r="BP705" s="32"/>
      <c r="BQ705" s="32"/>
    </row>
    <row r="706" spans="1:69" x14ac:dyDescent="0.25">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row>
    <row r="707" spans="1:69" x14ac:dyDescent="0.25">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c r="AV707" s="32"/>
      <c r="AW707" s="32"/>
      <c r="AX707" s="32"/>
      <c r="AY707" s="32"/>
      <c r="AZ707" s="32"/>
      <c r="BA707" s="32"/>
      <c r="BB707" s="32"/>
      <c r="BC707" s="32"/>
      <c r="BD707" s="32"/>
      <c r="BE707" s="32"/>
      <c r="BF707" s="32"/>
      <c r="BG707" s="32"/>
      <c r="BH707" s="32"/>
      <c r="BI707" s="32"/>
      <c r="BJ707" s="32"/>
      <c r="BK707" s="32"/>
      <c r="BL707" s="32"/>
      <c r="BM707" s="32"/>
      <c r="BN707" s="32"/>
      <c r="BO707" s="32"/>
      <c r="BP707" s="32"/>
      <c r="BQ707" s="32"/>
    </row>
    <row r="708" spans="1:69" x14ac:dyDescent="0.25">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c r="AV708" s="32"/>
      <c r="AW708" s="32"/>
      <c r="AX708" s="32"/>
      <c r="AY708" s="32"/>
      <c r="AZ708" s="32"/>
      <c r="BA708" s="32"/>
      <c r="BB708" s="32"/>
      <c r="BC708" s="32"/>
      <c r="BD708" s="32"/>
      <c r="BE708" s="32"/>
      <c r="BF708" s="32"/>
      <c r="BG708" s="32"/>
      <c r="BH708" s="32"/>
      <c r="BI708" s="32"/>
      <c r="BJ708" s="32"/>
      <c r="BK708" s="32"/>
      <c r="BL708" s="32"/>
      <c r="BM708" s="32"/>
      <c r="BN708" s="32"/>
      <c r="BO708" s="32"/>
      <c r="BP708" s="32"/>
      <c r="BQ708" s="32"/>
    </row>
    <row r="709" spans="1:69" x14ac:dyDescent="0.25">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c r="AB709" s="32"/>
      <c r="AC709" s="32"/>
      <c r="AD709" s="32"/>
      <c r="AE709" s="32"/>
      <c r="AF709" s="32"/>
      <c r="AG709" s="32"/>
      <c r="AH709" s="32"/>
      <c r="AI709" s="32"/>
      <c r="AJ709" s="32"/>
      <c r="AK709" s="32"/>
      <c r="AL709" s="32"/>
      <c r="AM709" s="32"/>
      <c r="AN709" s="32"/>
      <c r="AO709" s="32"/>
      <c r="AP709" s="32"/>
      <c r="AQ709" s="32"/>
      <c r="AR709" s="32"/>
      <c r="AS709" s="32"/>
      <c r="AT709" s="32"/>
      <c r="AU709" s="32"/>
      <c r="AV709" s="32"/>
      <c r="AW709" s="32"/>
      <c r="AX709" s="32"/>
      <c r="AY709" s="32"/>
      <c r="AZ709" s="32"/>
      <c r="BA709" s="32"/>
      <c r="BB709" s="32"/>
      <c r="BC709" s="32"/>
      <c r="BD709" s="32"/>
      <c r="BE709" s="32"/>
      <c r="BF709" s="32"/>
      <c r="BG709" s="32"/>
      <c r="BH709" s="32"/>
      <c r="BI709" s="32"/>
      <c r="BJ709" s="32"/>
      <c r="BK709" s="32"/>
      <c r="BL709" s="32"/>
      <c r="BM709" s="32"/>
      <c r="BN709" s="32"/>
      <c r="BO709" s="32"/>
      <c r="BP709" s="32"/>
      <c r="BQ709" s="32"/>
    </row>
    <row r="710" spans="1:69" x14ac:dyDescent="0.25">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c r="AH710" s="32"/>
      <c r="AI710" s="32"/>
      <c r="AJ710" s="32"/>
      <c r="AK710" s="32"/>
      <c r="AL710" s="32"/>
      <c r="AM710" s="32"/>
      <c r="AN710" s="32"/>
      <c r="AO710" s="32"/>
      <c r="AP710" s="32"/>
      <c r="AQ710" s="32"/>
      <c r="AR710" s="32"/>
      <c r="AS710" s="32"/>
      <c r="AT710" s="32"/>
      <c r="AU710" s="32"/>
      <c r="AV710" s="32"/>
      <c r="AW710" s="32"/>
      <c r="AX710" s="32"/>
      <c r="AY710" s="32"/>
      <c r="AZ710" s="32"/>
      <c r="BA710" s="32"/>
      <c r="BB710" s="32"/>
      <c r="BC710" s="32"/>
      <c r="BD710" s="32"/>
      <c r="BE710" s="32"/>
      <c r="BF710" s="32"/>
      <c r="BG710" s="32"/>
      <c r="BH710" s="32"/>
      <c r="BI710" s="32"/>
      <c r="BJ710" s="32"/>
      <c r="BK710" s="32"/>
      <c r="BL710" s="32"/>
      <c r="BM710" s="32"/>
      <c r="BN710" s="32"/>
      <c r="BO710" s="32"/>
      <c r="BP710" s="32"/>
      <c r="BQ710" s="32"/>
    </row>
    <row r="711" spans="1:69" x14ac:dyDescent="0.25">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c r="AB711" s="32"/>
      <c r="AC711" s="32"/>
      <c r="AD711" s="32"/>
      <c r="AE711" s="32"/>
      <c r="AF711" s="32"/>
      <c r="AG711" s="32"/>
      <c r="AH711" s="32"/>
      <c r="AI711" s="32"/>
      <c r="AJ711" s="32"/>
      <c r="AK711" s="32"/>
      <c r="AL711" s="32"/>
      <c r="AM711" s="32"/>
      <c r="AN711" s="32"/>
      <c r="AO711" s="32"/>
      <c r="AP711" s="32"/>
      <c r="AQ711" s="32"/>
      <c r="AR711" s="32"/>
      <c r="AS711" s="32"/>
      <c r="AT711" s="32"/>
      <c r="AU711" s="32"/>
      <c r="AV711" s="32"/>
      <c r="AW711" s="32"/>
      <c r="AX711" s="32"/>
      <c r="AY711" s="32"/>
      <c r="AZ711" s="32"/>
      <c r="BA711" s="32"/>
      <c r="BB711" s="32"/>
      <c r="BC711" s="32"/>
      <c r="BD711" s="32"/>
      <c r="BE711" s="32"/>
      <c r="BF711" s="32"/>
      <c r="BG711" s="32"/>
      <c r="BH711" s="32"/>
      <c r="BI711" s="32"/>
      <c r="BJ711" s="32"/>
      <c r="BK711" s="32"/>
      <c r="BL711" s="32"/>
      <c r="BM711" s="32"/>
      <c r="BN711" s="32"/>
      <c r="BO711" s="32"/>
      <c r="BP711" s="32"/>
      <c r="BQ711" s="32"/>
    </row>
    <row r="712" spans="1:69" x14ac:dyDescent="0.25">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c r="AB712" s="32"/>
      <c r="AC712" s="32"/>
      <c r="AD712" s="32"/>
      <c r="AE712" s="32"/>
      <c r="AF712" s="32"/>
      <c r="AG712" s="32"/>
      <c r="AH712" s="32"/>
      <c r="AI712" s="32"/>
      <c r="AJ712" s="32"/>
      <c r="AK712" s="32"/>
      <c r="AL712" s="32"/>
      <c r="AM712" s="32"/>
      <c r="AN712" s="32"/>
      <c r="AO712" s="32"/>
      <c r="AP712" s="32"/>
      <c r="AQ712" s="32"/>
      <c r="AR712" s="32"/>
      <c r="AS712" s="32"/>
      <c r="AT712" s="32"/>
      <c r="AU712" s="32"/>
      <c r="AV712" s="32"/>
      <c r="AW712" s="32"/>
      <c r="AX712" s="32"/>
      <c r="AY712" s="32"/>
      <c r="AZ712" s="32"/>
      <c r="BA712" s="32"/>
      <c r="BB712" s="32"/>
      <c r="BC712" s="32"/>
      <c r="BD712" s="32"/>
      <c r="BE712" s="32"/>
      <c r="BF712" s="32"/>
      <c r="BG712" s="32"/>
      <c r="BH712" s="32"/>
      <c r="BI712" s="32"/>
      <c r="BJ712" s="32"/>
      <c r="BK712" s="32"/>
      <c r="BL712" s="32"/>
      <c r="BM712" s="32"/>
      <c r="BN712" s="32"/>
      <c r="BO712" s="32"/>
      <c r="BP712" s="32"/>
      <c r="BQ712" s="32"/>
    </row>
    <row r="713" spans="1:69" x14ac:dyDescent="0.25">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AH713" s="32"/>
      <c r="AI713" s="32"/>
      <c r="AJ713" s="32"/>
      <c r="AK713" s="32"/>
      <c r="AL713" s="32"/>
      <c r="AM713" s="32"/>
      <c r="AN713" s="32"/>
      <c r="AO713" s="32"/>
      <c r="AP713" s="32"/>
      <c r="AQ713" s="32"/>
      <c r="AR713" s="32"/>
      <c r="AS713" s="32"/>
      <c r="AT713" s="32"/>
      <c r="AU713" s="32"/>
      <c r="AV713" s="32"/>
      <c r="AW713" s="32"/>
      <c r="AX713" s="32"/>
      <c r="AY713" s="32"/>
      <c r="AZ713" s="32"/>
      <c r="BA713" s="32"/>
      <c r="BB713" s="32"/>
      <c r="BC713" s="32"/>
      <c r="BD713" s="32"/>
      <c r="BE713" s="32"/>
      <c r="BF713" s="32"/>
      <c r="BG713" s="32"/>
      <c r="BH713" s="32"/>
      <c r="BI713" s="32"/>
      <c r="BJ713" s="32"/>
      <c r="BK713" s="32"/>
      <c r="BL713" s="32"/>
      <c r="BM713" s="32"/>
      <c r="BN713" s="32"/>
      <c r="BO713" s="32"/>
      <c r="BP713" s="32"/>
      <c r="BQ713" s="32"/>
    </row>
    <row r="714" spans="1:69" x14ac:dyDescent="0.25">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c r="AB714" s="32"/>
      <c r="AC714" s="32"/>
      <c r="AD714" s="32"/>
      <c r="AE714" s="32"/>
      <c r="AF714" s="32"/>
      <c r="AG714" s="32"/>
      <c r="AH714" s="32"/>
      <c r="AI714" s="32"/>
      <c r="AJ714" s="32"/>
      <c r="AK714" s="32"/>
      <c r="AL714" s="32"/>
      <c r="AM714" s="32"/>
      <c r="AN714" s="32"/>
      <c r="AO714" s="32"/>
      <c r="AP714" s="32"/>
      <c r="AQ714" s="32"/>
      <c r="AR714" s="32"/>
      <c r="AS714" s="32"/>
      <c r="AT714" s="32"/>
      <c r="AU714" s="32"/>
      <c r="AV714" s="32"/>
      <c r="AW714" s="32"/>
      <c r="AX714" s="32"/>
      <c r="AY714" s="32"/>
      <c r="AZ714" s="32"/>
      <c r="BA714" s="32"/>
      <c r="BB714" s="32"/>
      <c r="BC714" s="32"/>
      <c r="BD714" s="32"/>
      <c r="BE714" s="32"/>
      <c r="BF714" s="32"/>
      <c r="BG714" s="32"/>
      <c r="BH714" s="32"/>
      <c r="BI714" s="32"/>
      <c r="BJ714" s="32"/>
      <c r="BK714" s="32"/>
      <c r="BL714" s="32"/>
      <c r="BM714" s="32"/>
      <c r="BN714" s="32"/>
      <c r="BO714" s="32"/>
      <c r="BP714" s="32"/>
      <c r="BQ714" s="32"/>
    </row>
    <row r="715" spans="1:69" x14ac:dyDescent="0.25">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c r="AB715" s="32"/>
      <c r="AC715" s="32"/>
      <c r="AD715" s="32"/>
      <c r="AE715" s="32"/>
      <c r="AF715" s="32"/>
      <c r="AG715" s="32"/>
      <c r="AH715" s="32"/>
      <c r="AI715" s="32"/>
      <c r="AJ715" s="32"/>
      <c r="AK715" s="32"/>
      <c r="AL715" s="32"/>
      <c r="AM715" s="32"/>
      <c r="AN715" s="32"/>
      <c r="AO715" s="32"/>
      <c r="AP715" s="32"/>
      <c r="AQ715" s="32"/>
      <c r="AR715" s="32"/>
      <c r="AS715" s="32"/>
      <c r="AT715" s="32"/>
      <c r="AU715" s="32"/>
      <c r="AV715" s="32"/>
      <c r="AW715" s="32"/>
      <c r="AX715" s="32"/>
      <c r="AY715" s="32"/>
      <c r="AZ715" s="32"/>
      <c r="BA715" s="32"/>
      <c r="BB715" s="32"/>
      <c r="BC715" s="32"/>
      <c r="BD715" s="32"/>
      <c r="BE715" s="32"/>
      <c r="BF715" s="32"/>
      <c r="BG715" s="32"/>
      <c r="BH715" s="32"/>
      <c r="BI715" s="32"/>
      <c r="BJ715" s="32"/>
      <c r="BK715" s="32"/>
      <c r="BL715" s="32"/>
      <c r="BM715" s="32"/>
      <c r="BN715" s="32"/>
      <c r="BO715" s="32"/>
      <c r="BP715" s="32"/>
      <c r="BQ715" s="32"/>
    </row>
    <row r="716" spans="1:69" x14ac:dyDescent="0.25">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row>
    <row r="717" spans="1:69" x14ac:dyDescent="0.25">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c r="AB717" s="32"/>
      <c r="AC717" s="32"/>
      <c r="AD717" s="32"/>
      <c r="AE717" s="32"/>
      <c r="AF717" s="32"/>
      <c r="AG717" s="32"/>
      <c r="AH717" s="32"/>
      <c r="AI717" s="32"/>
      <c r="AJ717" s="32"/>
      <c r="AK717" s="32"/>
      <c r="AL717" s="32"/>
      <c r="AM717" s="32"/>
      <c r="AN717" s="32"/>
      <c r="AO717" s="32"/>
      <c r="AP717" s="32"/>
      <c r="AQ717" s="32"/>
      <c r="AR717" s="32"/>
      <c r="AS717" s="32"/>
      <c r="AT717" s="32"/>
      <c r="AU717" s="32"/>
      <c r="AV717" s="32"/>
      <c r="AW717" s="32"/>
      <c r="AX717" s="32"/>
      <c r="AY717" s="32"/>
      <c r="AZ717" s="32"/>
      <c r="BA717" s="32"/>
      <c r="BB717" s="32"/>
      <c r="BC717" s="32"/>
      <c r="BD717" s="32"/>
      <c r="BE717" s="32"/>
      <c r="BF717" s="32"/>
      <c r="BG717" s="32"/>
      <c r="BH717" s="32"/>
      <c r="BI717" s="32"/>
      <c r="BJ717" s="32"/>
      <c r="BK717" s="32"/>
      <c r="BL717" s="32"/>
      <c r="BM717" s="32"/>
      <c r="BN717" s="32"/>
      <c r="BO717" s="32"/>
      <c r="BP717" s="32"/>
      <c r="BQ717" s="32"/>
    </row>
    <row r="718" spans="1:69" x14ac:dyDescent="0.25">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c r="AB718" s="32"/>
      <c r="AC718" s="32"/>
      <c r="AD718" s="32"/>
      <c r="AE718" s="32"/>
      <c r="AF718" s="32"/>
      <c r="AG718" s="32"/>
      <c r="AH718" s="32"/>
      <c r="AI718" s="32"/>
      <c r="AJ718" s="32"/>
      <c r="AK718" s="32"/>
      <c r="AL718" s="32"/>
      <c r="AM718" s="32"/>
      <c r="AN718" s="32"/>
      <c r="AO718" s="32"/>
      <c r="AP718" s="32"/>
      <c r="AQ718" s="32"/>
      <c r="AR718" s="32"/>
      <c r="AS718" s="32"/>
      <c r="AT718" s="32"/>
      <c r="AU718" s="32"/>
      <c r="AV718" s="32"/>
      <c r="AW718" s="32"/>
      <c r="AX718" s="32"/>
      <c r="AY718" s="32"/>
      <c r="AZ718" s="32"/>
      <c r="BA718" s="32"/>
      <c r="BB718" s="32"/>
      <c r="BC718" s="32"/>
      <c r="BD718" s="32"/>
      <c r="BE718" s="32"/>
      <c r="BF718" s="32"/>
      <c r="BG718" s="32"/>
      <c r="BH718" s="32"/>
      <c r="BI718" s="32"/>
      <c r="BJ718" s="32"/>
      <c r="BK718" s="32"/>
      <c r="BL718" s="32"/>
      <c r="BM718" s="32"/>
      <c r="BN718" s="32"/>
      <c r="BO718" s="32"/>
      <c r="BP718" s="32"/>
      <c r="BQ718" s="32"/>
    </row>
    <row r="719" spans="1:69" x14ac:dyDescent="0.25">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AH719" s="32"/>
      <c r="AI719" s="32"/>
      <c r="AJ719" s="32"/>
      <c r="AK719" s="32"/>
      <c r="AL719" s="32"/>
      <c r="AM719" s="32"/>
      <c r="AN719" s="32"/>
      <c r="AO719" s="32"/>
      <c r="AP719" s="32"/>
      <c r="AQ719" s="32"/>
      <c r="AR719" s="32"/>
      <c r="AS719" s="32"/>
      <c r="AT719" s="32"/>
      <c r="AU719" s="32"/>
      <c r="AV719" s="32"/>
      <c r="AW719" s="32"/>
      <c r="AX719" s="32"/>
      <c r="AY719" s="32"/>
      <c r="AZ719" s="32"/>
      <c r="BA719" s="32"/>
      <c r="BB719" s="32"/>
      <c r="BC719" s="32"/>
      <c r="BD719" s="32"/>
      <c r="BE719" s="32"/>
      <c r="BF719" s="32"/>
      <c r="BG719" s="32"/>
      <c r="BH719" s="32"/>
      <c r="BI719" s="32"/>
      <c r="BJ719" s="32"/>
      <c r="BK719" s="32"/>
      <c r="BL719" s="32"/>
      <c r="BM719" s="32"/>
      <c r="BN719" s="32"/>
      <c r="BO719" s="32"/>
      <c r="BP719" s="32"/>
      <c r="BQ719" s="32"/>
    </row>
    <row r="720" spans="1:69" x14ac:dyDescent="0.25">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c r="AB720" s="32"/>
      <c r="AC720" s="32"/>
      <c r="AD720" s="32"/>
      <c r="AE720" s="32"/>
      <c r="AF720" s="32"/>
      <c r="AG720" s="32"/>
      <c r="AH720" s="32"/>
      <c r="AI720" s="32"/>
      <c r="AJ720" s="32"/>
      <c r="AK720" s="32"/>
      <c r="AL720" s="32"/>
      <c r="AM720" s="32"/>
      <c r="AN720" s="32"/>
      <c r="AO720" s="32"/>
      <c r="AP720" s="32"/>
      <c r="AQ720" s="32"/>
      <c r="AR720" s="32"/>
      <c r="AS720" s="32"/>
      <c r="AT720" s="32"/>
      <c r="AU720" s="32"/>
      <c r="AV720" s="32"/>
      <c r="AW720" s="32"/>
      <c r="AX720" s="32"/>
      <c r="AY720" s="32"/>
      <c r="AZ720" s="32"/>
      <c r="BA720" s="32"/>
      <c r="BB720" s="32"/>
      <c r="BC720" s="32"/>
      <c r="BD720" s="32"/>
      <c r="BE720" s="32"/>
      <c r="BF720" s="32"/>
      <c r="BG720" s="32"/>
      <c r="BH720" s="32"/>
      <c r="BI720" s="32"/>
      <c r="BJ720" s="32"/>
      <c r="BK720" s="32"/>
      <c r="BL720" s="32"/>
      <c r="BM720" s="32"/>
      <c r="BN720" s="32"/>
      <c r="BO720" s="32"/>
      <c r="BP720" s="32"/>
      <c r="BQ720" s="32"/>
    </row>
    <row r="721" spans="1:69" x14ac:dyDescent="0.25">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c r="AB721" s="32"/>
      <c r="AC721" s="32"/>
      <c r="AD721" s="32"/>
      <c r="AE721" s="32"/>
      <c r="AF721" s="32"/>
      <c r="AG721" s="32"/>
      <c r="AH721" s="32"/>
      <c r="AI721" s="32"/>
      <c r="AJ721" s="32"/>
      <c r="AK721" s="32"/>
      <c r="AL721" s="32"/>
      <c r="AM721" s="32"/>
      <c r="AN721" s="32"/>
      <c r="AO721" s="32"/>
      <c r="AP721" s="32"/>
      <c r="AQ721" s="32"/>
      <c r="AR721" s="32"/>
      <c r="AS721" s="32"/>
      <c r="AT721" s="32"/>
      <c r="AU721" s="32"/>
      <c r="AV721" s="32"/>
      <c r="AW721" s="32"/>
      <c r="AX721" s="32"/>
      <c r="AY721" s="32"/>
      <c r="AZ721" s="32"/>
      <c r="BA721" s="32"/>
      <c r="BB721" s="32"/>
      <c r="BC721" s="32"/>
      <c r="BD721" s="32"/>
      <c r="BE721" s="32"/>
      <c r="BF721" s="32"/>
      <c r="BG721" s="32"/>
      <c r="BH721" s="32"/>
      <c r="BI721" s="32"/>
      <c r="BJ721" s="32"/>
      <c r="BK721" s="32"/>
      <c r="BL721" s="32"/>
      <c r="BM721" s="32"/>
      <c r="BN721" s="32"/>
      <c r="BO721" s="32"/>
      <c r="BP721" s="32"/>
      <c r="BQ721" s="32"/>
    </row>
    <row r="722" spans="1:69" x14ac:dyDescent="0.25">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c r="AD722" s="32"/>
      <c r="AE722" s="32"/>
      <c r="AF722" s="32"/>
      <c r="AG722" s="32"/>
      <c r="AH722" s="32"/>
      <c r="AI722" s="32"/>
      <c r="AJ722" s="32"/>
      <c r="AK722" s="32"/>
      <c r="AL722" s="32"/>
      <c r="AM722" s="32"/>
      <c r="AN722" s="32"/>
      <c r="AO722" s="32"/>
      <c r="AP722" s="32"/>
      <c r="AQ722" s="32"/>
      <c r="AR722" s="32"/>
      <c r="AS722" s="32"/>
      <c r="AT722" s="32"/>
      <c r="AU722" s="32"/>
      <c r="AV722" s="32"/>
      <c r="AW722" s="32"/>
      <c r="AX722" s="32"/>
      <c r="AY722" s="32"/>
      <c r="AZ722" s="32"/>
      <c r="BA722" s="32"/>
      <c r="BB722" s="32"/>
      <c r="BC722" s="32"/>
      <c r="BD722" s="32"/>
      <c r="BE722" s="32"/>
      <c r="BF722" s="32"/>
      <c r="BG722" s="32"/>
      <c r="BH722" s="32"/>
      <c r="BI722" s="32"/>
      <c r="BJ722" s="32"/>
      <c r="BK722" s="32"/>
      <c r="BL722" s="32"/>
      <c r="BM722" s="32"/>
      <c r="BN722" s="32"/>
      <c r="BO722" s="32"/>
      <c r="BP722" s="32"/>
      <c r="BQ722" s="32"/>
    </row>
    <row r="723" spans="1:69" x14ac:dyDescent="0.25">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c r="AB723" s="32"/>
      <c r="AC723" s="32"/>
      <c r="AD723" s="32"/>
      <c r="AE723" s="32"/>
      <c r="AF723" s="32"/>
      <c r="AG723" s="32"/>
      <c r="AH723" s="32"/>
      <c r="AI723" s="32"/>
      <c r="AJ723" s="32"/>
      <c r="AK723" s="32"/>
      <c r="AL723" s="32"/>
      <c r="AM723" s="32"/>
      <c r="AN723" s="32"/>
      <c r="AO723" s="32"/>
      <c r="AP723" s="32"/>
      <c r="AQ723" s="32"/>
      <c r="AR723" s="32"/>
      <c r="AS723" s="32"/>
      <c r="AT723" s="32"/>
      <c r="AU723" s="32"/>
      <c r="AV723" s="32"/>
      <c r="AW723" s="32"/>
      <c r="AX723" s="32"/>
      <c r="AY723" s="32"/>
      <c r="AZ723" s="32"/>
      <c r="BA723" s="32"/>
      <c r="BB723" s="32"/>
      <c r="BC723" s="32"/>
      <c r="BD723" s="32"/>
      <c r="BE723" s="32"/>
      <c r="BF723" s="32"/>
      <c r="BG723" s="32"/>
      <c r="BH723" s="32"/>
      <c r="BI723" s="32"/>
      <c r="BJ723" s="32"/>
      <c r="BK723" s="32"/>
      <c r="BL723" s="32"/>
      <c r="BM723" s="32"/>
      <c r="BN723" s="32"/>
      <c r="BO723" s="32"/>
      <c r="BP723" s="32"/>
      <c r="BQ723" s="32"/>
    </row>
    <row r="724" spans="1:69" x14ac:dyDescent="0.25">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c r="AB724" s="32"/>
      <c r="AC724" s="32"/>
      <c r="AD724" s="32"/>
      <c r="AE724" s="32"/>
      <c r="AF724" s="32"/>
      <c r="AG724" s="32"/>
      <c r="AH724" s="32"/>
      <c r="AI724" s="32"/>
      <c r="AJ724" s="32"/>
      <c r="AK724" s="32"/>
      <c r="AL724" s="32"/>
      <c r="AM724" s="32"/>
      <c r="AN724" s="32"/>
      <c r="AO724" s="32"/>
      <c r="AP724" s="32"/>
      <c r="AQ724" s="32"/>
      <c r="AR724" s="32"/>
      <c r="AS724" s="32"/>
      <c r="AT724" s="32"/>
      <c r="AU724" s="32"/>
      <c r="AV724" s="32"/>
      <c r="AW724" s="32"/>
      <c r="AX724" s="32"/>
      <c r="AY724" s="32"/>
      <c r="AZ724" s="32"/>
      <c r="BA724" s="32"/>
      <c r="BB724" s="32"/>
      <c r="BC724" s="32"/>
      <c r="BD724" s="32"/>
      <c r="BE724" s="32"/>
      <c r="BF724" s="32"/>
      <c r="BG724" s="32"/>
      <c r="BH724" s="32"/>
      <c r="BI724" s="32"/>
      <c r="BJ724" s="32"/>
      <c r="BK724" s="32"/>
      <c r="BL724" s="32"/>
      <c r="BM724" s="32"/>
      <c r="BN724" s="32"/>
      <c r="BO724" s="32"/>
      <c r="BP724" s="32"/>
      <c r="BQ724" s="32"/>
    </row>
    <row r="725" spans="1:69" x14ac:dyDescent="0.25">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AH725" s="32"/>
      <c r="AI725" s="32"/>
      <c r="AJ725" s="32"/>
      <c r="AK725" s="32"/>
      <c r="AL725" s="32"/>
      <c r="AM725" s="32"/>
      <c r="AN725" s="32"/>
      <c r="AO725" s="32"/>
      <c r="AP725" s="32"/>
      <c r="AQ725" s="32"/>
      <c r="AR725" s="32"/>
      <c r="AS725" s="32"/>
      <c r="AT725" s="32"/>
      <c r="AU725" s="32"/>
      <c r="AV725" s="32"/>
      <c r="AW725" s="32"/>
      <c r="AX725" s="32"/>
      <c r="AY725" s="32"/>
      <c r="AZ725" s="32"/>
      <c r="BA725" s="32"/>
      <c r="BB725" s="32"/>
      <c r="BC725" s="32"/>
      <c r="BD725" s="32"/>
      <c r="BE725" s="32"/>
      <c r="BF725" s="32"/>
      <c r="BG725" s="32"/>
      <c r="BH725" s="32"/>
      <c r="BI725" s="32"/>
      <c r="BJ725" s="32"/>
      <c r="BK725" s="32"/>
      <c r="BL725" s="32"/>
      <c r="BM725" s="32"/>
      <c r="BN725" s="32"/>
      <c r="BO725" s="32"/>
      <c r="BP725" s="32"/>
      <c r="BQ725" s="32"/>
    </row>
    <row r="726" spans="1:69" x14ac:dyDescent="0.25">
      <c r="A726" s="32"/>
      <c r="B726" s="32"/>
      <c r="C726" s="32"/>
      <c r="D726" s="32"/>
      <c r="E726" s="32"/>
      <c r="F726" s="32"/>
      <c r="G726" s="32"/>
    </row>
  </sheetData>
  <sheetProtection formatCells="0" formatColumns="0" formatRows="0" selectLockedCells="1"/>
  <mergeCells count="71">
    <mergeCell ref="A34:G34"/>
    <mergeCell ref="A35:B35"/>
    <mergeCell ref="A36:B36"/>
    <mergeCell ref="A37:B37"/>
    <mergeCell ref="A38:B38"/>
    <mergeCell ref="C35:G35"/>
    <mergeCell ref="C36:G36"/>
    <mergeCell ref="C41:G41"/>
    <mergeCell ref="C39:G39"/>
    <mergeCell ref="C40:G40"/>
    <mergeCell ref="A45:B45"/>
    <mergeCell ref="C45:G45"/>
    <mergeCell ref="A39:B39"/>
    <mergeCell ref="A40:B40"/>
    <mergeCell ref="C42:G42"/>
    <mergeCell ref="A44:B44"/>
    <mergeCell ref="C44:G44"/>
    <mergeCell ref="A51:B51"/>
    <mergeCell ref="C51:G51"/>
    <mergeCell ref="A7:G7"/>
    <mergeCell ref="A29:G29"/>
    <mergeCell ref="A30:G30"/>
    <mergeCell ref="A31:G31"/>
    <mergeCell ref="A32:G32"/>
    <mergeCell ref="A49:B49"/>
    <mergeCell ref="C49:G49"/>
    <mergeCell ref="A50:B50"/>
    <mergeCell ref="A43:G43"/>
    <mergeCell ref="A41:B41"/>
    <mergeCell ref="A42:B42"/>
    <mergeCell ref="C37:G37"/>
    <mergeCell ref="C38:G38"/>
    <mergeCell ref="C50:G50"/>
    <mergeCell ref="A21:G21"/>
    <mergeCell ref="A22:G22"/>
    <mergeCell ref="A33:G33"/>
    <mergeCell ref="A23:G23"/>
    <mergeCell ref="A24:G24"/>
    <mergeCell ref="A25:G25"/>
    <mergeCell ref="A26:G26"/>
    <mergeCell ref="A27:G27"/>
    <mergeCell ref="A28:G28"/>
    <mergeCell ref="A48:B48"/>
    <mergeCell ref="C48:G48"/>
    <mergeCell ref="A46:B46"/>
    <mergeCell ref="C46:G46"/>
    <mergeCell ref="A47:B47"/>
    <mergeCell ref="C47:G47"/>
    <mergeCell ref="A16:G16"/>
    <mergeCell ref="A17:G17"/>
    <mergeCell ref="A18:G18"/>
    <mergeCell ref="A19:G19"/>
    <mergeCell ref="A20:G20"/>
    <mergeCell ref="A3:G3"/>
    <mergeCell ref="A4:G4"/>
    <mergeCell ref="A5:G5"/>
    <mergeCell ref="A6:G6"/>
    <mergeCell ref="A15:G15"/>
    <mergeCell ref="A8:G8"/>
    <mergeCell ref="A9:G9"/>
    <mergeCell ref="A10:G10"/>
    <mergeCell ref="A11:G11"/>
    <mergeCell ref="A12:G12"/>
    <mergeCell ref="A13:G13"/>
    <mergeCell ref="A14:G14"/>
    <mergeCell ref="A1:B1"/>
    <mergeCell ref="C1:D1"/>
    <mergeCell ref="E1:G1"/>
    <mergeCell ref="A2:B2"/>
    <mergeCell ref="C2:D2"/>
    <mergeCell ref="E2:G2"/>
  </mergeCells>
  <pageMargins left="0.7" right="0.7" top="0.75" bottom="0.75" header="0.3" footer="0.3"/>
  <pageSetup scale="78" orientation="portrait"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sqref="A1:F1"/>
    </sheetView>
  </sheetViews>
  <sheetFormatPr defaultRowHeight="15" x14ac:dyDescent="0.25"/>
  <cols>
    <col min="1" max="1" width="9.28515625" style="210" customWidth="1"/>
    <col min="2" max="2" width="67.85546875" style="210" customWidth="1"/>
    <col min="3" max="3" width="4.5703125" style="210" bestFit="1" customWidth="1"/>
    <col min="4" max="4" width="9.28515625" style="210" customWidth="1"/>
    <col min="5" max="5" width="7.140625" style="210" customWidth="1"/>
    <col min="6" max="6" width="13.28515625" style="210" customWidth="1"/>
    <col min="7" max="10" width="9.28515625" style="210" customWidth="1"/>
    <col min="11" max="256" width="9.140625" style="210"/>
    <col min="257" max="257" width="9.28515625" style="210" customWidth="1"/>
    <col min="258" max="258" width="67.85546875" style="210" customWidth="1"/>
    <col min="259" max="259" width="4.5703125" style="210" bestFit="1" customWidth="1"/>
    <col min="260" max="260" width="9.28515625" style="210" customWidth="1"/>
    <col min="261" max="261" width="7.140625" style="210" customWidth="1"/>
    <col min="262" max="262" width="13.28515625" style="210" customWidth="1"/>
    <col min="263" max="266" width="9.28515625" style="210" customWidth="1"/>
    <col min="267" max="512" width="9.140625" style="210"/>
    <col min="513" max="513" width="9.28515625" style="210" customWidth="1"/>
    <col min="514" max="514" width="67.85546875" style="210" customWidth="1"/>
    <col min="515" max="515" width="4.5703125" style="210" bestFit="1" customWidth="1"/>
    <col min="516" max="516" width="9.28515625" style="210" customWidth="1"/>
    <col min="517" max="517" width="7.140625" style="210" customWidth="1"/>
    <col min="518" max="518" width="13.28515625" style="210" customWidth="1"/>
    <col min="519" max="522" width="9.28515625" style="210" customWidth="1"/>
    <col min="523" max="768" width="9.140625" style="210"/>
    <col min="769" max="769" width="9.28515625" style="210" customWidth="1"/>
    <col min="770" max="770" width="67.85546875" style="210" customWidth="1"/>
    <col min="771" max="771" width="4.5703125" style="210" bestFit="1" customWidth="1"/>
    <col min="772" max="772" width="9.28515625" style="210" customWidth="1"/>
    <col min="773" max="773" width="7.140625" style="210" customWidth="1"/>
    <col min="774" max="774" width="13.28515625" style="210" customWidth="1"/>
    <col min="775" max="778" width="9.28515625" style="210" customWidth="1"/>
    <col min="779" max="1024" width="9.140625" style="210"/>
    <col min="1025" max="1025" width="9.28515625" style="210" customWidth="1"/>
    <col min="1026" max="1026" width="67.85546875" style="210" customWidth="1"/>
    <col min="1027" max="1027" width="4.5703125" style="210" bestFit="1" customWidth="1"/>
    <col min="1028" max="1028" width="9.28515625" style="210" customWidth="1"/>
    <col min="1029" max="1029" width="7.140625" style="210" customWidth="1"/>
    <col min="1030" max="1030" width="13.28515625" style="210" customWidth="1"/>
    <col min="1031" max="1034" width="9.28515625" style="210" customWidth="1"/>
    <col min="1035" max="1280" width="9.140625" style="210"/>
    <col min="1281" max="1281" width="9.28515625" style="210" customWidth="1"/>
    <col min="1282" max="1282" width="67.85546875" style="210" customWidth="1"/>
    <col min="1283" max="1283" width="4.5703125" style="210" bestFit="1" customWidth="1"/>
    <col min="1284" max="1284" width="9.28515625" style="210" customWidth="1"/>
    <col min="1285" max="1285" width="7.140625" style="210" customWidth="1"/>
    <col min="1286" max="1286" width="13.28515625" style="210" customWidth="1"/>
    <col min="1287" max="1290" width="9.28515625" style="210" customWidth="1"/>
    <col min="1291" max="1536" width="9.140625" style="210"/>
    <col min="1537" max="1537" width="9.28515625" style="210" customWidth="1"/>
    <col min="1538" max="1538" width="67.85546875" style="210" customWidth="1"/>
    <col min="1539" max="1539" width="4.5703125" style="210" bestFit="1" customWidth="1"/>
    <col min="1540" max="1540" width="9.28515625" style="210" customWidth="1"/>
    <col min="1541" max="1541" width="7.140625" style="210" customWidth="1"/>
    <col min="1542" max="1542" width="13.28515625" style="210" customWidth="1"/>
    <col min="1543" max="1546" width="9.28515625" style="210" customWidth="1"/>
    <col min="1547" max="1792" width="9.140625" style="210"/>
    <col min="1793" max="1793" width="9.28515625" style="210" customWidth="1"/>
    <col min="1794" max="1794" width="67.85546875" style="210" customWidth="1"/>
    <col min="1795" max="1795" width="4.5703125" style="210" bestFit="1" customWidth="1"/>
    <col min="1796" max="1796" width="9.28515625" style="210" customWidth="1"/>
    <col min="1797" max="1797" width="7.140625" style="210" customWidth="1"/>
    <col min="1798" max="1798" width="13.28515625" style="210" customWidth="1"/>
    <col min="1799" max="1802" width="9.28515625" style="210" customWidth="1"/>
    <col min="1803" max="2048" width="9.140625" style="210"/>
    <col min="2049" max="2049" width="9.28515625" style="210" customWidth="1"/>
    <col min="2050" max="2050" width="67.85546875" style="210" customWidth="1"/>
    <col min="2051" max="2051" width="4.5703125" style="210" bestFit="1" customWidth="1"/>
    <col min="2052" max="2052" width="9.28515625" style="210" customWidth="1"/>
    <col min="2053" max="2053" width="7.140625" style="210" customWidth="1"/>
    <col min="2054" max="2054" width="13.28515625" style="210" customWidth="1"/>
    <col min="2055" max="2058" width="9.28515625" style="210" customWidth="1"/>
    <col min="2059" max="2304" width="9.140625" style="210"/>
    <col min="2305" max="2305" width="9.28515625" style="210" customWidth="1"/>
    <col min="2306" max="2306" width="67.85546875" style="210" customWidth="1"/>
    <col min="2307" max="2307" width="4.5703125" style="210" bestFit="1" customWidth="1"/>
    <col min="2308" max="2308" width="9.28515625" style="210" customWidth="1"/>
    <col min="2309" max="2309" width="7.140625" style="210" customWidth="1"/>
    <col min="2310" max="2310" width="13.28515625" style="210" customWidth="1"/>
    <col min="2311" max="2314" width="9.28515625" style="210" customWidth="1"/>
    <col min="2315" max="2560" width="9.140625" style="210"/>
    <col min="2561" max="2561" width="9.28515625" style="210" customWidth="1"/>
    <col min="2562" max="2562" width="67.85546875" style="210" customWidth="1"/>
    <col min="2563" max="2563" width="4.5703125" style="210" bestFit="1" customWidth="1"/>
    <col min="2564" max="2564" width="9.28515625" style="210" customWidth="1"/>
    <col min="2565" max="2565" width="7.140625" style="210" customWidth="1"/>
    <col min="2566" max="2566" width="13.28515625" style="210" customWidth="1"/>
    <col min="2567" max="2570" width="9.28515625" style="210" customWidth="1"/>
    <col min="2571" max="2816" width="9.140625" style="210"/>
    <col min="2817" max="2817" width="9.28515625" style="210" customWidth="1"/>
    <col min="2818" max="2818" width="67.85546875" style="210" customWidth="1"/>
    <col min="2819" max="2819" width="4.5703125" style="210" bestFit="1" customWidth="1"/>
    <col min="2820" max="2820" width="9.28515625" style="210" customWidth="1"/>
    <col min="2821" max="2821" width="7.140625" style="210" customWidth="1"/>
    <col min="2822" max="2822" width="13.28515625" style="210" customWidth="1"/>
    <col min="2823" max="2826" width="9.28515625" style="210" customWidth="1"/>
    <col min="2827" max="3072" width="9.140625" style="210"/>
    <col min="3073" max="3073" width="9.28515625" style="210" customWidth="1"/>
    <col min="3074" max="3074" width="67.85546875" style="210" customWidth="1"/>
    <col min="3075" max="3075" width="4.5703125" style="210" bestFit="1" customWidth="1"/>
    <col min="3076" max="3076" width="9.28515625" style="210" customWidth="1"/>
    <col min="3077" max="3077" width="7.140625" style="210" customWidth="1"/>
    <col min="3078" max="3078" width="13.28515625" style="210" customWidth="1"/>
    <col min="3079" max="3082" width="9.28515625" style="210" customWidth="1"/>
    <col min="3083" max="3328" width="9.140625" style="210"/>
    <col min="3329" max="3329" width="9.28515625" style="210" customWidth="1"/>
    <col min="3330" max="3330" width="67.85546875" style="210" customWidth="1"/>
    <col min="3331" max="3331" width="4.5703125" style="210" bestFit="1" customWidth="1"/>
    <col min="3332" max="3332" width="9.28515625" style="210" customWidth="1"/>
    <col min="3333" max="3333" width="7.140625" style="210" customWidth="1"/>
    <col min="3334" max="3334" width="13.28515625" style="210" customWidth="1"/>
    <col min="3335" max="3338" width="9.28515625" style="210" customWidth="1"/>
    <col min="3339" max="3584" width="9.140625" style="210"/>
    <col min="3585" max="3585" width="9.28515625" style="210" customWidth="1"/>
    <col min="3586" max="3586" width="67.85546875" style="210" customWidth="1"/>
    <col min="3587" max="3587" width="4.5703125" style="210" bestFit="1" customWidth="1"/>
    <col min="3588" max="3588" width="9.28515625" style="210" customWidth="1"/>
    <col min="3589" max="3589" width="7.140625" style="210" customWidth="1"/>
    <col min="3590" max="3590" width="13.28515625" style="210" customWidth="1"/>
    <col min="3591" max="3594" width="9.28515625" style="210" customWidth="1"/>
    <col min="3595" max="3840" width="9.140625" style="210"/>
    <col min="3841" max="3841" width="9.28515625" style="210" customWidth="1"/>
    <col min="3842" max="3842" width="67.85546875" style="210" customWidth="1"/>
    <col min="3843" max="3843" width="4.5703125" style="210" bestFit="1" customWidth="1"/>
    <col min="3844" max="3844" width="9.28515625" style="210" customWidth="1"/>
    <col min="3845" max="3845" width="7.140625" style="210" customWidth="1"/>
    <col min="3846" max="3846" width="13.28515625" style="210" customWidth="1"/>
    <col min="3847" max="3850" width="9.28515625" style="210" customWidth="1"/>
    <col min="3851" max="4096" width="9.140625" style="210"/>
    <col min="4097" max="4097" width="9.28515625" style="210" customWidth="1"/>
    <col min="4098" max="4098" width="67.85546875" style="210" customWidth="1"/>
    <col min="4099" max="4099" width="4.5703125" style="210" bestFit="1" customWidth="1"/>
    <col min="4100" max="4100" width="9.28515625" style="210" customWidth="1"/>
    <col min="4101" max="4101" width="7.140625" style="210" customWidth="1"/>
    <col min="4102" max="4102" width="13.28515625" style="210" customWidth="1"/>
    <col min="4103" max="4106" width="9.28515625" style="210" customWidth="1"/>
    <col min="4107" max="4352" width="9.140625" style="210"/>
    <col min="4353" max="4353" width="9.28515625" style="210" customWidth="1"/>
    <col min="4354" max="4354" width="67.85546875" style="210" customWidth="1"/>
    <col min="4355" max="4355" width="4.5703125" style="210" bestFit="1" customWidth="1"/>
    <col min="4356" max="4356" width="9.28515625" style="210" customWidth="1"/>
    <col min="4357" max="4357" width="7.140625" style="210" customWidth="1"/>
    <col min="4358" max="4358" width="13.28515625" style="210" customWidth="1"/>
    <col min="4359" max="4362" width="9.28515625" style="210" customWidth="1"/>
    <col min="4363" max="4608" width="9.140625" style="210"/>
    <col min="4609" max="4609" width="9.28515625" style="210" customWidth="1"/>
    <col min="4610" max="4610" width="67.85546875" style="210" customWidth="1"/>
    <col min="4611" max="4611" width="4.5703125" style="210" bestFit="1" customWidth="1"/>
    <col min="4612" max="4612" width="9.28515625" style="210" customWidth="1"/>
    <col min="4613" max="4613" width="7.140625" style="210" customWidth="1"/>
    <col min="4614" max="4614" width="13.28515625" style="210" customWidth="1"/>
    <col min="4615" max="4618" width="9.28515625" style="210" customWidth="1"/>
    <col min="4619" max="4864" width="9.140625" style="210"/>
    <col min="4865" max="4865" width="9.28515625" style="210" customWidth="1"/>
    <col min="4866" max="4866" width="67.85546875" style="210" customWidth="1"/>
    <col min="4867" max="4867" width="4.5703125" style="210" bestFit="1" customWidth="1"/>
    <col min="4868" max="4868" width="9.28515625" style="210" customWidth="1"/>
    <col min="4869" max="4869" width="7.140625" style="210" customWidth="1"/>
    <col min="4870" max="4870" width="13.28515625" style="210" customWidth="1"/>
    <col min="4871" max="4874" width="9.28515625" style="210" customWidth="1"/>
    <col min="4875" max="5120" width="9.140625" style="210"/>
    <col min="5121" max="5121" width="9.28515625" style="210" customWidth="1"/>
    <col min="5122" max="5122" width="67.85546875" style="210" customWidth="1"/>
    <col min="5123" max="5123" width="4.5703125" style="210" bestFit="1" customWidth="1"/>
    <col min="5124" max="5124" width="9.28515625" style="210" customWidth="1"/>
    <col min="5125" max="5125" width="7.140625" style="210" customWidth="1"/>
    <col min="5126" max="5126" width="13.28515625" style="210" customWidth="1"/>
    <col min="5127" max="5130" width="9.28515625" style="210" customWidth="1"/>
    <col min="5131" max="5376" width="9.140625" style="210"/>
    <col min="5377" max="5377" width="9.28515625" style="210" customWidth="1"/>
    <col min="5378" max="5378" width="67.85546875" style="210" customWidth="1"/>
    <col min="5379" max="5379" width="4.5703125" style="210" bestFit="1" customWidth="1"/>
    <col min="5380" max="5380" width="9.28515625" style="210" customWidth="1"/>
    <col min="5381" max="5381" width="7.140625" style="210" customWidth="1"/>
    <col min="5382" max="5382" width="13.28515625" style="210" customWidth="1"/>
    <col min="5383" max="5386" width="9.28515625" style="210" customWidth="1"/>
    <col min="5387" max="5632" width="9.140625" style="210"/>
    <col min="5633" max="5633" width="9.28515625" style="210" customWidth="1"/>
    <col min="5634" max="5634" width="67.85546875" style="210" customWidth="1"/>
    <col min="5635" max="5635" width="4.5703125" style="210" bestFit="1" customWidth="1"/>
    <col min="5636" max="5636" width="9.28515625" style="210" customWidth="1"/>
    <col min="5637" max="5637" width="7.140625" style="210" customWidth="1"/>
    <col min="5638" max="5638" width="13.28515625" style="210" customWidth="1"/>
    <col min="5639" max="5642" width="9.28515625" style="210" customWidth="1"/>
    <col min="5643" max="5888" width="9.140625" style="210"/>
    <col min="5889" max="5889" width="9.28515625" style="210" customWidth="1"/>
    <col min="5890" max="5890" width="67.85546875" style="210" customWidth="1"/>
    <col min="5891" max="5891" width="4.5703125" style="210" bestFit="1" customWidth="1"/>
    <col min="5892" max="5892" width="9.28515625" style="210" customWidth="1"/>
    <col min="5893" max="5893" width="7.140625" style="210" customWidth="1"/>
    <col min="5894" max="5894" width="13.28515625" style="210" customWidth="1"/>
    <col min="5895" max="5898" width="9.28515625" style="210" customWidth="1"/>
    <col min="5899" max="6144" width="9.140625" style="210"/>
    <col min="6145" max="6145" width="9.28515625" style="210" customWidth="1"/>
    <col min="6146" max="6146" width="67.85546875" style="210" customWidth="1"/>
    <col min="6147" max="6147" width="4.5703125" style="210" bestFit="1" customWidth="1"/>
    <col min="6148" max="6148" width="9.28515625" style="210" customWidth="1"/>
    <col min="6149" max="6149" width="7.140625" style="210" customWidth="1"/>
    <col min="6150" max="6150" width="13.28515625" style="210" customWidth="1"/>
    <col min="6151" max="6154" width="9.28515625" style="210" customWidth="1"/>
    <col min="6155" max="6400" width="9.140625" style="210"/>
    <col min="6401" max="6401" width="9.28515625" style="210" customWidth="1"/>
    <col min="6402" max="6402" width="67.85546875" style="210" customWidth="1"/>
    <col min="6403" max="6403" width="4.5703125" style="210" bestFit="1" customWidth="1"/>
    <col min="6404" max="6404" width="9.28515625" style="210" customWidth="1"/>
    <col min="6405" max="6405" width="7.140625" style="210" customWidth="1"/>
    <col min="6406" max="6406" width="13.28515625" style="210" customWidth="1"/>
    <col min="6407" max="6410" width="9.28515625" style="210" customWidth="1"/>
    <col min="6411" max="6656" width="9.140625" style="210"/>
    <col min="6657" max="6657" width="9.28515625" style="210" customWidth="1"/>
    <col min="6658" max="6658" width="67.85546875" style="210" customWidth="1"/>
    <col min="6659" max="6659" width="4.5703125" style="210" bestFit="1" customWidth="1"/>
    <col min="6660" max="6660" width="9.28515625" style="210" customWidth="1"/>
    <col min="6661" max="6661" width="7.140625" style="210" customWidth="1"/>
    <col min="6662" max="6662" width="13.28515625" style="210" customWidth="1"/>
    <col min="6663" max="6666" width="9.28515625" style="210" customWidth="1"/>
    <col min="6667" max="6912" width="9.140625" style="210"/>
    <col min="6913" max="6913" width="9.28515625" style="210" customWidth="1"/>
    <col min="6914" max="6914" width="67.85546875" style="210" customWidth="1"/>
    <col min="6915" max="6915" width="4.5703125" style="210" bestFit="1" customWidth="1"/>
    <col min="6916" max="6916" width="9.28515625" style="210" customWidth="1"/>
    <col min="6917" max="6917" width="7.140625" style="210" customWidth="1"/>
    <col min="6918" max="6918" width="13.28515625" style="210" customWidth="1"/>
    <col min="6919" max="6922" width="9.28515625" style="210" customWidth="1"/>
    <col min="6923" max="7168" width="9.140625" style="210"/>
    <col min="7169" max="7169" width="9.28515625" style="210" customWidth="1"/>
    <col min="7170" max="7170" width="67.85546875" style="210" customWidth="1"/>
    <col min="7171" max="7171" width="4.5703125" style="210" bestFit="1" customWidth="1"/>
    <col min="7172" max="7172" width="9.28515625" style="210" customWidth="1"/>
    <col min="7173" max="7173" width="7.140625" style="210" customWidth="1"/>
    <col min="7174" max="7174" width="13.28515625" style="210" customWidth="1"/>
    <col min="7175" max="7178" width="9.28515625" style="210" customWidth="1"/>
    <col min="7179" max="7424" width="9.140625" style="210"/>
    <col min="7425" max="7425" width="9.28515625" style="210" customWidth="1"/>
    <col min="7426" max="7426" width="67.85546875" style="210" customWidth="1"/>
    <col min="7427" max="7427" width="4.5703125" style="210" bestFit="1" customWidth="1"/>
    <col min="7428" max="7428" width="9.28515625" style="210" customWidth="1"/>
    <col min="7429" max="7429" width="7.140625" style="210" customWidth="1"/>
    <col min="7430" max="7430" width="13.28515625" style="210" customWidth="1"/>
    <col min="7431" max="7434" width="9.28515625" style="210" customWidth="1"/>
    <col min="7435" max="7680" width="9.140625" style="210"/>
    <col min="7681" max="7681" width="9.28515625" style="210" customWidth="1"/>
    <col min="7682" max="7682" width="67.85546875" style="210" customWidth="1"/>
    <col min="7683" max="7683" width="4.5703125" style="210" bestFit="1" customWidth="1"/>
    <col min="7684" max="7684" width="9.28515625" style="210" customWidth="1"/>
    <col min="7685" max="7685" width="7.140625" style="210" customWidth="1"/>
    <col min="7686" max="7686" width="13.28515625" style="210" customWidth="1"/>
    <col min="7687" max="7690" width="9.28515625" style="210" customWidth="1"/>
    <col min="7691" max="7936" width="9.140625" style="210"/>
    <col min="7937" max="7937" width="9.28515625" style="210" customWidth="1"/>
    <col min="7938" max="7938" width="67.85546875" style="210" customWidth="1"/>
    <col min="7939" max="7939" width="4.5703125" style="210" bestFit="1" customWidth="1"/>
    <col min="7940" max="7940" width="9.28515625" style="210" customWidth="1"/>
    <col min="7941" max="7941" width="7.140625" style="210" customWidth="1"/>
    <col min="7942" max="7942" width="13.28515625" style="210" customWidth="1"/>
    <col min="7943" max="7946" width="9.28515625" style="210" customWidth="1"/>
    <col min="7947" max="8192" width="9.140625" style="210"/>
    <col min="8193" max="8193" width="9.28515625" style="210" customWidth="1"/>
    <col min="8194" max="8194" width="67.85546875" style="210" customWidth="1"/>
    <col min="8195" max="8195" width="4.5703125" style="210" bestFit="1" customWidth="1"/>
    <col min="8196" max="8196" width="9.28515625" style="210" customWidth="1"/>
    <col min="8197" max="8197" width="7.140625" style="210" customWidth="1"/>
    <col min="8198" max="8198" width="13.28515625" style="210" customWidth="1"/>
    <col min="8199" max="8202" width="9.28515625" style="210" customWidth="1"/>
    <col min="8203" max="8448" width="9.140625" style="210"/>
    <col min="8449" max="8449" width="9.28515625" style="210" customWidth="1"/>
    <col min="8450" max="8450" width="67.85546875" style="210" customWidth="1"/>
    <col min="8451" max="8451" width="4.5703125" style="210" bestFit="1" customWidth="1"/>
    <col min="8452" max="8452" width="9.28515625" style="210" customWidth="1"/>
    <col min="8453" max="8453" width="7.140625" style="210" customWidth="1"/>
    <col min="8454" max="8454" width="13.28515625" style="210" customWidth="1"/>
    <col min="8455" max="8458" width="9.28515625" style="210" customWidth="1"/>
    <col min="8459" max="8704" width="9.140625" style="210"/>
    <col min="8705" max="8705" width="9.28515625" style="210" customWidth="1"/>
    <col min="8706" max="8706" width="67.85546875" style="210" customWidth="1"/>
    <col min="8707" max="8707" width="4.5703125" style="210" bestFit="1" customWidth="1"/>
    <col min="8708" max="8708" width="9.28515625" style="210" customWidth="1"/>
    <col min="8709" max="8709" width="7.140625" style="210" customWidth="1"/>
    <col min="8710" max="8710" width="13.28515625" style="210" customWidth="1"/>
    <col min="8711" max="8714" width="9.28515625" style="210" customWidth="1"/>
    <col min="8715" max="8960" width="9.140625" style="210"/>
    <col min="8961" max="8961" width="9.28515625" style="210" customWidth="1"/>
    <col min="8962" max="8962" width="67.85546875" style="210" customWidth="1"/>
    <col min="8963" max="8963" width="4.5703125" style="210" bestFit="1" customWidth="1"/>
    <col min="8964" max="8964" width="9.28515625" style="210" customWidth="1"/>
    <col min="8965" max="8965" width="7.140625" style="210" customWidth="1"/>
    <col min="8966" max="8966" width="13.28515625" style="210" customWidth="1"/>
    <col min="8967" max="8970" width="9.28515625" style="210" customWidth="1"/>
    <col min="8971" max="9216" width="9.140625" style="210"/>
    <col min="9217" max="9217" width="9.28515625" style="210" customWidth="1"/>
    <col min="9218" max="9218" width="67.85546875" style="210" customWidth="1"/>
    <col min="9219" max="9219" width="4.5703125" style="210" bestFit="1" customWidth="1"/>
    <col min="9220" max="9220" width="9.28515625" style="210" customWidth="1"/>
    <col min="9221" max="9221" width="7.140625" style="210" customWidth="1"/>
    <col min="9222" max="9222" width="13.28515625" style="210" customWidth="1"/>
    <col min="9223" max="9226" width="9.28515625" style="210" customWidth="1"/>
    <col min="9227" max="9472" width="9.140625" style="210"/>
    <col min="9473" max="9473" width="9.28515625" style="210" customWidth="1"/>
    <col min="9474" max="9474" width="67.85546875" style="210" customWidth="1"/>
    <col min="9475" max="9475" width="4.5703125" style="210" bestFit="1" customWidth="1"/>
    <col min="9476" max="9476" width="9.28515625" style="210" customWidth="1"/>
    <col min="9477" max="9477" width="7.140625" style="210" customWidth="1"/>
    <col min="9478" max="9478" width="13.28515625" style="210" customWidth="1"/>
    <col min="9479" max="9482" width="9.28515625" style="210" customWidth="1"/>
    <col min="9483" max="9728" width="9.140625" style="210"/>
    <col min="9729" max="9729" width="9.28515625" style="210" customWidth="1"/>
    <col min="9730" max="9730" width="67.85546875" style="210" customWidth="1"/>
    <col min="9731" max="9731" width="4.5703125" style="210" bestFit="1" customWidth="1"/>
    <col min="9732" max="9732" width="9.28515625" style="210" customWidth="1"/>
    <col min="9733" max="9733" width="7.140625" style="210" customWidth="1"/>
    <col min="9734" max="9734" width="13.28515625" style="210" customWidth="1"/>
    <col min="9735" max="9738" width="9.28515625" style="210" customWidth="1"/>
    <col min="9739" max="9984" width="9.140625" style="210"/>
    <col min="9985" max="9985" width="9.28515625" style="210" customWidth="1"/>
    <col min="9986" max="9986" width="67.85546875" style="210" customWidth="1"/>
    <col min="9987" max="9987" width="4.5703125" style="210" bestFit="1" customWidth="1"/>
    <col min="9988" max="9988" width="9.28515625" style="210" customWidth="1"/>
    <col min="9989" max="9989" width="7.140625" style="210" customWidth="1"/>
    <col min="9990" max="9990" width="13.28515625" style="210" customWidth="1"/>
    <col min="9991" max="9994" width="9.28515625" style="210" customWidth="1"/>
    <col min="9995" max="10240" width="9.140625" style="210"/>
    <col min="10241" max="10241" width="9.28515625" style="210" customWidth="1"/>
    <col min="10242" max="10242" width="67.85546875" style="210" customWidth="1"/>
    <col min="10243" max="10243" width="4.5703125" style="210" bestFit="1" customWidth="1"/>
    <col min="10244" max="10244" width="9.28515625" style="210" customWidth="1"/>
    <col min="10245" max="10245" width="7.140625" style="210" customWidth="1"/>
    <col min="10246" max="10246" width="13.28515625" style="210" customWidth="1"/>
    <col min="10247" max="10250" width="9.28515625" style="210" customWidth="1"/>
    <col min="10251" max="10496" width="9.140625" style="210"/>
    <col min="10497" max="10497" width="9.28515625" style="210" customWidth="1"/>
    <col min="10498" max="10498" width="67.85546875" style="210" customWidth="1"/>
    <col min="10499" max="10499" width="4.5703125" style="210" bestFit="1" customWidth="1"/>
    <col min="10500" max="10500" width="9.28515625" style="210" customWidth="1"/>
    <col min="10501" max="10501" width="7.140625" style="210" customWidth="1"/>
    <col min="10502" max="10502" width="13.28515625" style="210" customWidth="1"/>
    <col min="10503" max="10506" width="9.28515625" style="210" customWidth="1"/>
    <col min="10507" max="10752" width="9.140625" style="210"/>
    <col min="10753" max="10753" width="9.28515625" style="210" customWidth="1"/>
    <col min="10754" max="10754" width="67.85546875" style="210" customWidth="1"/>
    <col min="10755" max="10755" width="4.5703125" style="210" bestFit="1" customWidth="1"/>
    <col min="10756" max="10756" width="9.28515625" style="210" customWidth="1"/>
    <col min="10757" max="10757" width="7.140625" style="210" customWidth="1"/>
    <col min="10758" max="10758" width="13.28515625" style="210" customWidth="1"/>
    <col min="10759" max="10762" width="9.28515625" style="210" customWidth="1"/>
    <col min="10763" max="11008" width="9.140625" style="210"/>
    <col min="11009" max="11009" width="9.28515625" style="210" customWidth="1"/>
    <col min="11010" max="11010" width="67.85546875" style="210" customWidth="1"/>
    <col min="11011" max="11011" width="4.5703125" style="210" bestFit="1" customWidth="1"/>
    <col min="11012" max="11012" width="9.28515625" style="210" customWidth="1"/>
    <col min="11013" max="11013" width="7.140625" style="210" customWidth="1"/>
    <col min="11014" max="11014" width="13.28515625" style="210" customWidth="1"/>
    <col min="11015" max="11018" width="9.28515625" style="210" customWidth="1"/>
    <col min="11019" max="11264" width="9.140625" style="210"/>
    <col min="11265" max="11265" width="9.28515625" style="210" customWidth="1"/>
    <col min="11266" max="11266" width="67.85546875" style="210" customWidth="1"/>
    <col min="11267" max="11267" width="4.5703125" style="210" bestFit="1" customWidth="1"/>
    <col min="11268" max="11268" width="9.28515625" style="210" customWidth="1"/>
    <col min="11269" max="11269" width="7.140625" style="210" customWidth="1"/>
    <col min="11270" max="11270" width="13.28515625" style="210" customWidth="1"/>
    <col min="11271" max="11274" width="9.28515625" style="210" customWidth="1"/>
    <col min="11275" max="11520" width="9.140625" style="210"/>
    <col min="11521" max="11521" width="9.28515625" style="210" customWidth="1"/>
    <col min="11522" max="11522" width="67.85546875" style="210" customWidth="1"/>
    <col min="11523" max="11523" width="4.5703125" style="210" bestFit="1" customWidth="1"/>
    <col min="11524" max="11524" width="9.28515625" style="210" customWidth="1"/>
    <col min="11525" max="11525" width="7.140625" style="210" customWidth="1"/>
    <col min="11526" max="11526" width="13.28515625" style="210" customWidth="1"/>
    <col min="11527" max="11530" width="9.28515625" style="210" customWidth="1"/>
    <col min="11531" max="11776" width="9.140625" style="210"/>
    <col min="11777" max="11777" width="9.28515625" style="210" customWidth="1"/>
    <col min="11778" max="11778" width="67.85546875" style="210" customWidth="1"/>
    <col min="11779" max="11779" width="4.5703125" style="210" bestFit="1" customWidth="1"/>
    <col min="11780" max="11780" width="9.28515625" style="210" customWidth="1"/>
    <col min="11781" max="11781" width="7.140625" style="210" customWidth="1"/>
    <col min="11782" max="11782" width="13.28515625" style="210" customWidth="1"/>
    <col min="11783" max="11786" width="9.28515625" style="210" customWidth="1"/>
    <col min="11787" max="12032" width="9.140625" style="210"/>
    <col min="12033" max="12033" width="9.28515625" style="210" customWidth="1"/>
    <col min="12034" max="12034" width="67.85546875" style="210" customWidth="1"/>
    <col min="12035" max="12035" width="4.5703125" style="210" bestFit="1" customWidth="1"/>
    <col min="12036" max="12036" width="9.28515625" style="210" customWidth="1"/>
    <col min="12037" max="12037" width="7.140625" style="210" customWidth="1"/>
    <col min="12038" max="12038" width="13.28515625" style="210" customWidth="1"/>
    <col min="12039" max="12042" width="9.28515625" style="210" customWidth="1"/>
    <col min="12043" max="12288" width="9.140625" style="210"/>
    <col min="12289" max="12289" width="9.28515625" style="210" customWidth="1"/>
    <col min="12290" max="12290" width="67.85546875" style="210" customWidth="1"/>
    <col min="12291" max="12291" width="4.5703125" style="210" bestFit="1" customWidth="1"/>
    <col min="12292" max="12292" width="9.28515625" style="210" customWidth="1"/>
    <col min="12293" max="12293" width="7.140625" style="210" customWidth="1"/>
    <col min="12294" max="12294" width="13.28515625" style="210" customWidth="1"/>
    <col min="12295" max="12298" width="9.28515625" style="210" customWidth="1"/>
    <col min="12299" max="12544" width="9.140625" style="210"/>
    <col min="12545" max="12545" width="9.28515625" style="210" customWidth="1"/>
    <col min="12546" max="12546" width="67.85546875" style="210" customWidth="1"/>
    <col min="12547" max="12547" width="4.5703125" style="210" bestFit="1" customWidth="1"/>
    <col min="12548" max="12548" width="9.28515625" style="210" customWidth="1"/>
    <col min="12549" max="12549" width="7.140625" style="210" customWidth="1"/>
    <col min="12550" max="12550" width="13.28515625" style="210" customWidth="1"/>
    <col min="12551" max="12554" width="9.28515625" style="210" customWidth="1"/>
    <col min="12555" max="12800" width="9.140625" style="210"/>
    <col min="12801" max="12801" width="9.28515625" style="210" customWidth="1"/>
    <col min="12802" max="12802" width="67.85546875" style="210" customWidth="1"/>
    <col min="12803" max="12803" width="4.5703125" style="210" bestFit="1" customWidth="1"/>
    <col min="12804" max="12804" width="9.28515625" style="210" customWidth="1"/>
    <col min="12805" max="12805" width="7.140625" style="210" customWidth="1"/>
    <col min="12806" max="12806" width="13.28515625" style="210" customWidth="1"/>
    <col min="12807" max="12810" width="9.28515625" style="210" customWidth="1"/>
    <col min="12811" max="13056" width="9.140625" style="210"/>
    <col min="13057" max="13057" width="9.28515625" style="210" customWidth="1"/>
    <col min="13058" max="13058" width="67.85546875" style="210" customWidth="1"/>
    <col min="13059" max="13059" width="4.5703125" style="210" bestFit="1" customWidth="1"/>
    <col min="13060" max="13060" width="9.28515625" style="210" customWidth="1"/>
    <col min="13061" max="13061" width="7.140625" style="210" customWidth="1"/>
    <col min="13062" max="13062" width="13.28515625" style="210" customWidth="1"/>
    <col min="13063" max="13066" width="9.28515625" style="210" customWidth="1"/>
    <col min="13067" max="13312" width="9.140625" style="210"/>
    <col min="13313" max="13313" width="9.28515625" style="210" customWidth="1"/>
    <col min="13314" max="13314" width="67.85546875" style="210" customWidth="1"/>
    <col min="13315" max="13315" width="4.5703125" style="210" bestFit="1" customWidth="1"/>
    <col min="13316" max="13316" width="9.28515625" style="210" customWidth="1"/>
    <col min="13317" max="13317" width="7.140625" style="210" customWidth="1"/>
    <col min="13318" max="13318" width="13.28515625" style="210" customWidth="1"/>
    <col min="13319" max="13322" width="9.28515625" style="210" customWidth="1"/>
    <col min="13323" max="13568" width="9.140625" style="210"/>
    <col min="13569" max="13569" width="9.28515625" style="210" customWidth="1"/>
    <col min="13570" max="13570" width="67.85546875" style="210" customWidth="1"/>
    <col min="13571" max="13571" width="4.5703125" style="210" bestFit="1" customWidth="1"/>
    <col min="13572" max="13572" width="9.28515625" style="210" customWidth="1"/>
    <col min="13573" max="13573" width="7.140625" style="210" customWidth="1"/>
    <col min="13574" max="13574" width="13.28515625" style="210" customWidth="1"/>
    <col min="13575" max="13578" width="9.28515625" style="210" customWidth="1"/>
    <col min="13579" max="13824" width="9.140625" style="210"/>
    <col min="13825" max="13825" width="9.28515625" style="210" customWidth="1"/>
    <col min="13826" max="13826" width="67.85546875" style="210" customWidth="1"/>
    <col min="13827" max="13827" width="4.5703125" style="210" bestFit="1" customWidth="1"/>
    <col min="13828" max="13828" width="9.28515625" style="210" customWidth="1"/>
    <col min="13829" max="13829" width="7.140625" style="210" customWidth="1"/>
    <col min="13830" max="13830" width="13.28515625" style="210" customWidth="1"/>
    <col min="13831" max="13834" width="9.28515625" style="210" customWidth="1"/>
    <col min="13835" max="14080" width="9.140625" style="210"/>
    <col min="14081" max="14081" width="9.28515625" style="210" customWidth="1"/>
    <col min="14082" max="14082" width="67.85546875" style="210" customWidth="1"/>
    <col min="14083" max="14083" width="4.5703125" style="210" bestFit="1" customWidth="1"/>
    <col min="14084" max="14084" width="9.28515625" style="210" customWidth="1"/>
    <col min="14085" max="14085" width="7.140625" style="210" customWidth="1"/>
    <col min="14086" max="14086" width="13.28515625" style="210" customWidth="1"/>
    <col min="14087" max="14090" width="9.28515625" style="210" customWidth="1"/>
    <col min="14091" max="14336" width="9.140625" style="210"/>
    <col min="14337" max="14337" width="9.28515625" style="210" customWidth="1"/>
    <col min="14338" max="14338" width="67.85546875" style="210" customWidth="1"/>
    <col min="14339" max="14339" width="4.5703125" style="210" bestFit="1" customWidth="1"/>
    <col min="14340" max="14340" width="9.28515625" style="210" customWidth="1"/>
    <col min="14341" max="14341" width="7.140625" style="210" customWidth="1"/>
    <col min="14342" max="14342" width="13.28515625" style="210" customWidth="1"/>
    <col min="14343" max="14346" width="9.28515625" style="210" customWidth="1"/>
    <col min="14347" max="14592" width="9.140625" style="210"/>
    <col min="14593" max="14593" width="9.28515625" style="210" customWidth="1"/>
    <col min="14594" max="14594" width="67.85546875" style="210" customWidth="1"/>
    <col min="14595" max="14595" width="4.5703125" style="210" bestFit="1" customWidth="1"/>
    <col min="14596" max="14596" width="9.28515625" style="210" customWidth="1"/>
    <col min="14597" max="14597" width="7.140625" style="210" customWidth="1"/>
    <col min="14598" max="14598" width="13.28515625" style="210" customWidth="1"/>
    <col min="14599" max="14602" width="9.28515625" style="210" customWidth="1"/>
    <col min="14603" max="14848" width="9.140625" style="210"/>
    <col min="14849" max="14849" width="9.28515625" style="210" customWidth="1"/>
    <col min="14850" max="14850" width="67.85546875" style="210" customWidth="1"/>
    <col min="14851" max="14851" width="4.5703125" style="210" bestFit="1" customWidth="1"/>
    <col min="14852" max="14852" width="9.28515625" style="210" customWidth="1"/>
    <col min="14853" max="14853" width="7.140625" style="210" customWidth="1"/>
    <col min="14854" max="14854" width="13.28515625" style="210" customWidth="1"/>
    <col min="14855" max="14858" width="9.28515625" style="210" customWidth="1"/>
    <col min="14859" max="15104" width="9.140625" style="210"/>
    <col min="15105" max="15105" width="9.28515625" style="210" customWidth="1"/>
    <col min="15106" max="15106" width="67.85546875" style="210" customWidth="1"/>
    <col min="15107" max="15107" width="4.5703125" style="210" bestFit="1" customWidth="1"/>
    <col min="15108" max="15108" width="9.28515625" style="210" customWidth="1"/>
    <col min="15109" max="15109" width="7.140625" style="210" customWidth="1"/>
    <col min="15110" max="15110" width="13.28515625" style="210" customWidth="1"/>
    <col min="15111" max="15114" width="9.28515625" style="210" customWidth="1"/>
    <col min="15115" max="15360" width="9.140625" style="210"/>
    <col min="15361" max="15361" width="9.28515625" style="210" customWidth="1"/>
    <col min="15362" max="15362" width="67.85546875" style="210" customWidth="1"/>
    <col min="15363" max="15363" width="4.5703125" style="210" bestFit="1" customWidth="1"/>
    <col min="15364" max="15364" width="9.28515625" style="210" customWidth="1"/>
    <col min="15365" max="15365" width="7.140625" style="210" customWidth="1"/>
    <col min="15366" max="15366" width="13.28515625" style="210" customWidth="1"/>
    <col min="15367" max="15370" width="9.28515625" style="210" customWidth="1"/>
    <col min="15371" max="15616" width="9.140625" style="210"/>
    <col min="15617" max="15617" width="9.28515625" style="210" customWidth="1"/>
    <col min="15618" max="15618" width="67.85546875" style="210" customWidth="1"/>
    <col min="15619" max="15619" width="4.5703125" style="210" bestFit="1" customWidth="1"/>
    <col min="15620" max="15620" width="9.28515625" style="210" customWidth="1"/>
    <col min="15621" max="15621" width="7.140625" style="210" customWidth="1"/>
    <col min="15622" max="15622" width="13.28515625" style="210" customWidth="1"/>
    <col min="15623" max="15626" width="9.28515625" style="210" customWidth="1"/>
    <col min="15627" max="15872" width="9.140625" style="210"/>
    <col min="15873" max="15873" width="9.28515625" style="210" customWidth="1"/>
    <col min="15874" max="15874" width="67.85546875" style="210" customWidth="1"/>
    <col min="15875" max="15875" width="4.5703125" style="210" bestFit="1" customWidth="1"/>
    <col min="15876" max="15876" width="9.28515625" style="210" customWidth="1"/>
    <col min="15877" max="15877" width="7.140625" style="210" customWidth="1"/>
    <col min="15878" max="15878" width="13.28515625" style="210" customWidth="1"/>
    <col min="15879" max="15882" width="9.28515625" style="210" customWidth="1"/>
    <col min="15883" max="16128" width="9.140625" style="210"/>
    <col min="16129" max="16129" width="9.28515625" style="210" customWidth="1"/>
    <col min="16130" max="16130" width="67.85546875" style="210" customWidth="1"/>
    <col min="16131" max="16131" width="4.5703125" style="210" bestFit="1" customWidth="1"/>
    <col min="16132" max="16132" width="9.28515625" style="210" customWidth="1"/>
    <col min="16133" max="16133" width="7.140625" style="210" customWidth="1"/>
    <col min="16134" max="16134" width="13.28515625" style="210" customWidth="1"/>
    <col min="16135" max="16138" width="9.28515625" style="210" customWidth="1"/>
    <col min="16139" max="16384" width="9.140625" style="210"/>
  </cols>
  <sheetData>
    <row r="1" spans="1:10" ht="21.75" thickTop="1" x14ac:dyDescent="0.35">
      <c r="A1" s="613">
        <f>Profile!$G$7</f>
        <v>0</v>
      </c>
      <c r="B1" s="614"/>
      <c r="C1" s="614"/>
      <c r="D1" s="614"/>
      <c r="E1" s="614"/>
      <c r="F1" s="615"/>
      <c r="G1" s="209"/>
      <c r="H1" s="209"/>
      <c r="I1" s="209"/>
      <c r="J1" s="209"/>
    </row>
    <row r="2" spans="1:10" x14ac:dyDescent="0.25">
      <c r="A2" s="616"/>
      <c r="B2" s="617"/>
      <c r="C2" s="617"/>
      <c r="D2" s="617"/>
      <c r="E2" s="211" t="s">
        <v>424</v>
      </c>
      <c r="F2" s="212">
        <f>Profile!$G$5</f>
        <v>0</v>
      </c>
      <c r="G2" s="213"/>
      <c r="J2" s="214"/>
    </row>
    <row r="3" spans="1:10" ht="15.75" x14ac:dyDescent="0.25">
      <c r="A3" s="618" t="s">
        <v>522</v>
      </c>
      <c r="B3" s="619"/>
      <c r="C3" s="619"/>
      <c r="D3" s="619"/>
      <c r="E3" s="619"/>
      <c r="F3" s="620"/>
      <c r="G3" s="215"/>
      <c r="H3" s="215"/>
      <c r="I3" s="215"/>
      <c r="J3" s="215"/>
    </row>
    <row r="4" spans="1:10" ht="9.75" customHeight="1" x14ac:dyDescent="0.25">
      <c r="A4" s="621"/>
      <c r="B4" s="622"/>
      <c r="C4" s="622"/>
      <c r="D4" s="622"/>
      <c r="E4" s="622"/>
      <c r="F4" s="623"/>
      <c r="G4" s="213"/>
      <c r="H4" s="213"/>
      <c r="I4" s="213"/>
      <c r="J4" s="213"/>
    </row>
    <row r="5" spans="1:10" ht="44.25" customHeight="1" x14ac:dyDescent="0.25">
      <c r="A5" s="624" t="s">
        <v>523</v>
      </c>
      <c r="B5" s="625"/>
      <c r="C5" s="625"/>
      <c r="D5" s="625"/>
      <c r="E5" s="625"/>
      <c r="F5" s="626"/>
      <c r="G5" s="216"/>
      <c r="H5" s="216"/>
      <c r="I5" s="216"/>
      <c r="J5" s="216"/>
    </row>
    <row r="6" spans="1:10" ht="9" customHeight="1" x14ac:dyDescent="0.25">
      <c r="A6" s="607"/>
      <c r="B6" s="608"/>
      <c r="C6" s="608"/>
      <c r="D6" s="608"/>
      <c r="E6" s="608"/>
      <c r="F6" s="609"/>
      <c r="G6" s="217"/>
      <c r="H6" s="217"/>
      <c r="I6" s="217"/>
      <c r="J6" s="217"/>
    </row>
    <row r="7" spans="1:10" x14ac:dyDescent="0.25">
      <c r="A7" s="218" t="s">
        <v>524</v>
      </c>
      <c r="B7" s="219" t="s">
        <v>3</v>
      </c>
      <c r="C7" s="220" t="s">
        <v>7</v>
      </c>
      <c r="D7" s="221" t="s">
        <v>8</v>
      </c>
      <c r="E7" s="221" t="s">
        <v>9</v>
      </c>
      <c r="F7" s="222"/>
      <c r="G7" s="223"/>
      <c r="H7" s="224"/>
      <c r="I7" s="224"/>
      <c r="J7" s="224"/>
    </row>
    <row r="8" spans="1:10" x14ac:dyDescent="0.25">
      <c r="A8" s="229"/>
      <c r="B8" s="230"/>
      <c r="C8" s="230"/>
      <c r="D8" s="230"/>
      <c r="E8" s="230"/>
      <c r="F8" s="231"/>
      <c r="G8" s="225"/>
      <c r="H8" s="217"/>
      <c r="I8" s="217"/>
      <c r="J8" s="217"/>
    </row>
    <row r="9" spans="1:10" x14ac:dyDescent="0.25">
      <c r="A9" s="601" t="s">
        <v>525</v>
      </c>
      <c r="B9" s="602"/>
      <c r="C9" s="602"/>
      <c r="D9" s="602"/>
      <c r="E9" s="602"/>
      <c r="F9" s="603"/>
      <c r="G9" s="226"/>
      <c r="H9" s="226"/>
      <c r="I9" s="226"/>
      <c r="J9" s="226"/>
    </row>
    <row r="10" spans="1:10" x14ac:dyDescent="0.25">
      <c r="A10" s="604"/>
      <c r="B10" s="605"/>
      <c r="C10" s="605"/>
      <c r="D10" s="605"/>
      <c r="E10" s="605"/>
      <c r="F10" s="606"/>
      <c r="G10" s="225"/>
      <c r="H10" s="225"/>
      <c r="I10" s="225"/>
      <c r="J10" s="225"/>
    </row>
    <row r="11" spans="1:10" x14ac:dyDescent="0.25">
      <c r="A11" s="604"/>
      <c r="B11" s="605"/>
      <c r="C11" s="605"/>
      <c r="D11" s="605"/>
      <c r="E11" s="605"/>
      <c r="F11" s="606"/>
      <c r="G11" s="225"/>
      <c r="H11" s="225"/>
      <c r="I11" s="225"/>
      <c r="J11" s="225"/>
    </row>
    <row r="12" spans="1:10" x14ac:dyDescent="0.25">
      <c r="A12" s="604"/>
      <c r="B12" s="605"/>
      <c r="C12" s="605"/>
      <c r="D12" s="605"/>
      <c r="E12" s="605"/>
      <c r="F12" s="606"/>
      <c r="G12" s="225"/>
      <c r="H12" s="225"/>
      <c r="I12" s="225"/>
      <c r="J12" s="225"/>
    </row>
    <row r="13" spans="1:10" x14ac:dyDescent="0.25">
      <c r="A13" s="604"/>
      <c r="B13" s="605"/>
      <c r="C13" s="605"/>
      <c r="D13" s="605"/>
      <c r="E13" s="605"/>
      <c r="F13" s="606"/>
      <c r="G13" s="225"/>
      <c r="H13" s="225"/>
      <c r="I13" s="225"/>
      <c r="J13" s="225"/>
    </row>
    <row r="14" spans="1:10" x14ac:dyDescent="0.25">
      <c r="A14" s="604"/>
      <c r="B14" s="605"/>
      <c r="C14" s="605"/>
      <c r="D14" s="605"/>
      <c r="E14" s="605"/>
      <c r="F14" s="606"/>
      <c r="G14" s="225"/>
      <c r="H14" s="225"/>
      <c r="I14" s="225"/>
      <c r="J14" s="225"/>
    </row>
    <row r="15" spans="1:10" x14ac:dyDescent="0.25">
      <c r="A15" s="604"/>
      <c r="B15" s="605"/>
      <c r="C15" s="605"/>
      <c r="D15" s="605"/>
      <c r="E15" s="605"/>
      <c r="F15" s="606"/>
      <c r="G15" s="225"/>
      <c r="H15" s="225"/>
      <c r="I15" s="225"/>
      <c r="J15" s="225"/>
    </row>
    <row r="16" spans="1:10" x14ac:dyDescent="0.25">
      <c r="A16" s="604"/>
      <c r="B16" s="605"/>
      <c r="C16" s="605"/>
      <c r="D16" s="605"/>
      <c r="E16" s="605"/>
      <c r="F16" s="606"/>
      <c r="G16" s="225"/>
      <c r="H16" s="225"/>
      <c r="I16" s="225"/>
      <c r="J16" s="225"/>
    </row>
    <row r="17" spans="1:10" x14ac:dyDescent="0.25">
      <c r="A17" s="604"/>
      <c r="B17" s="605"/>
      <c r="C17" s="605"/>
      <c r="D17" s="605"/>
      <c r="E17" s="605"/>
      <c r="F17" s="606"/>
      <c r="G17" s="225"/>
      <c r="H17" s="225"/>
      <c r="I17" s="225"/>
      <c r="J17" s="225"/>
    </row>
    <row r="18" spans="1:10" x14ac:dyDescent="0.25">
      <c r="A18" s="604"/>
      <c r="B18" s="605"/>
      <c r="C18" s="605"/>
      <c r="D18" s="605"/>
      <c r="E18" s="605"/>
      <c r="F18" s="606"/>
      <c r="G18" s="225"/>
      <c r="H18" s="225"/>
      <c r="I18" s="225"/>
      <c r="J18" s="225"/>
    </row>
    <row r="19" spans="1:10" x14ac:dyDescent="0.25">
      <c r="A19" s="604"/>
      <c r="B19" s="605"/>
      <c r="C19" s="605"/>
      <c r="D19" s="605"/>
      <c r="E19" s="605"/>
      <c r="F19" s="606"/>
      <c r="G19" s="225"/>
      <c r="H19" s="225"/>
      <c r="I19" s="225"/>
      <c r="J19" s="225"/>
    </row>
    <row r="20" spans="1:10" ht="9" customHeight="1" x14ac:dyDescent="0.25">
      <c r="A20" s="607"/>
      <c r="B20" s="608"/>
      <c r="C20" s="608"/>
      <c r="D20" s="608"/>
      <c r="E20" s="608"/>
      <c r="F20" s="609"/>
      <c r="G20" s="227"/>
      <c r="H20" s="228"/>
      <c r="I20" s="228"/>
      <c r="J20" s="228"/>
    </row>
    <row r="21" spans="1:10" x14ac:dyDescent="0.25">
      <c r="A21" s="218" t="s">
        <v>524</v>
      </c>
      <c r="B21" s="219" t="s">
        <v>3</v>
      </c>
      <c r="C21" s="220" t="s">
        <v>7</v>
      </c>
      <c r="D21" s="221" t="s">
        <v>8</v>
      </c>
      <c r="E21" s="221" t="s">
        <v>9</v>
      </c>
      <c r="F21" s="222"/>
      <c r="G21" s="217"/>
      <c r="H21" s="217"/>
      <c r="I21" s="217"/>
      <c r="J21" s="217"/>
    </row>
    <row r="22" spans="1:10" x14ac:dyDescent="0.25">
      <c r="A22" s="229"/>
      <c r="B22" s="230"/>
      <c r="C22" s="230"/>
      <c r="D22" s="230"/>
      <c r="E22" s="230"/>
      <c r="F22" s="231"/>
      <c r="G22" s="217"/>
      <c r="H22" s="217"/>
      <c r="I22" s="217"/>
      <c r="J22" s="217"/>
    </row>
    <row r="23" spans="1:10" x14ac:dyDescent="0.25">
      <c r="A23" s="601" t="s">
        <v>525</v>
      </c>
      <c r="B23" s="602"/>
      <c r="C23" s="602"/>
      <c r="D23" s="602"/>
      <c r="E23" s="602"/>
      <c r="F23" s="603"/>
      <c r="G23" s="223"/>
      <c r="H23" s="223"/>
      <c r="I23" s="223"/>
      <c r="J23" s="223"/>
    </row>
    <row r="24" spans="1:10" x14ac:dyDescent="0.25">
      <c r="A24" s="604"/>
      <c r="B24" s="605"/>
      <c r="C24" s="605"/>
      <c r="D24" s="605"/>
      <c r="E24" s="605"/>
      <c r="F24" s="606"/>
      <c r="G24" s="223"/>
      <c r="H24" s="223"/>
      <c r="I24" s="223"/>
      <c r="J24" s="223"/>
    </row>
    <row r="25" spans="1:10" x14ac:dyDescent="0.25">
      <c r="A25" s="604"/>
      <c r="B25" s="605"/>
      <c r="C25" s="605"/>
      <c r="D25" s="605"/>
      <c r="E25" s="605"/>
      <c r="F25" s="606"/>
      <c r="G25" s="223"/>
      <c r="H25" s="223"/>
      <c r="I25" s="223"/>
      <c r="J25" s="223"/>
    </row>
    <row r="26" spans="1:10" x14ac:dyDescent="0.25">
      <c r="A26" s="604"/>
      <c r="B26" s="605"/>
      <c r="C26" s="605"/>
      <c r="D26" s="605"/>
      <c r="E26" s="605"/>
      <c r="F26" s="606"/>
      <c r="G26" s="223"/>
      <c r="H26" s="223"/>
      <c r="I26" s="223"/>
      <c r="J26" s="223"/>
    </row>
    <row r="27" spans="1:10" x14ac:dyDescent="0.25">
      <c r="A27" s="604"/>
      <c r="B27" s="605"/>
      <c r="C27" s="605"/>
      <c r="D27" s="605"/>
      <c r="E27" s="605"/>
      <c r="F27" s="606"/>
      <c r="G27" s="223"/>
      <c r="H27" s="223"/>
      <c r="I27" s="223"/>
      <c r="J27" s="223"/>
    </row>
    <row r="28" spans="1:10" x14ac:dyDescent="0.25">
      <c r="A28" s="604"/>
      <c r="B28" s="605"/>
      <c r="C28" s="605"/>
      <c r="D28" s="605"/>
      <c r="E28" s="605"/>
      <c r="F28" s="606"/>
      <c r="G28" s="223"/>
      <c r="H28" s="223"/>
      <c r="I28" s="223"/>
      <c r="J28" s="223"/>
    </row>
    <row r="29" spans="1:10" x14ac:dyDescent="0.25">
      <c r="A29" s="604"/>
      <c r="B29" s="605"/>
      <c r="C29" s="605"/>
      <c r="D29" s="605"/>
      <c r="E29" s="605"/>
      <c r="F29" s="606"/>
      <c r="G29" s="223"/>
      <c r="H29" s="223"/>
      <c r="I29" s="223"/>
      <c r="J29" s="223"/>
    </row>
    <row r="30" spans="1:10" x14ac:dyDescent="0.25">
      <c r="A30" s="604"/>
      <c r="B30" s="605"/>
      <c r="C30" s="605"/>
      <c r="D30" s="605"/>
      <c r="E30" s="605"/>
      <c r="F30" s="606"/>
      <c r="G30" s="223"/>
      <c r="H30" s="223"/>
      <c r="I30" s="223"/>
      <c r="J30" s="223"/>
    </row>
    <row r="31" spans="1:10" x14ac:dyDescent="0.25">
      <c r="A31" s="604"/>
      <c r="B31" s="605"/>
      <c r="C31" s="605"/>
      <c r="D31" s="605"/>
      <c r="E31" s="605"/>
      <c r="F31" s="606"/>
      <c r="G31" s="223"/>
      <c r="H31" s="223"/>
      <c r="I31" s="223"/>
      <c r="J31" s="223"/>
    </row>
    <row r="32" spans="1:10" x14ac:dyDescent="0.25">
      <c r="A32" s="604"/>
      <c r="B32" s="605"/>
      <c r="C32" s="605"/>
      <c r="D32" s="605"/>
      <c r="E32" s="605"/>
      <c r="F32" s="606"/>
      <c r="G32" s="223"/>
      <c r="H32" s="223"/>
      <c r="I32" s="223"/>
      <c r="J32" s="223"/>
    </row>
    <row r="33" spans="1:6" ht="15.75" thickBot="1" x14ac:dyDescent="0.3">
      <c r="A33" s="610"/>
      <c r="B33" s="611"/>
      <c r="C33" s="611"/>
      <c r="D33" s="611"/>
      <c r="E33" s="611"/>
      <c r="F33" s="612"/>
    </row>
    <row r="34" spans="1:6" ht="15.75" thickTop="1" x14ac:dyDescent="0.25"/>
  </sheetData>
  <sheetProtection formatCells="0" formatColumns="0" formatRows="0" selectLockedCells="1"/>
  <mergeCells count="11">
    <mergeCell ref="A6:F6"/>
    <mergeCell ref="A1:F1"/>
    <mergeCell ref="A2:D2"/>
    <mergeCell ref="A3:F3"/>
    <mergeCell ref="A4:F4"/>
    <mergeCell ref="A5:F5"/>
    <mergeCell ref="A9:F9"/>
    <mergeCell ref="A10:F19"/>
    <mergeCell ref="A20:F20"/>
    <mergeCell ref="A23:F23"/>
    <mergeCell ref="A24:F33"/>
  </mergeCells>
  <pageMargins left="0.7" right="0.7" top="0.75" bottom="0.75" header="0.3" footer="0.3"/>
  <pageSetup orientation="portrait" horizontalDpi="4294967295" verticalDpi="4294967295"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1"/>
  <sheetViews>
    <sheetView view="pageBreakPreview" zoomScaleNormal="100" zoomScaleSheetLayoutView="100" workbookViewId="0">
      <selection activeCell="B20" sqref="B20"/>
    </sheetView>
  </sheetViews>
  <sheetFormatPr defaultRowHeight="15.75" x14ac:dyDescent="0.25"/>
  <cols>
    <col min="1" max="1" width="9.140625" style="35"/>
    <col min="2" max="2" width="79.85546875" bestFit="1" customWidth="1"/>
    <col min="3" max="3" width="13.28515625" bestFit="1" customWidth="1"/>
  </cols>
  <sheetData>
    <row r="1" spans="1:3" ht="20.25" x14ac:dyDescent="0.3">
      <c r="A1" s="628" t="s">
        <v>432</v>
      </c>
      <c r="B1" s="628"/>
      <c r="C1" s="628"/>
    </row>
    <row r="2" spans="1:3" x14ac:dyDescent="0.25">
      <c r="B2" s="112" t="s">
        <v>424</v>
      </c>
      <c r="C2" s="113">
        <f>Profile!G5</f>
        <v>0</v>
      </c>
    </row>
    <row r="3" spans="1:3" x14ac:dyDescent="0.25">
      <c r="A3" s="629"/>
      <c r="B3" s="629"/>
      <c r="C3" s="629"/>
    </row>
    <row r="4" spans="1:3" ht="20.25" x14ac:dyDescent="0.3">
      <c r="B4" s="627">
        <f>Profile!G7</f>
        <v>0</v>
      </c>
      <c r="C4" s="627"/>
    </row>
    <row r="5" spans="1:3" ht="16.5" thickBot="1" x14ac:dyDescent="0.3">
      <c r="A5" s="630" t="s">
        <v>425</v>
      </c>
      <c r="B5" s="630"/>
      <c r="C5" s="630"/>
    </row>
    <row r="6" spans="1:3" ht="17.25" thickTop="1" thickBot="1" x14ac:dyDescent="0.3">
      <c r="A6" s="123" t="s">
        <v>436</v>
      </c>
      <c r="B6" s="114" t="s">
        <v>433</v>
      </c>
      <c r="C6" s="115" t="s">
        <v>434</v>
      </c>
    </row>
    <row r="7" spans="1:3" ht="16.5" thickTop="1" x14ac:dyDescent="0.25">
      <c r="A7" s="124">
        <v>1</v>
      </c>
      <c r="B7" s="130" t="s">
        <v>438</v>
      </c>
      <c r="C7" s="125">
        <f>IF(Technical!E11=0,"N/A",Technical!H11)</f>
        <v>0</v>
      </c>
    </row>
    <row r="8" spans="1:3" x14ac:dyDescent="0.25">
      <c r="A8" s="126">
        <v>2</v>
      </c>
      <c r="B8" s="131" t="s">
        <v>439</v>
      </c>
      <c r="C8" s="127">
        <f>IF(Technical!E15=0,"N/A",Technical!H15)</f>
        <v>0</v>
      </c>
    </row>
    <row r="9" spans="1:3" x14ac:dyDescent="0.25">
      <c r="A9" s="126">
        <v>3</v>
      </c>
      <c r="B9" s="132" t="s">
        <v>440</v>
      </c>
      <c r="C9" s="127">
        <f>IF(Technical!E19=0,"N/A",Technical!H19)</f>
        <v>0</v>
      </c>
    </row>
    <row r="10" spans="1:3" x14ac:dyDescent="0.25">
      <c r="A10" s="126">
        <v>4</v>
      </c>
      <c r="B10" s="132" t="s">
        <v>441</v>
      </c>
      <c r="C10" s="127">
        <f>IF(Technical!E28=0,"N/A",Technical!H28)</f>
        <v>0</v>
      </c>
    </row>
    <row r="11" spans="1:3" x14ac:dyDescent="0.25">
      <c r="A11" s="126">
        <v>5</v>
      </c>
      <c r="B11" s="133" t="s">
        <v>437</v>
      </c>
      <c r="C11" s="127">
        <f>IF(Technical!E31=0,"N/A",Technical!H31)</f>
        <v>0</v>
      </c>
    </row>
    <row r="12" spans="1:3" x14ac:dyDescent="0.25">
      <c r="A12" s="126">
        <v>6</v>
      </c>
      <c r="B12" s="133" t="s">
        <v>442</v>
      </c>
      <c r="C12" s="127">
        <f>IF(Technical!E34=0,"N/A",Technical!H34)</f>
        <v>0</v>
      </c>
    </row>
    <row r="13" spans="1:3" x14ac:dyDescent="0.25">
      <c r="A13" s="126">
        <v>7</v>
      </c>
      <c r="B13" s="133" t="s">
        <v>443</v>
      </c>
      <c r="C13" s="127">
        <f>IF(Technical!E38=0,"N/A",Technical!H38)</f>
        <v>0</v>
      </c>
    </row>
    <row r="14" spans="1:3" x14ac:dyDescent="0.25">
      <c r="A14" s="126">
        <v>8</v>
      </c>
      <c r="B14" s="133" t="s">
        <v>444</v>
      </c>
      <c r="C14" s="127">
        <f>IF(Technical!E42=0,"N/A",Technical!H42)</f>
        <v>0</v>
      </c>
    </row>
    <row r="15" spans="1:3" x14ac:dyDescent="0.25">
      <c r="A15" s="126">
        <v>9</v>
      </c>
      <c r="B15" s="133" t="s">
        <v>445</v>
      </c>
      <c r="C15" s="127">
        <f>IF(Technical!E50=0,"N/A",Technical!H50)</f>
        <v>0</v>
      </c>
    </row>
    <row r="16" spans="1:3" x14ac:dyDescent="0.25">
      <c r="A16" s="126">
        <v>10</v>
      </c>
      <c r="B16" s="133" t="s">
        <v>446</v>
      </c>
      <c r="C16" s="127">
        <f>IF(Technical!E57=0,"N/A",Technical!H57)</f>
        <v>0</v>
      </c>
    </row>
    <row r="17" spans="1:3" x14ac:dyDescent="0.25">
      <c r="A17" s="126">
        <v>11</v>
      </c>
      <c r="B17" s="116" t="s">
        <v>447</v>
      </c>
      <c r="C17" s="127">
        <f>IF(Technical!E62=0,"N/A",Technical!H62)</f>
        <v>0</v>
      </c>
    </row>
    <row r="18" spans="1:3" x14ac:dyDescent="0.25">
      <c r="A18" s="126">
        <v>12</v>
      </c>
      <c r="B18" s="116" t="s">
        <v>448</v>
      </c>
      <c r="C18" s="127">
        <f>IF(Technical!E72=0,"N/A",Technical!H72)</f>
        <v>0</v>
      </c>
    </row>
    <row r="19" spans="1:3" x14ac:dyDescent="0.25">
      <c r="A19" s="126">
        <v>13</v>
      </c>
      <c r="B19" s="116" t="s">
        <v>449</v>
      </c>
      <c r="C19" s="127">
        <f>IF(Technical!E86=0,"N/A",Technical!H86)</f>
        <v>0</v>
      </c>
    </row>
    <row r="20" spans="1:3" x14ac:dyDescent="0.25">
      <c r="A20" s="126">
        <v>14</v>
      </c>
      <c r="B20" s="117" t="s">
        <v>450</v>
      </c>
      <c r="C20" s="127">
        <f>IF(Technical!E94=0,"N/A",Technical!H94)</f>
        <v>0</v>
      </c>
    </row>
    <row r="21" spans="1:3" x14ac:dyDescent="0.25">
      <c r="A21" s="126">
        <v>15</v>
      </c>
      <c r="B21" s="117" t="s">
        <v>451</v>
      </c>
      <c r="C21" s="127">
        <f>IF(Technical!E104=0,"N/A",Technical!H104)</f>
        <v>0</v>
      </c>
    </row>
    <row r="22" spans="1:3" x14ac:dyDescent="0.25">
      <c r="A22" s="126">
        <v>16</v>
      </c>
      <c r="B22" s="117" t="s">
        <v>452</v>
      </c>
      <c r="C22" s="127">
        <f>IF(Technical!E120=0,"N/A",Technical!H120)</f>
        <v>0</v>
      </c>
    </row>
    <row r="23" spans="1:3" x14ac:dyDescent="0.25">
      <c r="A23" s="126">
        <v>17</v>
      </c>
      <c r="B23" s="117" t="s">
        <v>453</v>
      </c>
      <c r="C23" s="127">
        <f>IF(Technical!E126=0,"N/A",Technical!H126)</f>
        <v>0</v>
      </c>
    </row>
    <row r="24" spans="1:3" x14ac:dyDescent="0.25">
      <c r="A24" s="126">
        <v>18</v>
      </c>
      <c r="B24" s="60" t="s">
        <v>454</v>
      </c>
      <c r="C24" s="127">
        <f>IF(Technical!E136=0,"N/A",Technical!H136)</f>
        <v>0</v>
      </c>
    </row>
    <row r="25" spans="1:3" x14ac:dyDescent="0.25">
      <c r="A25" s="126">
        <v>19</v>
      </c>
      <c r="B25" s="60" t="s">
        <v>455</v>
      </c>
      <c r="C25" s="127">
        <f>IF(Technical!E141=0,"N/A",Technical!H141)</f>
        <v>0</v>
      </c>
    </row>
    <row r="26" spans="1:3" ht="16.5" thickBot="1" x14ac:dyDescent="0.3">
      <c r="A26" s="128">
        <v>20</v>
      </c>
      <c r="B26" s="129" t="s">
        <v>456</v>
      </c>
      <c r="C26" s="118">
        <f>IF(Technical!E155=0,"N/A",Technical!H155)</f>
        <v>0</v>
      </c>
    </row>
    <row r="27" spans="1:3" ht="17.25" thickTop="1" thickBot="1" x14ac:dyDescent="0.3">
      <c r="B27" s="75"/>
      <c r="C27" s="119"/>
    </row>
    <row r="28" spans="1:3" ht="17.25" thickTop="1" thickBot="1" x14ac:dyDescent="0.3">
      <c r="B28" s="120" t="s">
        <v>435</v>
      </c>
      <c r="C28" s="121">
        <f>Technical!H4</f>
        <v>0</v>
      </c>
    </row>
    <row r="29" spans="1:3" ht="17.25" thickTop="1" thickBot="1" x14ac:dyDescent="0.3">
      <c r="B29" s="122"/>
      <c r="C29" s="119"/>
    </row>
    <row r="30" spans="1:3" ht="17.25" thickTop="1" thickBot="1" x14ac:dyDescent="0.3">
      <c r="B30" s="120" t="s">
        <v>793</v>
      </c>
      <c r="C30" s="121">
        <f>Technical!H6</f>
        <v>0</v>
      </c>
    </row>
    <row r="31" spans="1:3" ht="16.5" thickTop="1" x14ac:dyDescent="0.25"/>
  </sheetData>
  <sheetProtection selectLockedCells="1"/>
  <mergeCells count="4">
    <mergeCell ref="B4:C4"/>
    <mergeCell ref="A1:C1"/>
    <mergeCell ref="A3:C3"/>
    <mergeCell ref="A5:C5"/>
  </mergeCells>
  <conditionalFormatting sqref="C28 C7:C26">
    <cfRule type="cellIs" dxfId="6" priority="14" operator="greaterThanOrEqual">
      <formula>0.9</formula>
    </cfRule>
    <cfRule type="cellIs" dxfId="5" priority="15" operator="between">
      <formula>0.7</formula>
      <formula>0.9</formula>
    </cfRule>
    <cfRule type="cellIs" dxfId="4" priority="16" operator="lessThan">
      <formula>0.7</formula>
    </cfRule>
  </conditionalFormatting>
  <conditionalFormatting sqref="C7:C26">
    <cfRule type="containsText" dxfId="3" priority="4" stopIfTrue="1" operator="containsText" text="N/A">
      <formula>NOT(ISERROR(SEARCH("N/A",C7)))</formula>
    </cfRule>
  </conditionalFormatting>
  <conditionalFormatting sqref="C30">
    <cfRule type="cellIs" dxfId="2" priority="1" operator="greaterThanOrEqual">
      <formula>0.9</formula>
    </cfRule>
    <cfRule type="cellIs" dxfId="1" priority="2" operator="between">
      <formula>0.7</formula>
      <formula>0.9</formula>
    </cfRule>
    <cfRule type="cellIs" dxfId="0" priority="3" operator="lessThan">
      <formula>0.7</formula>
    </cfRule>
  </conditionalFormatting>
  <pageMargins left="0.2" right="0.2" top="0.75" bottom="0.75" header="0.3" footer="0.3"/>
  <pageSetup orientation="portrait" horizontalDpi="4294967292" verticalDpi="4294967292"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157"/>
  <sheetViews>
    <sheetView workbookViewId="0">
      <pane ySplit="8" topLeftCell="A9" activePane="bottomLeft" state="frozen"/>
      <selection pane="bottomLeft" activeCell="F6" sqref="F6"/>
    </sheetView>
  </sheetViews>
  <sheetFormatPr defaultColWidth="9.140625" defaultRowHeight="12.75" x14ac:dyDescent="0.2"/>
  <cols>
    <col min="1" max="1" width="9.42578125" style="82" customWidth="1"/>
    <col min="2" max="2" width="67.28515625" style="75" customWidth="1"/>
    <col min="3" max="3" width="6.5703125" style="76" customWidth="1"/>
    <col min="4" max="4" width="9.140625" style="168"/>
    <col min="5" max="5" width="4.85546875" style="73" bestFit="1" customWidth="1"/>
    <col min="6" max="6" width="10.5703125" style="168" bestFit="1" customWidth="1"/>
    <col min="7" max="7" width="10.5703125" style="175" bestFit="1" customWidth="1"/>
    <col min="8" max="8" width="11.7109375" style="109" bestFit="1" customWidth="1"/>
    <col min="9" max="16384" width="9.140625" style="73"/>
  </cols>
  <sheetData>
    <row r="1" spans="1:9" s="33" customFormat="1" ht="15.75" x14ac:dyDescent="0.25">
      <c r="A1" s="84" t="s">
        <v>422</v>
      </c>
      <c r="B1" s="64"/>
      <c r="C1" s="65" t="s">
        <v>423</v>
      </c>
      <c r="D1" s="163"/>
      <c r="F1" s="163"/>
      <c r="G1" s="163"/>
      <c r="H1" s="100"/>
    </row>
    <row r="2" spans="1:9" s="33" customFormat="1" ht="15.75" x14ac:dyDescent="0.25">
      <c r="A2" s="206"/>
      <c r="B2" s="64"/>
      <c r="D2" s="163"/>
      <c r="F2" s="163"/>
      <c r="G2" s="163" t="s">
        <v>424</v>
      </c>
      <c r="H2" s="66">
        <f>Profile!G5</f>
        <v>0</v>
      </c>
    </row>
    <row r="3" spans="1:9" s="33" customFormat="1" ht="19.5" thickBot="1" x14ac:dyDescent="0.35">
      <c r="A3" s="85" t="s">
        <v>425</v>
      </c>
      <c r="B3" s="64"/>
      <c r="D3" s="163"/>
      <c r="F3" s="631" t="s">
        <v>426</v>
      </c>
      <c r="G3" s="631"/>
      <c r="H3" s="631"/>
    </row>
    <row r="4" spans="1:9" s="33" customFormat="1" ht="21.75" thickTop="1" thickBot="1" x14ac:dyDescent="0.35">
      <c r="A4" s="206"/>
      <c r="B4" s="205">
        <f>Profile!G7</f>
        <v>0</v>
      </c>
      <c r="D4" s="163"/>
      <c r="F4" s="169">
        <f>F10+F41+F61+F93</f>
        <v>0</v>
      </c>
      <c r="G4" s="169">
        <f>G10+G41+G61+G93</f>
        <v>4.5512030577896319</v>
      </c>
      <c r="H4" s="101">
        <f>F4/G4</f>
        <v>0</v>
      </c>
      <c r="I4" s="87"/>
    </row>
    <row r="5" spans="1:9" s="33" customFormat="1" ht="21.75" thickTop="1" thickBot="1" x14ac:dyDescent="0.35">
      <c r="A5" s="206"/>
      <c r="B5" s="205"/>
      <c r="D5" s="163"/>
      <c r="F5" s="632" t="s">
        <v>794</v>
      </c>
      <c r="G5" s="632"/>
      <c r="H5" s="632"/>
    </row>
    <row r="6" spans="1:9" s="33" customFormat="1" ht="21.75" thickTop="1" thickBot="1" x14ac:dyDescent="0.35">
      <c r="A6" s="206"/>
      <c r="B6" s="177" t="s">
        <v>517</v>
      </c>
      <c r="C6" s="178">
        <v>4</v>
      </c>
      <c r="D6" s="163"/>
      <c r="F6" s="170">
        <f>SUM(F12, F17, F20, F24, F29, F32, F35, F39, F43, F44, F51, F58, F63, F64, F66, F73, F74, F87, F95, F101, F106, F111, F116, F121, F123, F127, F137, F138, F143, F147, F151, F156)</f>
        <v>0</v>
      </c>
      <c r="G6" s="170">
        <f>SUM(G12, G17, G20, G24, G29, G32, G35, G39, G43, G44, G51, G58, G63, G64, G66, G73, G74, G87, G95, G101, G106, G111, G116, G121, G123, G127, G137, G138, G143, G147, G151, G156)</f>
        <v>1.5346980962112839</v>
      </c>
      <c r="H6" s="102">
        <f>F6/G6</f>
        <v>0</v>
      </c>
      <c r="I6" s="87"/>
    </row>
    <row r="7" spans="1:9" s="33" customFormat="1" ht="16.5" thickTop="1" x14ac:dyDescent="0.25">
      <c r="A7" s="80" t="s">
        <v>427</v>
      </c>
      <c r="B7" s="64"/>
      <c r="D7" s="163"/>
      <c r="F7" s="163"/>
      <c r="G7" s="163"/>
      <c r="H7" s="100"/>
    </row>
    <row r="8" spans="1:9" s="33" customFormat="1" ht="15.75" x14ac:dyDescent="0.25">
      <c r="A8" s="67" t="s">
        <v>431</v>
      </c>
      <c r="B8" s="68" t="s">
        <v>6</v>
      </c>
      <c r="C8" s="69" t="s">
        <v>8</v>
      </c>
      <c r="D8" s="164" t="s">
        <v>420</v>
      </c>
      <c r="E8" s="69" t="s">
        <v>7</v>
      </c>
      <c r="F8" s="164" t="s">
        <v>428</v>
      </c>
      <c r="G8" s="164" t="s">
        <v>429</v>
      </c>
      <c r="H8" s="103" t="s">
        <v>430</v>
      </c>
    </row>
    <row r="9" spans="1:9" s="33" customFormat="1" ht="15.75" x14ac:dyDescent="0.25">
      <c r="A9" s="633" t="s">
        <v>422</v>
      </c>
      <c r="B9" s="634"/>
      <c r="C9" s="634"/>
      <c r="D9" s="634"/>
      <c r="E9" s="634"/>
      <c r="F9" s="634"/>
      <c r="G9" s="634"/>
      <c r="H9" s="635"/>
    </row>
    <row r="10" spans="1:9" s="33" customFormat="1" ht="15.75" x14ac:dyDescent="0.25">
      <c r="A10" s="86"/>
      <c r="B10" s="77" t="str">
        <f>Checklist!A10</f>
        <v>Management and Accountability</v>
      </c>
      <c r="C10" s="93"/>
      <c r="D10" s="165"/>
      <c r="E10" s="93"/>
      <c r="F10" s="171">
        <f>F11+F15+F19+F28+F31+F34+F38</f>
        <v>0</v>
      </c>
      <c r="G10" s="171">
        <f>G11+G15+G19+G28+G31+G34+G38</f>
        <v>1.037117903930131</v>
      </c>
      <c r="H10" s="104">
        <f t="shared" ref="H10:H59" si="0">F10/G10</f>
        <v>0</v>
      </c>
      <c r="I10" s="87"/>
    </row>
    <row r="11" spans="1:9" s="70" customFormat="1" x14ac:dyDescent="0.2">
      <c r="A11" s="90"/>
      <c r="B11" s="79" t="str">
        <f>Checklist!B11</f>
        <v>SAI #1 – Have a Designated Security Coordinator</v>
      </c>
      <c r="C11" s="91"/>
      <c r="D11" s="172"/>
      <c r="E11" s="180">
        <f>SUM(E12:E14)</f>
        <v>3</v>
      </c>
      <c r="F11" s="172">
        <f>SUM(F12:F14)</f>
        <v>0</v>
      </c>
      <c r="G11" s="172">
        <f>SUM(G12:G14)</f>
        <v>0.16236887464760125</v>
      </c>
      <c r="H11" s="105">
        <f t="shared" si="0"/>
        <v>0</v>
      </c>
    </row>
    <row r="12" spans="1:9" x14ac:dyDescent="0.2">
      <c r="A12" s="96">
        <f>Checklist!A12</f>
        <v>1</v>
      </c>
      <c r="B12" s="97" t="str">
        <f>Checklist!B12</f>
        <v>This entity designates a primary Security Coordinator/ Director.</v>
      </c>
      <c r="C12" s="71">
        <f>Checklist!D12</f>
        <v>0</v>
      </c>
      <c r="D12" s="166">
        <f>Weights!C12</f>
        <v>1.5406223888722414E-2</v>
      </c>
      <c r="E12" s="72">
        <f>IF(Checklist!C12="X",0,1)</f>
        <v>1</v>
      </c>
      <c r="F12" s="166">
        <f>C12*D12*E12</f>
        <v>0</v>
      </c>
      <c r="G12" s="166">
        <f>D12*E12*$C$6</f>
        <v>6.1624895554889654E-2</v>
      </c>
      <c r="H12" s="106">
        <f t="shared" si="0"/>
        <v>0</v>
      </c>
    </row>
    <row r="13" spans="1:9" x14ac:dyDescent="0.2">
      <c r="A13" s="81">
        <f>Checklist!A13</f>
        <v>2</v>
      </c>
      <c r="B13" s="83" t="str">
        <f>Checklist!B13</f>
        <v>This entity designates an alternate Security Coordinator/Director.</v>
      </c>
      <c r="C13" s="71">
        <f>Checklist!D13</f>
        <v>0</v>
      </c>
      <c r="D13" s="166">
        <f>Weights!C13</f>
        <v>1.1425666761848296E-2</v>
      </c>
      <c r="E13" s="72">
        <f>IF(Checklist!C13="X",0,1)</f>
        <v>1</v>
      </c>
      <c r="F13" s="166">
        <f t="shared" ref="F13:F14" si="1">C13*D13*E13</f>
        <v>0</v>
      </c>
      <c r="G13" s="166">
        <f t="shared" ref="G13:G14" si="2">D13*E13*$C$6</f>
        <v>4.5702667047393182E-2</v>
      </c>
      <c r="H13" s="106">
        <f t="shared" si="0"/>
        <v>0</v>
      </c>
    </row>
    <row r="14" spans="1:9" ht="25.5" x14ac:dyDescent="0.2">
      <c r="A14" s="81">
        <f>Checklist!A14</f>
        <v>3</v>
      </c>
      <c r="B14" s="83" t="str">
        <f>Checklist!B14</f>
        <v>This entity has policies that specify the transportation related duties of the Security Coordinator.</v>
      </c>
      <c r="C14" s="71">
        <f>Checklist!D14</f>
        <v>0</v>
      </c>
      <c r="D14" s="166">
        <f>Weights!C14</f>
        <v>1.3760328011329606E-2</v>
      </c>
      <c r="E14" s="72">
        <f>IF(Checklist!C14="X",0,1)</f>
        <v>1</v>
      </c>
      <c r="F14" s="166">
        <f t="shared" si="1"/>
        <v>0</v>
      </c>
      <c r="G14" s="166">
        <f t="shared" si="2"/>
        <v>5.5041312045318425E-2</v>
      </c>
      <c r="H14" s="106">
        <f t="shared" si="0"/>
        <v>0</v>
      </c>
    </row>
    <row r="15" spans="1:9" s="70" customFormat="1" x14ac:dyDescent="0.2">
      <c r="A15" s="90"/>
      <c r="B15" s="79" t="str">
        <f>Checklist!B15</f>
        <v>SAI #2 – Conduct a Thorough Risk Assessment</v>
      </c>
      <c r="C15" s="91"/>
      <c r="D15" s="172"/>
      <c r="E15" s="180">
        <f>SUM(E16:E18)</f>
        <v>3</v>
      </c>
      <c r="F15" s="172">
        <f>SUM(F16:F18)</f>
        <v>0</v>
      </c>
      <c r="G15" s="172">
        <f>SUM(G16:G18)</f>
        <v>0.15935368936459832</v>
      </c>
      <c r="H15" s="105">
        <f t="shared" si="0"/>
        <v>0</v>
      </c>
    </row>
    <row r="16" spans="1:9" ht="38.25" x14ac:dyDescent="0.2">
      <c r="A16" s="81">
        <f>Checklist!A16</f>
        <v>4</v>
      </c>
      <c r="B16" s="83" t="str">
        <f>Checklist!B16</f>
        <v>This entity recognizes they may have certain assets of specific interest to terrorists (i.e.: vehicles, IT information, passengers, critical personnel, etc.) and considers this factor when developing transportation security practices.</v>
      </c>
      <c r="C16" s="71">
        <f>Checklist!D16</f>
        <v>0</v>
      </c>
      <c r="D16" s="166">
        <f>Weights!C16</f>
        <v>1.3643389553366947E-2</v>
      </c>
      <c r="E16" s="72">
        <f>IF(Checklist!C16="X",0,1)</f>
        <v>1</v>
      </c>
      <c r="F16" s="166">
        <f t="shared" ref="F16:F18" si="3">C16*D16*E16</f>
        <v>0</v>
      </c>
      <c r="G16" s="166">
        <f t="shared" ref="G16:G18" si="4">D16*E16*$C$6</f>
        <v>5.4573558213467786E-2</v>
      </c>
      <c r="H16" s="106">
        <f t="shared" si="0"/>
        <v>0</v>
      </c>
    </row>
    <row r="17" spans="1:8" ht="25.5" x14ac:dyDescent="0.2">
      <c r="A17" s="96">
        <f>Checklist!A17</f>
        <v>5</v>
      </c>
      <c r="B17" s="97" t="str">
        <f>Checklist!B17</f>
        <v>This entity has conducted a documented, site specific “Risk Assessment” that addresses current threats, vulnerabilities and consequences.</v>
      </c>
      <c r="C17" s="71">
        <f>Checklist!D17</f>
        <v>0</v>
      </c>
      <c r="D17" s="166">
        <f>Weights!C17</f>
        <v>1.3999966184975421E-2</v>
      </c>
      <c r="E17" s="72">
        <f>IF(Checklist!C17="X",0,1)</f>
        <v>1</v>
      </c>
      <c r="F17" s="166">
        <f t="shared" si="3"/>
        <v>0</v>
      </c>
      <c r="G17" s="166">
        <f t="shared" si="4"/>
        <v>5.5999864739901685E-2</v>
      </c>
      <c r="H17" s="106">
        <f t="shared" si="0"/>
        <v>0</v>
      </c>
    </row>
    <row r="18" spans="1:8" ht="25.5" x14ac:dyDescent="0.2">
      <c r="A18" s="81">
        <f>Checklist!A18</f>
        <v>6</v>
      </c>
      <c r="B18" s="83" t="str">
        <f>Checklist!B18</f>
        <v xml:space="preserve">Management for this entity provides funding and/or approves corrective actions to security vulnerabilities or weaknesses identified.  </v>
      </c>
      <c r="C18" s="71">
        <f>Checklist!D18</f>
        <v>0</v>
      </c>
      <c r="D18" s="166">
        <f>Weights!C18</f>
        <v>1.219506660280721E-2</v>
      </c>
      <c r="E18" s="72">
        <f>IF(Checklist!C18="X",0,1)</f>
        <v>1</v>
      </c>
      <c r="F18" s="166">
        <f t="shared" si="3"/>
        <v>0</v>
      </c>
      <c r="G18" s="166">
        <f t="shared" si="4"/>
        <v>4.8780266411228838E-2</v>
      </c>
      <c r="H18" s="106">
        <f t="shared" ref="H18" si="5">F18/G18</f>
        <v>0</v>
      </c>
    </row>
    <row r="19" spans="1:8" x14ac:dyDescent="0.2">
      <c r="A19" s="90"/>
      <c r="B19" s="79" t="str">
        <f>Checklist!B19</f>
        <v>SAI # 3 - Develop a Security Plan (Security Specific Protocols)</v>
      </c>
      <c r="C19" s="91"/>
      <c r="D19" s="172"/>
      <c r="E19" s="180">
        <f>SUM(E20:E27)</f>
        <v>8</v>
      </c>
      <c r="F19" s="172">
        <f>SUM(F20:F27)</f>
        <v>0</v>
      </c>
      <c r="G19" s="172">
        <f>SUM(G20:G27)</f>
        <v>0.17488389016111</v>
      </c>
      <c r="H19" s="105">
        <f t="shared" ref="H19" si="6">F19/G19</f>
        <v>0</v>
      </c>
    </row>
    <row r="20" spans="1:8" ht="51" x14ac:dyDescent="0.2">
      <c r="A20" s="96">
        <f>Checklist!A20</f>
        <v>7</v>
      </c>
      <c r="B20" s="97" t="str">
        <f>Checklist!B20</f>
        <v>This entity has written, site specific transportation security procedures (may be in the form of a Security Plan) that address, at a minimum, personnel security, facility security and vehicle security along with actions to be taken in the event of a security incident or security breach.</v>
      </c>
      <c r="C20" s="71">
        <f>Checklist!D20</f>
        <v>0</v>
      </c>
      <c r="D20" s="166">
        <f>Weights!C20</f>
        <v>6.4326648865127498E-3</v>
      </c>
      <c r="E20" s="72">
        <f>IF(Checklist!C20="X",0,1)</f>
        <v>1</v>
      </c>
      <c r="F20" s="166">
        <f t="shared" ref="F20:F27" si="7">C20*D20*E20</f>
        <v>0</v>
      </c>
      <c r="G20" s="166">
        <f t="shared" ref="G20:G27" si="8">D20*E20*$C$6</f>
        <v>2.5730659546050999E-2</v>
      </c>
      <c r="H20" s="106">
        <f t="shared" si="0"/>
        <v>0</v>
      </c>
    </row>
    <row r="21" spans="1:8" ht="25.5" x14ac:dyDescent="0.2">
      <c r="A21" s="81">
        <f>Checklist!A21</f>
        <v>8</v>
      </c>
      <c r="B21" s="83" t="str">
        <f>Checklist!B21</f>
        <v>This entity limits access to its security plan or security procedures to employees with a "need-to-know.”</v>
      </c>
      <c r="C21" s="71">
        <f>Checklist!D21</f>
        <v>0</v>
      </c>
      <c r="D21" s="166">
        <f>Weights!C21</f>
        <v>5.3237266764107989E-3</v>
      </c>
      <c r="E21" s="72">
        <f>IF(Checklist!C21="X",0,1)</f>
        <v>1</v>
      </c>
      <c r="F21" s="166">
        <f t="shared" si="7"/>
        <v>0</v>
      </c>
      <c r="G21" s="166">
        <f t="shared" si="8"/>
        <v>2.1294906705643196E-2</v>
      </c>
      <c r="H21" s="106">
        <f t="shared" ref="H21" si="9">F21/G21</f>
        <v>0</v>
      </c>
    </row>
    <row r="22" spans="1:8" ht="25.5" x14ac:dyDescent="0.2">
      <c r="A22" s="81">
        <f>Checklist!A22</f>
        <v>9</v>
      </c>
      <c r="B22" s="83" t="str">
        <f>Checklist!B22</f>
        <v>This entity requires that employees with access to security procedures sign a non-disclosure agreement (NDA).</v>
      </c>
      <c r="C22" s="71">
        <f>Checklist!D22</f>
        <v>0</v>
      </c>
      <c r="D22" s="166">
        <f>Weights!C22</f>
        <v>4.6923859512526178E-3</v>
      </c>
      <c r="E22" s="72">
        <f>IF(Checklist!C22="X",0,1)</f>
        <v>1</v>
      </c>
      <c r="F22" s="166">
        <f t="shared" si="7"/>
        <v>0</v>
      </c>
      <c r="G22" s="166">
        <f t="shared" si="8"/>
        <v>1.8769543805010471E-2</v>
      </c>
      <c r="H22" s="106">
        <f t="shared" si="0"/>
        <v>0</v>
      </c>
    </row>
    <row r="23" spans="1:8" s="74" customFormat="1" ht="25.5" x14ac:dyDescent="0.2">
      <c r="A23" s="81">
        <f>Checklist!A23</f>
        <v>10</v>
      </c>
      <c r="B23" s="83" t="str">
        <f>Checklist!B23</f>
        <v>This entity has written security plans/policies that have been reviewed and approved at the entity's executive level.</v>
      </c>
      <c r="C23" s="71">
        <f>Checklist!D23</f>
        <v>0</v>
      </c>
      <c r="D23" s="166">
        <f>Weights!C23</f>
        <v>5.4428168724573135E-3</v>
      </c>
      <c r="E23" s="72">
        <f>IF(Checklist!C23="X",0,1)</f>
        <v>1</v>
      </c>
      <c r="F23" s="166">
        <f t="shared" si="7"/>
        <v>0</v>
      </c>
      <c r="G23" s="166">
        <f t="shared" si="8"/>
        <v>2.1771267489829254E-2</v>
      </c>
      <c r="H23" s="106">
        <f t="shared" si="0"/>
        <v>0</v>
      </c>
    </row>
    <row r="24" spans="1:8" ht="38.25" x14ac:dyDescent="0.2">
      <c r="A24" s="96">
        <f>Checklist!A24</f>
        <v>11</v>
      </c>
      <c r="B24" s="97" t="str">
        <f>Checklist!B24</f>
        <v>This entity has security procedures to be followed by all personnel (i.e., drivers, office workers, maintenance workers, laborers and others) in the event of a security breach or incident.</v>
      </c>
      <c r="C24" s="71">
        <f>Checklist!D24</f>
        <v>0</v>
      </c>
      <c r="D24" s="166">
        <f>Weights!C24</f>
        <v>6.0599150440361687E-3</v>
      </c>
      <c r="E24" s="72">
        <f>IF(Checklist!C24="X",0,1)</f>
        <v>1</v>
      </c>
      <c r="F24" s="166">
        <f t="shared" si="7"/>
        <v>0</v>
      </c>
      <c r="G24" s="166">
        <f t="shared" si="8"/>
        <v>2.4239660176144675E-2</v>
      </c>
      <c r="H24" s="106">
        <f t="shared" si="0"/>
        <v>0</v>
      </c>
    </row>
    <row r="25" spans="1:8" ht="25.5" x14ac:dyDescent="0.2">
      <c r="A25" s="81">
        <f>Checklist!A25</f>
        <v>12</v>
      </c>
      <c r="B25" s="83" t="str">
        <f>Checklist!B25</f>
        <v>This entity requires that their security policies be reviewed at least annually and updated as needed.</v>
      </c>
      <c r="C25" s="71">
        <f>Checklist!D25</f>
        <v>0</v>
      </c>
      <c r="D25" s="166">
        <f>Weights!C25</f>
        <v>4.9676910812774247E-3</v>
      </c>
      <c r="E25" s="72">
        <f>IF(Checklist!C25="X",0,1)</f>
        <v>1</v>
      </c>
      <c r="F25" s="166">
        <f t="shared" si="7"/>
        <v>0</v>
      </c>
      <c r="G25" s="166">
        <f t="shared" si="8"/>
        <v>1.9870764325109699E-2</v>
      </c>
      <c r="H25" s="106">
        <f t="shared" si="0"/>
        <v>0</v>
      </c>
    </row>
    <row r="26" spans="1:8" ht="51" x14ac:dyDescent="0.2">
      <c r="A26" s="81">
        <f>Checklist!A26</f>
        <v>13</v>
      </c>
      <c r="B26" s="83" t="str">
        <f>Checklist!B26</f>
        <v xml:space="preserve">Employees are provided with site-specific, up to date contact information for entity management and/or security personnel to be notified in the event of a security incident and this entity periodically tests their notification or "call-tree" procedures. </v>
      </c>
      <c r="C26" s="71">
        <f>Checklist!D26</f>
        <v>0</v>
      </c>
      <c r="D26" s="166">
        <f>Weights!C26</f>
        <v>5.2331167748354904E-3</v>
      </c>
      <c r="E26" s="72">
        <f>IF(Checklist!C26="X",0,1)</f>
        <v>1</v>
      </c>
      <c r="F26" s="166">
        <f t="shared" si="7"/>
        <v>0</v>
      </c>
      <c r="G26" s="166">
        <f t="shared" si="8"/>
        <v>2.0932467099341961E-2</v>
      </c>
      <c r="H26" s="106">
        <f t="shared" si="0"/>
        <v>0</v>
      </c>
    </row>
    <row r="27" spans="1:8" ht="38.25" x14ac:dyDescent="0.2">
      <c r="A27" s="81">
        <f>Checklist!A27</f>
        <v>14</v>
      </c>
      <c r="B27" s="83" t="str">
        <f>Checklist!B27</f>
        <v>This entity has procedures for 24/7 notification of entity security personnel and/or local/state/federal authorities to be notified in the event of a security incident.</v>
      </c>
      <c r="C27" s="71">
        <f>Checklist!D27</f>
        <v>0</v>
      </c>
      <c r="D27" s="166">
        <f>Weights!C27</f>
        <v>5.5686552534949321E-3</v>
      </c>
      <c r="E27" s="72">
        <f>IF(Checklist!C27="X",0,1)</f>
        <v>1</v>
      </c>
      <c r="F27" s="166">
        <f t="shared" si="7"/>
        <v>0</v>
      </c>
      <c r="G27" s="166">
        <f t="shared" si="8"/>
        <v>2.2274621013979728E-2</v>
      </c>
      <c r="H27" s="106">
        <f t="shared" si="0"/>
        <v>0</v>
      </c>
    </row>
    <row r="28" spans="1:8" x14ac:dyDescent="0.2">
      <c r="A28" s="90"/>
      <c r="B28" s="79" t="str">
        <f>Checklist!B28</f>
        <v>SAI # 4 – Plan for Continuity of Operations</v>
      </c>
      <c r="C28" s="91"/>
      <c r="D28" s="172"/>
      <c r="E28" s="180">
        <f>SUM(E29:E30)</f>
        <v>2</v>
      </c>
      <c r="F28" s="172">
        <f>SUM(F29:F30)</f>
        <v>0</v>
      </c>
      <c r="G28" s="172">
        <f>SUM(G29:G30)</f>
        <v>0.13029404323977584</v>
      </c>
      <c r="H28" s="105">
        <f t="shared" ref="H28" si="10">F28/G28</f>
        <v>0</v>
      </c>
    </row>
    <row r="29" spans="1:8" ht="51" x14ac:dyDescent="0.2">
      <c r="A29" s="96">
        <f>Checklist!A29</f>
        <v>15</v>
      </c>
      <c r="B29" s="97" t="str">
        <f>Checklist!B29</f>
        <v>This entity has procedures designed to ensure restoration of facilities and services following a significant operational disruption. (May be in the form of a Business Recovery Plan, Continuity of Operations Plan or part of the Emergency Response/Safety Plan).</v>
      </c>
      <c r="C29" s="71">
        <f>Checklist!D29</f>
        <v>0</v>
      </c>
      <c r="D29" s="166">
        <f>Weights!C29</f>
        <v>1.7909328617119434E-2</v>
      </c>
      <c r="E29" s="72">
        <f>IF(Checklist!C29="X",0,1)</f>
        <v>1</v>
      </c>
      <c r="F29" s="166">
        <f t="shared" ref="F29:F30" si="11">C29*D29*E29</f>
        <v>0</v>
      </c>
      <c r="G29" s="166">
        <f t="shared" ref="G29:G30" si="12">D29*E29*$C$6</f>
        <v>7.1637314468477736E-2</v>
      </c>
      <c r="H29" s="106">
        <f t="shared" si="0"/>
        <v>0</v>
      </c>
    </row>
    <row r="30" spans="1:8" ht="25.5" x14ac:dyDescent="0.2">
      <c r="A30" s="81">
        <f>Checklist!A30</f>
        <v>16</v>
      </c>
      <c r="B30" s="83" t="str">
        <f>Checklist!B30</f>
        <v>This entity ensures all facilities have an auxiliary power source if needed or the ability to operate effectively from an identified secondary site.</v>
      </c>
      <c r="C30" s="71">
        <f>Checklist!D30</f>
        <v>0</v>
      </c>
      <c r="D30" s="166">
        <f>Weights!C30</f>
        <v>1.4664182192824525E-2</v>
      </c>
      <c r="E30" s="72">
        <f>IF(Checklist!C30="X",0,1)</f>
        <v>1</v>
      </c>
      <c r="F30" s="166">
        <f t="shared" si="11"/>
        <v>0</v>
      </c>
      <c r="G30" s="166">
        <f t="shared" si="12"/>
        <v>5.86567287712981E-2</v>
      </c>
      <c r="H30" s="106">
        <f t="shared" si="0"/>
        <v>0</v>
      </c>
    </row>
    <row r="31" spans="1:8" x14ac:dyDescent="0.2">
      <c r="A31" s="90"/>
      <c r="B31" s="79" t="str">
        <f>Checklist!B31</f>
        <v>SAI # 5 – Develop a Communications Plan</v>
      </c>
      <c r="C31" s="91"/>
      <c r="D31" s="172"/>
      <c r="E31" s="180">
        <f>SUM(E32:E33)</f>
        <v>2</v>
      </c>
      <c r="F31" s="172">
        <f>SUM(F32:F33)</f>
        <v>0</v>
      </c>
      <c r="G31" s="172">
        <f>SUM(G32:G33)</f>
        <v>0.15041486806934251</v>
      </c>
      <c r="H31" s="105">
        <f t="shared" ref="H31:H32" si="13">F31/G31</f>
        <v>0</v>
      </c>
    </row>
    <row r="32" spans="1:8" x14ac:dyDescent="0.2">
      <c r="A32" s="96">
        <f>Checklist!A32</f>
        <v>17</v>
      </c>
      <c r="B32" s="97" t="str">
        <f>Checklist!B32</f>
        <v>This entity has methods for communicating with drivers during normal conditions.</v>
      </c>
      <c r="C32" s="71">
        <f>Checklist!D32</f>
        <v>0</v>
      </c>
      <c r="D32" s="166">
        <f>Weights!C32</f>
        <v>1.970621119291471E-2</v>
      </c>
      <c r="E32" s="72">
        <f>IF(Checklist!C32="X",0,1)</f>
        <v>1</v>
      </c>
      <c r="F32" s="166">
        <f t="shared" ref="F32:F33" si="14">C32*D32*E32</f>
        <v>0</v>
      </c>
      <c r="G32" s="166">
        <f t="shared" ref="G32:G33" si="15">D32*E32*$C$6</f>
        <v>7.8824844771658839E-2</v>
      </c>
      <c r="H32" s="106">
        <f t="shared" si="13"/>
        <v>0</v>
      </c>
    </row>
    <row r="33" spans="1:9" ht="25.5" x14ac:dyDescent="0.2">
      <c r="A33" s="81">
        <f>Checklist!A33</f>
        <v>18</v>
      </c>
      <c r="B33" s="83" t="str">
        <f>Checklist!B33</f>
        <v xml:space="preserve">This entity has emergency procedures in place for drivers on the road to follow in the event normal communications are disrupted.  </v>
      </c>
      <c r="C33" s="71">
        <f>Checklist!D33</f>
        <v>0</v>
      </c>
      <c r="D33" s="166">
        <f>Weights!C33</f>
        <v>1.7897505824420918E-2</v>
      </c>
      <c r="E33" s="72">
        <f>IF(Checklist!C33="X",0,1)</f>
        <v>1</v>
      </c>
      <c r="F33" s="166">
        <f t="shared" si="14"/>
        <v>0</v>
      </c>
      <c r="G33" s="166">
        <f t="shared" si="15"/>
        <v>7.1590023297683672E-2</v>
      </c>
      <c r="H33" s="106">
        <f t="shared" si="0"/>
        <v>0</v>
      </c>
    </row>
    <row r="34" spans="1:9" x14ac:dyDescent="0.2">
      <c r="A34" s="90"/>
      <c r="B34" s="79" t="str">
        <f>Checklist!B34</f>
        <v>SAI # 6 -  Safeguard Business and Security Critical Information</v>
      </c>
      <c r="C34" s="91"/>
      <c r="D34" s="172"/>
      <c r="E34" s="180">
        <f>SUM(E35:E37)</f>
        <v>3</v>
      </c>
      <c r="F34" s="172">
        <f>SUM(F35:F37)</f>
        <v>0</v>
      </c>
      <c r="G34" s="172">
        <f>SUM(G35:G37)</f>
        <v>0.13614170233906084</v>
      </c>
      <c r="H34" s="105">
        <f t="shared" si="0"/>
        <v>0</v>
      </c>
    </row>
    <row r="35" spans="1:9" ht="38.25" x14ac:dyDescent="0.2">
      <c r="A35" s="96">
        <f>Checklist!A35</f>
        <v>19</v>
      </c>
      <c r="B35" s="97" t="str">
        <f>Checklist!B35</f>
        <v xml:space="preserve">This entity controls access to business documents (i.e. security plans, critical asset lists, risk/vulnerability assessments, schematics, drawings, manifests, etc.) that may compromise entity security practices.  </v>
      </c>
      <c r="C35" s="71">
        <f>Checklist!D35</f>
        <v>0</v>
      </c>
      <c r="D35" s="166">
        <f>Weights!C35</f>
        <v>1.2377601472915813E-2</v>
      </c>
      <c r="E35" s="72">
        <f>IF(Checklist!C35="X",0,1)</f>
        <v>1</v>
      </c>
      <c r="F35" s="166">
        <f t="shared" ref="F35:F37" si="16">C35*D35*E35</f>
        <v>0</v>
      </c>
      <c r="G35" s="166">
        <f t="shared" ref="G35:G37" si="17">D35*E35*$C$6</f>
        <v>4.9510405891663251E-2</v>
      </c>
      <c r="H35" s="106">
        <f t="shared" ref="H35" si="18">F35/G35</f>
        <v>0</v>
      </c>
    </row>
    <row r="36" spans="1:9" ht="25.5" x14ac:dyDescent="0.2">
      <c r="A36" s="81">
        <f>Checklist!A36</f>
        <v>20</v>
      </c>
      <c r="B36" s="83" t="str">
        <f>Checklist!B36</f>
        <v xml:space="preserve">This entity controls personnel information (i.e. SSN, address, drivers license, etc.) that may be deemed sensitive in nature.  </v>
      </c>
      <c r="C36" s="71">
        <f>Checklist!D36</f>
        <v>0</v>
      </c>
      <c r="D36" s="166">
        <f>Weights!C36</f>
        <v>1.0661394118535108E-2</v>
      </c>
      <c r="E36" s="72">
        <f>IF(Checklist!C36="X",0,1)</f>
        <v>1</v>
      </c>
      <c r="F36" s="166">
        <f t="shared" si="16"/>
        <v>0</v>
      </c>
      <c r="G36" s="166">
        <f t="shared" si="17"/>
        <v>4.2645576474140433E-2</v>
      </c>
      <c r="H36" s="106">
        <f t="shared" si="0"/>
        <v>0</v>
      </c>
    </row>
    <row r="37" spans="1:9" ht="51" x14ac:dyDescent="0.2">
      <c r="A37" s="81">
        <f>Checklist!A37</f>
        <v>21</v>
      </c>
      <c r="B37" s="83" t="str">
        <f>Checklist!B37</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37" s="71">
        <f>Checklist!D37</f>
        <v>0</v>
      </c>
      <c r="D37" s="166">
        <f>Weights!C37</f>
        <v>1.0996429993314285E-2</v>
      </c>
      <c r="E37" s="72">
        <f>IF(Checklist!C37="X",0,1)</f>
        <v>1</v>
      </c>
      <c r="F37" s="166">
        <f t="shared" si="16"/>
        <v>0</v>
      </c>
      <c r="G37" s="166">
        <f t="shared" si="17"/>
        <v>4.3985719973257141E-2</v>
      </c>
      <c r="H37" s="106">
        <f t="shared" si="0"/>
        <v>0</v>
      </c>
    </row>
    <row r="38" spans="1:9" x14ac:dyDescent="0.2">
      <c r="A38" s="90"/>
      <c r="B38" s="79" t="str">
        <f>Checklist!B38</f>
        <v xml:space="preserve">SAI # 7 - Be Aware of Industry Security Best Practices. </v>
      </c>
      <c r="C38" s="91"/>
      <c r="D38" s="172"/>
      <c r="E38" s="180">
        <f>SUM(E39:E40)</f>
        <v>2</v>
      </c>
      <c r="F38" s="172">
        <f>SUM(F39:F40)</f>
        <v>0</v>
      </c>
      <c r="G38" s="172">
        <f>SUM(G39:G40)</f>
        <v>0.12366083610864229</v>
      </c>
      <c r="H38" s="105">
        <f t="shared" si="0"/>
        <v>0</v>
      </c>
    </row>
    <row r="39" spans="1:9" ht="38.25" x14ac:dyDescent="0.2">
      <c r="A39" s="96">
        <f>Checklist!A39</f>
        <v>22</v>
      </c>
      <c r="B39" s="97" t="str">
        <f>Checklist!B39</f>
        <v>Personnel at this entity meet with industry peers, partners or associations that share security related information or best practices.  (May include individual or corporate membership with an industry trade association).</v>
      </c>
      <c r="C39" s="71">
        <f>Checklist!D39</f>
        <v>0</v>
      </c>
      <c r="D39" s="166">
        <f>Weights!C39</f>
        <v>1.6438164637430572E-2</v>
      </c>
      <c r="E39" s="72">
        <f>IF(Checklist!C39="X",0,1)</f>
        <v>1</v>
      </c>
      <c r="F39" s="166">
        <f t="shared" ref="F39:F40" si="19">C39*D39*E39</f>
        <v>0</v>
      </c>
      <c r="G39" s="166">
        <f t="shared" ref="G39:G40" si="20">D39*E39*$C$6</f>
        <v>6.5752658549722287E-2</v>
      </c>
      <c r="H39" s="106">
        <f t="shared" si="0"/>
        <v>0</v>
      </c>
    </row>
    <row r="40" spans="1:9" ht="25.5" x14ac:dyDescent="0.2">
      <c r="A40" s="81">
        <f>Checklist!A40</f>
        <v>23</v>
      </c>
      <c r="B40" s="83" t="str">
        <f>Checklist!B40</f>
        <v>Personnel at this entity have sought and/or obtained transportation related security information or "best practices" guidance from external sources.</v>
      </c>
      <c r="C40" s="71">
        <f>Checklist!D40</f>
        <v>0</v>
      </c>
      <c r="D40" s="166">
        <f>Weights!C40</f>
        <v>1.447704438973E-2</v>
      </c>
      <c r="E40" s="72">
        <f>IF(Checklist!C40="X",0,1)</f>
        <v>1</v>
      </c>
      <c r="F40" s="166">
        <f t="shared" si="19"/>
        <v>0</v>
      </c>
      <c r="G40" s="166">
        <f t="shared" si="20"/>
        <v>5.7908177558919999E-2</v>
      </c>
      <c r="H40" s="106">
        <f t="shared" si="0"/>
        <v>0</v>
      </c>
    </row>
    <row r="41" spans="1:9" x14ac:dyDescent="0.2">
      <c r="A41" s="86"/>
      <c r="B41" s="77" t="str">
        <f>Checklist!A41</f>
        <v>Personnel Security</v>
      </c>
      <c r="C41" s="93"/>
      <c r="D41" s="165"/>
      <c r="E41" s="93"/>
      <c r="F41" s="171">
        <f>F42+F50+F57</f>
        <v>0</v>
      </c>
      <c r="G41" s="171">
        <f>G42+G50+G57</f>
        <v>1.0141921397379914</v>
      </c>
      <c r="H41" s="104">
        <f t="shared" ref="H41:H42" si="21">F41/G41</f>
        <v>0</v>
      </c>
      <c r="I41" s="88"/>
    </row>
    <row r="42" spans="1:9" ht="25.5" x14ac:dyDescent="0.2">
      <c r="A42" s="90"/>
      <c r="B42" s="79" t="str">
        <f>Checklist!B42</f>
        <v>SAI # 8 – Conduct Licensing &amp; Background Checks for  Drivers / Employees / Contractors</v>
      </c>
      <c r="C42" s="91"/>
      <c r="D42" s="172"/>
      <c r="E42" s="180">
        <f>SUM(E43:E49)</f>
        <v>7</v>
      </c>
      <c r="F42" s="172">
        <f>SUM(F43:F49)</f>
        <v>0</v>
      </c>
      <c r="G42" s="172">
        <f>SUM(G43:G49)</f>
        <v>0.37097182133904361</v>
      </c>
      <c r="H42" s="105">
        <f t="shared" si="21"/>
        <v>0</v>
      </c>
    </row>
    <row r="43" spans="1:9" ht="38.25" x14ac:dyDescent="0.2">
      <c r="A43" s="96">
        <f>Checklist!A43</f>
        <v>24</v>
      </c>
      <c r="B43" s="97" t="str">
        <f>Checklist!B43</f>
        <v>This entity requires verification and documentation that persons operating entity vehicles have a valid driver’s license for the type of vehicle driven, along with any applicable endorsement(s) needed.</v>
      </c>
      <c r="C43" s="71">
        <f>Checklist!D43</f>
        <v>0</v>
      </c>
      <c r="D43" s="166">
        <f>Weights!C43</f>
        <v>1.5112442057267977E-2</v>
      </c>
      <c r="E43" s="72">
        <f>IF(Checklist!C43="X",0,1)</f>
        <v>1</v>
      </c>
      <c r="F43" s="166">
        <f t="shared" ref="F43:F49" si="22">C43*D43*E43</f>
        <v>0</v>
      </c>
      <c r="G43" s="166">
        <f t="shared" ref="G43:G49" si="23">D43*E43*$C$6</f>
        <v>6.0449768229071908E-2</v>
      </c>
      <c r="H43" s="106">
        <f t="shared" ref="H43" si="24">F43/G43</f>
        <v>0</v>
      </c>
    </row>
    <row r="44" spans="1:9" ht="25.5" x14ac:dyDescent="0.2">
      <c r="A44" s="96">
        <f>Checklist!A44</f>
        <v>25</v>
      </c>
      <c r="B44" s="97" t="str">
        <f>Checklist!B44</f>
        <v>This entity requires a criminal history check, verification of Social Security number and verification of immigration status for personnel operating entity vehicles.</v>
      </c>
      <c r="C44" s="71">
        <f>Checklist!D44</f>
        <v>0</v>
      </c>
      <c r="D44" s="166">
        <f>Weights!C44</f>
        <v>1.5338182001970922E-2</v>
      </c>
      <c r="E44" s="72">
        <f>IF(Checklist!C44="X",0,1)</f>
        <v>1</v>
      </c>
      <c r="F44" s="166">
        <f t="shared" si="22"/>
        <v>0</v>
      </c>
      <c r="G44" s="166">
        <f t="shared" si="23"/>
        <v>6.1352728007883689E-2</v>
      </c>
      <c r="H44" s="106">
        <f t="shared" si="0"/>
        <v>0</v>
      </c>
    </row>
    <row r="45" spans="1:9" ht="38.25" x14ac:dyDescent="0.2">
      <c r="A45" s="81">
        <f>Checklist!A45</f>
        <v>26</v>
      </c>
      <c r="B45" s="83" t="str">
        <f>Checklist!B45</f>
        <v>This entity requires a criminal history check, verification of Social Security number and verification of immigration status for non-driver employees with access to security related information or restricted areas.</v>
      </c>
      <c r="C45" s="71">
        <f>Checklist!D45</f>
        <v>0</v>
      </c>
      <c r="D45" s="166">
        <f>Weights!C45</f>
        <v>1.4502500656137465E-2</v>
      </c>
      <c r="E45" s="72">
        <f>IF(Checklist!C45="X",0,1)</f>
        <v>1</v>
      </c>
      <c r="F45" s="166">
        <f t="shared" si="22"/>
        <v>0</v>
      </c>
      <c r="G45" s="166">
        <f t="shared" si="23"/>
        <v>5.8010002624549861E-2</v>
      </c>
      <c r="H45" s="106">
        <f t="shared" si="0"/>
        <v>0</v>
      </c>
    </row>
    <row r="46" spans="1:9" ht="25.5" x14ac:dyDescent="0.2">
      <c r="A46" s="81">
        <f>Checklist!A46</f>
        <v>27</v>
      </c>
      <c r="B46" s="83" t="str">
        <f>Checklist!B46</f>
        <v xml:space="preserve">This entity asks perspective employees if they have been denied employment elsewhere specifically as the result of a security background check.   </v>
      </c>
      <c r="C46" s="71">
        <f>Checklist!D46</f>
        <v>0</v>
      </c>
      <c r="D46" s="166">
        <f>Weights!C46</f>
        <v>8.8410183374321907E-3</v>
      </c>
      <c r="E46" s="72">
        <f>IF(Checklist!C46="X",0,1)</f>
        <v>1</v>
      </c>
      <c r="F46" s="166">
        <f t="shared" si="22"/>
        <v>0</v>
      </c>
      <c r="G46" s="166">
        <f t="shared" si="23"/>
        <v>3.5364073349728763E-2</v>
      </c>
      <c r="H46" s="106">
        <f t="shared" ref="H46" si="25">F46/G46</f>
        <v>0</v>
      </c>
    </row>
    <row r="47" spans="1:9" ht="25.5" x14ac:dyDescent="0.2">
      <c r="A47" s="81">
        <f>Checklist!A47</f>
        <v>28</v>
      </c>
      <c r="B47" s="83" t="str">
        <f>Checklist!B47</f>
        <v>This entity has security-related criteria that would disqualify current or prospective personnel from employment.</v>
      </c>
      <c r="C47" s="71">
        <f>Checklist!D47</f>
        <v>0</v>
      </c>
      <c r="D47" s="166">
        <f>Weights!C47</f>
        <v>1.3266727411891157E-2</v>
      </c>
      <c r="E47" s="72">
        <f>IF(Checklist!C47="X",0,1)</f>
        <v>1</v>
      </c>
      <c r="F47" s="166">
        <f t="shared" si="22"/>
        <v>0</v>
      </c>
      <c r="G47" s="166">
        <f t="shared" si="23"/>
        <v>5.3066909647564629E-2</v>
      </c>
      <c r="H47" s="106">
        <f t="shared" si="0"/>
        <v>0</v>
      </c>
    </row>
    <row r="48" spans="1:9" ht="25.5" x14ac:dyDescent="0.2">
      <c r="A48" s="81">
        <f>Checklist!A48</f>
        <v>29</v>
      </c>
      <c r="B48" s="83" t="str">
        <f>Checklist!B48</f>
        <v>This entity has policies to address criminal allegations that may arise or come to light involving current employees.</v>
      </c>
      <c r="C48" s="71">
        <f>Checklist!D48</f>
        <v>0</v>
      </c>
      <c r="D48" s="166">
        <f>Weights!C48</f>
        <v>1.2430324531782213E-2</v>
      </c>
      <c r="E48" s="72">
        <f>IF(Checklist!C48="X",0,1)</f>
        <v>1</v>
      </c>
      <c r="F48" s="166">
        <f t="shared" si="22"/>
        <v>0</v>
      </c>
      <c r="G48" s="166">
        <f t="shared" si="23"/>
        <v>4.9721298127128853E-2</v>
      </c>
      <c r="H48" s="106">
        <f t="shared" ref="H48:H51" si="26">F48/G48</f>
        <v>0</v>
      </c>
    </row>
    <row r="49" spans="1:9" ht="51" x14ac:dyDescent="0.2">
      <c r="A49" s="81">
        <f>Checklist!A49</f>
        <v>30</v>
      </c>
      <c r="B49" s="83" t="str">
        <f>Checklist!B49</f>
        <v xml:space="preserve">The entity requires that contractors having access to security related information or restricted areas be held to comparable licensing and background checks as those required of regular company employees (contracted employees may include contractual drivers, unescorted cleaning crews, etc.).  </v>
      </c>
      <c r="C49" s="71">
        <f>Checklist!D49</f>
        <v>0</v>
      </c>
      <c r="D49" s="166">
        <f>Weights!C49</f>
        <v>1.325176033827897E-2</v>
      </c>
      <c r="E49" s="72">
        <f>IF(Checklist!C49="X",0,1)</f>
        <v>1</v>
      </c>
      <c r="F49" s="166">
        <f t="shared" si="22"/>
        <v>0</v>
      </c>
      <c r="G49" s="166">
        <f t="shared" si="23"/>
        <v>5.3007041353115882E-2</v>
      </c>
      <c r="H49" s="106">
        <f t="shared" si="26"/>
        <v>0</v>
      </c>
    </row>
    <row r="50" spans="1:9" x14ac:dyDescent="0.2">
      <c r="A50" s="90"/>
      <c r="B50" s="79" t="str">
        <f>Checklist!B50</f>
        <v xml:space="preserve">SAI # 9 – Develop and Follow Security Training Plan(s) </v>
      </c>
      <c r="C50" s="91"/>
      <c r="D50" s="172"/>
      <c r="E50" s="180">
        <f>SUM(E51:E56)</f>
        <v>6</v>
      </c>
      <c r="F50" s="172">
        <f>SUM(F51:F56)</f>
        <v>0</v>
      </c>
      <c r="G50" s="172">
        <f>SUM(G51:G56)</f>
        <v>0.3551032019636895</v>
      </c>
      <c r="H50" s="105">
        <f t="shared" si="26"/>
        <v>0</v>
      </c>
    </row>
    <row r="51" spans="1:9" ht="25.5" x14ac:dyDescent="0.2">
      <c r="A51" s="96">
        <f>Checklist!A51</f>
        <v>31</v>
      </c>
      <c r="B51" s="97" t="str">
        <f>Checklist!B51</f>
        <v xml:space="preserve">This entity provides general security awareness training to employees (separate from or in addition to regular safety training).  </v>
      </c>
      <c r="C51" s="71">
        <f>Checklist!D51</f>
        <v>0</v>
      </c>
      <c r="D51" s="166">
        <f>Weights!C51</f>
        <v>1.6685170214738348E-2</v>
      </c>
      <c r="E51" s="72">
        <f>IF(Checklist!C51="X",0,1)</f>
        <v>1</v>
      </c>
      <c r="F51" s="166">
        <f t="shared" ref="F51:F55" si="27">C51*D51*E51</f>
        <v>0</v>
      </c>
      <c r="G51" s="166">
        <f t="shared" ref="G51:G56" si="28">D51*E51*$C$6</f>
        <v>6.6740680858953391E-2</v>
      </c>
      <c r="H51" s="106">
        <f t="shared" si="26"/>
        <v>0</v>
      </c>
    </row>
    <row r="52" spans="1:9" ht="25.5" x14ac:dyDescent="0.2">
      <c r="A52" s="81">
        <f>Checklist!A52</f>
        <v>32</v>
      </c>
      <c r="B52" s="83" t="str">
        <f>Checklist!B52</f>
        <v>This entity provides additional security training to employees having security responsibilities.</v>
      </c>
      <c r="C52" s="71">
        <f>Checklist!D52</f>
        <v>0</v>
      </c>
      <c r="D52" s="166">
        <f>Weights!C52</f>
        <v>1.5755381203810023E-2</v>
      </c>
      <c r="E52" s="72">
        <f>IF(Checklist!C52="X",0,1)</f>
        <v>1</v>
      </c>
      <c r="F52" s="166">
        <f t="shared" si="27"/>
        <v>0</v>
      </c>
      <c r="G52" s="166">
        <f t="shared" si="28"/>
        <v>6.3021524815240093E-2</v>
      </c>
      <c r="H52" s="106">
        <f t="shared" si="0"/>
        <v>0</v>
      </c>
    </row>
    <row r="53" spans="1:9" x14ac:dyDescent="0.2">
      <c r="A53" s="81">
        <f>Checklist!A53</f>
        <v>33</v>
      </c>
      <c r="B53" s="83" t="str">
        <f>Checklist!B53</f>
        <v>This entity provides periodic security re-training.</v>
      </c>
      <c r="C53" s="71">
        <f>Checklist!D53</f>
        <v>0</v>
      </c>
      <c r="D53" s="166">
        <f>Weights!C53</f>
        <v>1.4181102521076053E-2</v>
      </c>
      <c r="E53" s="72">
        <f>IF(Checklist!C53="X",0,1)</f>
        <v>1</v>
      </c>
      <c r="F53" s="166">
        <f t="shared" si="27"/>
        <v>0</v>
      </c>
      <c r="G53" s="166">
        <f t="shared" si="28"/>
        <v>5.6724410084304212E-2</v>
      </c>
      <c r="H53" s="106">
        <f t="shared" si="0"/>
        <v>0</v>
      </c>
    </row>
    <row r="54" spans="1:9" ht="38.25" x14ac:dyDescent="0.2">
      <c r="A54" s="81">
        <f>Checklist!A54</f>
        <v>34</v>
      </c>
      <c r="B54" s="83" t="str">
        <f>Checklist!B54</f>
        <v>The security training/re-training offered by this entity is specific to and appropriate for the type of transportation operation being conducted (trucking, school bus, motor coach or infrastructure mode).</v>
      </c>
      <c r="C54" s="71">
        <f>Checklist!D54</f>
        <v>0</v>
      </c>
      <c r="D54" s="166">
        <f>Weights!C54</f>
        <v>1.5273281208602095E-2</v>
      </c>
      <c r="E54" s="72">
        <f>IF(Checklist!C54="X",0,1)</f>
        <v>1</v>
      </c>
      <c r="F54" s="166">
        <f t="shared" si="27"/>
        <v>0</v>
      </c>
      <c r="G54" s="166">
        <f t="shared" si="28"/>
        <v>6.1093124834408381E-2</v>
      </c>
      <c r="H54" s="106">
        <f t="shared" si="0"/>
        <v>0</v>
      </c>
    </row>
    <row r="55" spans="1:9" ht="38.25" x14ac:dyDescent="0.2">
      <c r="A55" s="81">
        <f>Checklist!A55</f>
        <v>35</v>
      </c>
      <c r="B55" s="83" t="str">
        <f>Checklist!B55</f>
        <v>This entity has comparable security training requirements for both internal employees and contracted employees with security responsibilities or access to security-related information.</v>
      </c>
      <c r="C55" s="71">
        <f>Checklist!D55</f>
        <v>0</v>
      </c>
      <c r="D55" s="166">
        <f>Weights!C55</f>
        <v>1.456390811604099E-2</v>
      </c>
      <c r="E55" s="72">
        <f>IF(Checklist!C55="X",0,1)</f>
        <v>1</v>
      </c>
      <c r="F55" s="166">
        <f t="shared" si="27"/>
        <v>0</v>
      </c>
      <c r="G55" s="166">
        <f t="shared" si="28"/>
        <v>5.8255632464163959E-2</v>
      </c>
      <c r="H55" s="106">
        <f t="shared" si="0"/>
        <v>0</v>
      </c>
    </row>
    <row r="56" spans="1:9" ht="25.5" x14ac:dyDescent="0.2">
      <c r="A56" s="81">
        <f>Checklist!A56</f>
        <v>36</v>
      </c>
      <c r="B56" s="83" t="str">
        <f>Checklist!B56</f>
        <v>This entity requires documentation and retention of records relating to security training received by employees.</v>
      </c>
      <c r="C56" s="71">
        <f>Checklist!D56</f>
        <v>0</v>
      </c>
      <c r="D56" s="166">
        <f>Weights!C56</f>
        <v>1.2316957226654865E-2</v>
      </c>
      <c r="E56" s="72">
        <f>IF(Checklist!C56="X",0,1)</f>
        <v>1</v>
      </c>
      <c r="F56" s="166">
        <f t="shared" ref="F56" si="29">C56*D56*E56</f>
        <v>0</v>
      </c>
      <c r="G56" s="166">
        <f t="shared" si="28"/>
        <v>4.926782890661946E-2</v>
      </c>
      <c r="H56" s="106">
        <f t="shared" ref="H56" si="30">F56/G56</f>
        <v>0</v>
      </c>
    </row>
    <row r="57" spans="1:9" x14ac:dyDescent="0.2">
      <c r="A57" s="90"/>
      <c r="B57" s="79" t="str">
        <f>Checklist!B57</f>
        <v>SAI # 10 –Participates in Security Exercises &amp; Drills</v>
      </c>
      <c r="C57" s="91"/>
      <c r="D57" s="172"/>
      <c r="E57" s="180">
        <f>SUM(E58:E60)</f>
        <v>3</v>
      </c>
      <c r="F57" s="172">
        <f>SUM(F58:F60)</f>
        <v>0</v>
      </c>
      <c r="G57" s="172">
        <f>SUM(G58:G60)</f>
        <v>0.28811711643525834</v>
      </c>
      <c r="H57" s="105">
        <f t="shared" si="0"/>
        <v>0</v>
      </c>
    </row>
    <row r="58" spans="1:9" ht="25.5" x14ac:dyDescent="0.2">
      <c r="A58" s="96">
        <f>Checklist!A58</f>
        <v>37</v>
      </c>
      <c r="B58" s="97" t="str">
        <f>Checklist!B58</f>
        <v>This entity meets with outside agencies (i.e.; law enforcement/first responders) regarding security support and or issues.</v>
      </c>
      <c r="C58" s="71">
        <f>Checklist!D58</f>
        <v>0</v>
      </c>
      <c r="D58" s="166">
        <f>Weights!C58</f>
        <v>2.6440160056988921E-2</v>
      </c>
      <c r="E58" s="72">
        <f>IF(Checklist!C58="X",0,1)</f>
        <v>1</v>
      </c>
      <c r="F58" s="166">
        <f t="shared" ref="F58:F60" si="31">C58*D58*E58</f>
        <v>0</v>
      </c>
      <c r="G58" s="166">
        <f t="shared" ref="G58:G60" si="32">D58*E58*$C$6</f>
        <v>0.10576064022795569</v>
      </c>
      <c r="H58" s="106">
        <f t="shared" si="0"/>
        <v>0</v>
      </c>
    </row>
    <row r="59" spans="1:9" ht="25.5" x14ac:dyDescent="0.2">
      <c r="A59" s="81">
        <f>Checklist!A59</f>
        <v>38</v>
      </c>
      <c r="B59" s="83" t="str">
        <f>Checklist!B59</f>
        <v>Personnel at this entity have actually conducted or participated in some type of exercises/drills that involve security related activities.</v>
      </c>
      <c r="C59" s="71">
        <f>Checklist!D59</f>
        <v>0</v>
      </c>
      <c r="D59" s="166">
        <f>Weights!C59</f>
        <v>2.4167920608083353E-2</v>
      </c>
      <c r="E59" s="72">
        <f>IF(Checklist!C59="X",0,1)</f>
        <v>1</v>
      </c>
      <c r="F59" s="166">
        <f t="shared" si="31"/>
        <v>0</v>
      </c>
      <c r="G59" s="166">
        <f t="shared" si="32"/>
        <v>9.6671682432333414E-2</v>
      </c>
      <c r="H59" s="106">
        <f t="shared" si="0"/>
        <v>0</v>
      </c>
    </row>
    <row r="60" spans="1:9" ht="25.5" x14ac:dyDescent="0.2">
      <c r="A60" s="81">
        <f>Checklist!A60</f>
        <v>39</v>
      </c>
      <c r="B60" s="83" t="str">
        <f>Checklist!B60</f>
        <v>This entity has administrative and/or security personnel trained in the National Incident Management System (NIMS) or Incident Command System (ICS).</v>
      </c>
      <c r="C60" s="71">
        <f>Checklist!D60</f>
        <v>0</v>
      </c>
      <c r="D60" s="166">
        <f>Weights!C60</f>
        <v>2.1421198443742313E-2</v>
      </c>
      <c r="E60" s="72">
        <f>IF(Checklist!C60="X",0,1)</f>
        <v>1</v>
      </c>
      <c r="F60" s="166">
        <f t="shared" si="31"/>
        <v>0</v>
      </c>
      <c r="G60" s="166">
        <f t="shared" si="32"/>
        <v>8.5684793774969251E-2</v>
      </c>
      <c r="H60" s="106">
        <f t="shared" ref="H60" si="33">F60/G60</f>
        <v>0</v>
      </c>
    </row>
    <row r="61" spans="1:9" x14ac:dyDescent="0.2">
      <c r="A61" s="86"/>
      <c r="B61" s="77" t="str">
        <f>Checklist!A61</f>
        <v>Facility Security</v>
      </c>
      <c r="C61" s="93"/>
      <c r="D61" s="165"/>
      <c r="E61" s="93"/>
      <c r="F61" s="171">
        <f>F62+F72+F86</f>
        <v>0</v>
      </c>
      <c r="G61" s="171">
        <f>G62+G72+G86</f>
        <v>0.95851528384279483</v>
      </c>
      <c r="H61" s="104">
        <f t="shared" ref="H61:H62" si="34">F61/G61</f>
        <v>0</v>
      </c>
      <c r="I61" s="88"/>
    </row>
    <row r="62" spans="1:9" x14ac:dyDescent="0.2">
      <c r="A62" s="90"/>
      <c r="B62" s="79" t="str">
        <f>Checklist!B62</f>
        <v>SAI # 11 - Maintain Facility Access Control</v>
      </c>
      <c r="C62" s="91"/>
      <c r="D62" s="172"/>
      <c r="E62" s="180">
        <f>SUM(E63:E71)</f>
        <v>9</v>
      </c>
      <c r="F62" s="172">
        <f>SUM(F63:F71)</f>
        <v>0</v>
      </c>
      <c r="G62" s="172">
        <f>SUM(G63:G71)</f>
        <v>0.34541559408509204</v>
      </c>
      <c r="H62" s="105">
        <f t="shared" si="34"/>
        <v>0</v>
      </c>
    </row>
    <row r="63" spans="1:9" ht="25.5" x14ac:dyDescent="0.2">
      <c r="A63" s="96">
        <f>Checklist!A63</f>
        <v>40</v>
      </c>
      <c r="B63" s="97" t="str">
        <f>Checklist!B63</f>
        <v xml:space="preserve">This entity has controlled points of entry/exit for employees and restricts non-employee access to buildings, terminals and/or work areas.             </v>
      </c>
      <c r="C63" s="71">
        <f>Checklist!D63</f>
        <v>0</v>
      </c>
      <c r="D63" s="166">
        <f>Weights!C63</f>
        <v>1.1035951688360584E-2</v>
      </c>
      <c r="E63" s="72">
        <f>IF(Checklist!C63="X",0,1)</f>
        <v>1</v>
      </c>
      <c r="F63" s="166">
        <f t="shared" ref="F63:F71" si="35">C63*D63*E63</f>
        <v>0</v>
      </c>
      <c r="G63" s="166">
        <f t="shared" ref="G63:G71" si="36">D63*E63*$C$6</f>
        <v>4.4143806753442337E-2</v>
      </c>
      <c r="H63" s="106">
        <f t="shared" ref="H63:H82" si="37">F63/G63</f>
        <v>0</v>
      </c>
    </row>
    <row r="64" spans="1:9" ht="25.5" x14ac:dyDescent="0.2">
      <c r="A64" s="96">
        <f>Checklist!A64</f>
        <v>41</v>
      </c>
      <c r="B64" s="97" t="str">
        <f>Checklist!B64</f>
        <v>This entity has secured all doors, windows, skylights, roof openings and other access points to all buildings, terminals and/or work areas.</v>
      </c>
      <c r="C64" s="71">
        <f>Checklist!D64</f>
        <v>0</v>
      </c>
      <c r="D64" s="166">
        <f>Weights!C64</f>
        <v>1.0570048015048716E-2</v>
      </c>
      <c r="E64" s="72">
        <f>IF(Checklist!C64="X",0,1)</f>
        <v>1</v>
      </c>
      <c r="F64" s="166">
        <f t="shared" si="35"/>
        <v>0</v>
      </c>
      <c r="G64" s="166">
        <f t="shared" si="36"/>
        <v>4.2280192060194864E-2</v>
      </c>
      <c r="H64" s="106">
        <f t="shared" si="37"/>
        <v>0</v>
      </c>
    </row>
    <row r="65" spans="1:8" ht="25.5" x14ac:dyDescent="0.2">
      <c r="A65" s="81">
        <f>Checklist!A65</f>
        <v>42</v>
      </c>
      <c r="B65" s="83" t="str">
        <f>Checklist!B65</f>
        <v>This entity restricts employee access into certain secure areas (i.e.; computer room, administrative areas, dispatch, etc.).</v>
      </c>
      <c r="C65" s="71">
        <f>Checklist!D65</f>
        <v>0</v>
      </c>
      <c r="D65" s="166">
        <f>Weights!C65</f>
        <v>1.0171924546215998E-2</v>
      </c>
      <c r="E65" s="72">
        <f>IF(Checklist!C65="X",0,1)</f>
        <v>1</v>
      </c>
      <c r="F65" s="166">
        <f t="shared" si="35"/>
        <v>0</v>
      </c>
      <c r="G65" s="166">
        <f t="shared" si="36"/>
        <v>4.0687698184863993E-2</v>
      </c>
      <c r="H65" s="106">
        <f t="shared" si="37"/>
        <v>0</v>
      </c>
    </row>
    <row r="66" spans="1:8" ht="25.5" x14ac:dyDescent="0.2">
      <c r="A66" s="96">
        <f>Checklist!A66</f>
        <v>43</v>
      </c>
      <c r="B66" s="97" t="str">
        <f>Checklist!B66</f>
        <v xml:space="preserve">This entity issues photo-identification cards/badges or uses other effective identification methods to identify employees.  </v>
      </c>
      <c r="C66" s="71">
        <f>Checklist!D66</f>
        <v>0</v>
      </c>
      <c r="D66" s="166">
        <f>Weights!C66</f>
        <v>1.0074107879980757E-2</v>
      </c>
      <c r="E66" s="72">
        <f>IF(Checklist!C66="X",0,1)</f>
        <v>1</v>
      </c>
      <c r="F66" s="166">
        <f t="shared" si="35"/>
        <v>0</v>
      </c>
      <c r="G66" s="166">
        <f t="shared" si="36"/>
        <v>4.0296431519923029E-2</v>
      </c>
      <c r="H66" s="106">
        <f t="shared" si="37"/>
        <v>0</v>
      </c>
    </row>
    <row r="67" spans="1:8" ht="25.5" x14ac:dyDescent="0.2">
      <c r="A67" s="81">
        <f>Checklist!A67</f>
        <v>44</v>
      </c>
      <c r="B67" s="83" t="str">
        <f>Checklist!B67</f>
        <v xml:space="preserve">This entity requires employees to carry and/or display their identification card/badge or other form of positive employee ID while on duty.   </v>
      </c>
      <c r="C67" s="71">
        <f>Checklist!D67</f>
        <v>0</v>
      </c>
      <c r="D67" s="166">
        <f>Weights!C67</f>
        <v>9.3671983624140781E-3</v>
      </c>
      <c r="E67" s="72">
        <f>IF(Checklist!C67="X",0,1)</f>
        <v>1</v>
      </c>
      <c r="F67" s="166">
        <f t="shared" si="35"/>
        <v>0</v>
      </c>
      <c r="G67" s="166">
        <f t="shared" si="36"/>
        <v>3.7468793449656312E-2</v>
      </c>
      <c r="H67" s="106">
        <f t="shared" si="37"/>
        <v>0</v>
      </c>
    </row>
    <row r="68" spans="1:8" ht="25.5" x14ac:dyDescent="0.2">
      <c r="A68" s="81">
        <f>Checklist!A68</f>
        <v>45</v>
      </c>
      <c r="B68" s="83" t="str">
        <f>Checklist!B68</f>
        <v xml:space="preserve">This entity has a challenge procedure that requires employees to safely report unknown persons or persons not having proper identification.  </v>
      </c>
      <c r="C68" s="71">
        <f>Checklist!D68</f>
        <v>0</v>
      </c>
      <c r="D68" s="166">
        <f>Weights!C68</f>
        <v>9.7046605352654712E-3</v>
      </c>
      <c r="E68" s="72">
        <f>IF(Checklist!C68="X",0,1)</f>
        <v>1</v>
      </c>
      <c r="F68" s="166">
        <f t="shared" si="35"/>
        <v>0</v>
      </c>
      <c r="G68" s="166">
        <f t="shared" si="36"/>
        <v>3.8818642141061885E-2</v>
      </c>
      <c r="H68" s="106">
        <f t="shared" si="37"/>
        <v>0</v>
      </c>
    </row>
    <row r="69" spans="1:8" ht="38.25" x14ac:dyDescent="0.2">
      <c r="A69" s="81">
        <f>Checklist!A69</f>
        <v>46</v>
      </c>
      <c r="B69" s="83" t="str">
        <f>Checklist!B69</f>
        <v>This entity utilizes advanced physical control locking measures (i.e.; biometric input, key card, PIN, combination locks) for access to buildings, sites or secure areas.</v>
      </c>
      <c r="C69" s="71">
        <f>Checklist!D69</f>
        <v>0</v>
      </c>
      <c r="D69" s="166">
        <f>Weights!C69</f>
        <v>7.7422479142495232E-3</v>
      </c>
      <c r="E69" s="72">
        <f>IF(Checklist!C69="X",0,1)</f>
        <v>1</v>
      </c>
      <c r="F69" s="166">
        <f t="shared" si="35"/>
        <v>0</v>
      </c>
      <c r="G69" s="166">
        <f t="shared" si="36"/>
        <v>3.0968991656998093E-2</v>
      </c>
      <c r="H69" s="106">
        <f t="shared" si="37"/>
        <v>0</v>
      </c>
    </row>
    <row r="70" spans="1:8" ht="38.25" x14ac:dyDescent="0.2">
      <c r="A70" s="81">
        <f>Checklist!A70</f>
        <v>47</v>
      </c>
      <c r="B70" s="83" t="str">
        <f>Checklist!B70</f>
        <v>Where appropriate, entrance and/or exit data to facilities and/or to secure areas can be reviewed as needed (may be written logs, PIN or biometric data, or recorded camera surveillance).</v>
      </c>
      <c r="C70" s="71">
        <f>Checklist!D70</f>
        <v>0</v>
      </c>
      <c r="D70" s="166">
        <f>Weights!C70</f>
        <v>8.003005278778055E-3</v>
      </c>
      <c r="E70" s="72">
        <f>IF(Checklist!C70="X",0,1)</f>
        <v>1</v>
      </c>
      <c r="F70" s="166">
        <f t="shared" si="35"/>
        <v>0</v>
      </c>
      <c r="G70" s="166">
        <f t="shared" si="36"/>
        <v>3.201202111511222E-2</v>
      </c>
      <c r="H70" s="106">
        <f t="shared" si="37"/>
        <v>0</v>
      </c>
    </row>
    <row r="71" spans="1:8" ht="25.5" x14ac:dyDescent="0.2">
      <c r="A71" s="81">
        <f>Checklist!A71</f>
        <v>48</v>
      </c>
      <c r="B71" s="83" t="str">
        <f>Checklist!B71</f>
        <v>This entity utilizes visitor control protocols for non-employees accessing non-public areas.</v>
      </c>
      <c r="C71" s="71">
        <f>Checklist!D71</f>
        <v>0</v>
      </c>
      <c r="D71" s="166">
        <f>Weights!C71</f>
        <v>9.6847543009598355E-3</v>
      </c>
      <c r="E71" s="72">
        <f>IF(Checklist!C71="X",0,1)</f>
        <v>1</v>
      </c>
      <c r="F71" s="166">
        <f t="shared" si="35"/>
        <v>0</v>
      </c>
      <c r="G71" s="166">
        <f t="shared" si="36"/>
        <v>3.8739017203839342E-2</v>
      </c>
      <c r="H71" s="106">
        <f t="shared" si="37"/>
        <v>0</v>
      </c>
    </row>
    <row r="72" spans="1:8" x14ac:dyDescent="0.2">
      <c r="A72" s="90"/>
      <c r="B72" s="79" t="str">
        <f>Checklist!B72</f>
        <v>SAI # 12 - Implement Strong Physical Security at all Locations</v>
      </c>
      <c r="C72" s="91"/>
      <c r="D72" s="172"/>
      <c r="E72" s="180">
        <f>SUM(E73:E85)</f>
        <v>13</v>
      </c>
      <c r="F72" s="172">
        <f>SUM(F73:F85)</f>
        <v>0</v>
      </c>
      <c r="G72" s="172">
        <f>SUM(G73:G85)</f>
        <v>0.33337569357467001</v>
      </c>
      <c r="H72" s="105">
        <f t="shared" si="37"/>
        <v>0</v>
      </c>
    </row>
    <row r="73" spans="1:8" ht="25.5" x14ac:dyDescent="0.2">
      <c r="A73" s="96">
        <f>Checklist!A73</f>
        <v>49</v>
      </c>
      <c r="B73" s="97" t="str">
        <f>Checklist!B73</f>
        <v>This entity utilizes perimeter physical security barriers (fences/gates/ planters /bollards, etc.) that restrict both  unauthorized vehicle and pedestrian access.</v>
      </c>
      <c r="C73" s="71">
        <f>Checklist!D73</f>
        <v>0</v>
      </c>
      <c r="D73" s="166">
        <f>Weights!C73</f>
        <v>8.0772749622298138E-3</v>
      </c>
      <c r="E73" s="72">
        <f>IF(Checklist!C73="X",0,1)</f>
        <v>1</v>
      </c>
      <c r="F73" s="166">
        <f t="shared" ref="F73:F85" si="38">C73*D73*E73</f>
        <v>0</v>
      </c>
      <c r="G73" s="166">
        <f t="shared" ref="G73:G85" si="39">D73*E73*$C$6</f>
        <v>3.2309099848919255E-2</v>
      </c>
      <c r="H73" s="106">
        <f t="shared" si="37"/>
        <v>0</v>
      </c>
    </row>
    <row r="74" spans="1:8" ht="25.5" x14ac:dyDescent="0.2">
      <c r="A74" s="96">
        <f>Checklist!A74</f>
        <v>50</v>
      </c>
      <c r="B74" s="97" t="str">
        <f>Checklist!B74</f>
        <v xml:space="preserve">All perimeter physical security barriers on site are functional, used as designed, and adequately maintained to effectively restrict vehicle and/or pedestrian access. </v>
      </c>
      <c r="C74" s="71">
        <f>Checklist!D74</f>
        <v>0</v>
      </c>
      <c r="D74" s="166">
        <f>Weights!C74</f>
        <v>7.5776581687457588E-3</v>
      </c>
      <c r="E74" s="72">
        <f>IF(Checklist!C74="X",0,1)</f>
        <v>1</v>
      </c>
      <c r="F74" s="166">
        <f t="shared" si="38"/>
        <v>0</v>
      </c>
      <c r="G74" s="166">
        <f t="shared" si="39"/>
        <v>3.0310632674983035E-2</v>
      </c>
      <c r="H74" s="106">
        <f t="shared" si="37"/>
        <v>0</v>
      </c>
    </row>
    <row r="75" spans="1:8" ht="25.5" x14ac:dyDescent="0.2">
      <c r="A75" s="81">
        <f>Checklist!A75</f>
        <v>51</v>
      </c>
      <c r="B75" s="83" t="str">
        <f>Checklist!B75</f>
        <v>This entity utilizes a tamper resistent intrusion detection system(s) (burglary/robbery alarm).</v>
      </c>
      <c r="C75" s="71">
        <f>Checklist!D75</f>
        <v>0</v>
      </c>
      <c r="D75" s="166">
        <f>Weights!C75</f>
        <v>6.2133917376856751E-3</v>
      </c>
      <c r="E75" s="72">
        <f>IF(Checklist!C75="X",0,1)</f>
        <v>1</v>
      </c>
      <c r="F75" s="166">
        <f t="shared" si="38"/>
        <v>0</v>
      </c>
      <c r="G75" s="166">
        <f t="shared" si="39"/>
        <v>2.48535669507427E-2</v>
      </c>
      <c r="H75" s="106">
        <f t="shared" si="37"/>
        <v>0</v>
      </c>
    </row>
    <row r="76" spans="1:8" x14ac:dyDescent="0.2">
      <c r="A76" s="81">
        <f>Checklist!A76</f>
        <v>52</v>
      </c>
      <c r="B76" s="83" t="str">
        <f>Checklist!B76</f>
        <v>This entity utilizes closed circuit television cameras (CCTV).</v>
      </c>
      <c r="C76" s="71">
        <f>Checklist!D76</f>
        <v>0</v>
      </c>
      <c r="D76" s="166">
        <f>Weights!C76</f>
        <v>6.8876948122509425E-3</v>
      </c>
      <c r="E76" s="72">
        <f>IF(Checklist!C76="X",0,1)</f>
        <v>1</v>
      </c>
      <c r="F76" s="166">
        <f t="shared" si="38"/>
        <v>0</v>
      </c>
      <c r="G76" s="166">
        <f t="shared" si="39"/>
        <v>2.755077924900377E-2</v>
      </c>
      <c r="H76" s="106">
        <f t="shared" si="37"/>
        <v>0</v>
      </c>
    </row>
    <row r="77" spans="1:8" ht="25.5" x14ac:dyDescent="0.2">
      <c r="A77" s="81">
        <f>Checklist!A77</f>
        <v>53</v>
      </c>
      <c r="B77" s="83" t="str">
        <f>Checklist!B77</f>
        <v>The CCTV cameras present are functional and adequately monitored and/or recorded.</v>
      </c>
      <c r="C77" s="71">
        <f>Checklist!D77</f>
        <v>0</v>
      </c>
      <c r="D77" s="166">
        <f>Weights!C77</f>
        <v>6.8085920818407491E-3</v>
      </c>
      <c r="E77" s="72">
        <f>IF(Checklist!C77="X",0,1)</f>
        <v>1</v>
      </c>
      <c r="F77" s="166">
        <f t="shared" si="38"/>
        <v>0</v>
      </c>
      <c r="G77" s="166">
        <f t="shared" si="39"/>
        <v>2.7234368327362996E-2</v>
      </c>
      <c r="H77" s="106">
        <f t="shared" si="37"/>
        <v>0</v>
      </c>
    </row>
    <row r="78" spans="1:8" x14ac:dyDescent="0.2">
      <c r="A78" s="81">
        <f>Checklist!A78</f>
        <v>54</v>
      </c>
      <c r="B78" s="83" t="str">
        <f>Checklist!B78</f>
        <v>This entity has adequate security lighting.</v>
      </c>
      <c r="C78" s="71">
        <f>Checklist!D78</f>
        <v>0</v>
      </c>
      <c r="D78" s="166">
        <f>Weights!C78</f>
        <v>7.0453294857082171E-3</v>
      </c>
      <c r="E78" s="72">
        <f>IF(Checklist!C78="X",0,1)</f>
        <v>1</v>
      </c>
      <c r="F78" s="166">
        <f t="shared" si="38"/>
        <v>0</v>
      </c>
      <c r="G78" s="166">
        <f t="shared" si="39"/>
        <v>2.8181317942832868E-2</v>
      </c>
      <c r="H78" s="106">
        <f t="shared" si="37"/>
        <v>0</v>
      </c>
    </row>
    <row r="79" spans="1:8" x14ac:dyDescent="0.2">
      <c r="A79" s="81">
        <f>Checklist!A79</f>
        <v>55</v>
      </c>
      <c r="B79" s="83" t="str">
        <f>Checklist!B79</f>
        <v>This entity utilizes key control procedures for buildings, terminals and gates.</v>
      </c>
      <c r="C79" s="71">
        <f>Checklist!D79</f>
        <v>0</v>
      </c>
      <c r="D79" s="166">
        <f>Weights!C79</f>
        <v>7.1232652946798848E-3</v>
      </c>
      <c r="E79" s="72">
        <f>IF(Checklist!C79="X",0,1)</f>
        <v>1</v>
      </c>
      <c r="F79" s="166">
        <f t="shared" si="38"/>
        <v>0</v>
      </c>
      <c r="G79" s="166">
        <f t="shared" si="39"/>
        <v>2.8493061178719539E-2</v>
      </c>
      <c r="H79" s="106">
        <f t="shared" si="37"/>
        <v>0</v>
      </c>
    </row>
    <row r="80" spans="1:8" x14ac:dyDescent="0.2">
      <c r="A80" s="81">
        <f>Checklist!A80</f>
        <v>56</v>
      </c>
      <c r="B80" s="83" t="str">
        <f>Checklist!B80</f>
        <v>This entity employs on-site security personnel.</v>
      </c>
      <c r="C80" s="71">
        <f>Checklist!D80</f>
        <v>0</v>
      </c>
      <c r="D80" s="166">
        <f>Weights!C80</f>
        <v>5.1170119810362248E-3</v>
      </c>
      <c r="E80" s="72">
        <f>IF(Checklist!C80="X",0,1)</f>
        <v>1</v>
      </c>
      <c r="F80" s="166">
        <f t="shared" si="38"/>
        <v>0</v>
      </c>
      <c r="G80" s="166">
        <f t="shared" si="39"/>
        <v>2.0468047924144899E-2</v>
      </c>
      <c r="H80" s="106">
        <f t="shared" si="37"/>
        <v>0</v>
      </c>
    </row>
    <row r="81" spans="1:9" ht="25.5" x14ac:dyDescent="0.2">
      <c r="A81" s="81">
        <f>Checklist!A81</f>
        <v>57</v>
      </c>
      <c r="B81" s="83" t="str">
        <f>Checklist!B81</f>
        <v>This entity provides a secure location for employee parking separate from visitor parking.</v>
      </c>
      <c r="C81" s="71">
        <f>Checklist!D81</f>
        <v>0</v>
      </c>
      <c r="D81" s="166">
        <f>Weights!C81</f>
        <v>4.9353322549457613E-3</v>
      </c>
      <c r="E81" s="72">
        <f>IF(Checklist!C81="X",0,1)</f>
        <v>1</v>
      </c>
      <c r="F81" s="166">
        <f t="shared" si="38"/>
        <v>0</v>
      </c>
      <c r="G81" s="166">
        <f t="shared" si="39"/>
        <v>1.9741329019783045E-2</v>
      </c>
      <c r="H81" s="106">
        <f t="shared" si="37"/>
        <v>0</v>
      </c>
    </row>
    <row r="82" spans="1:9" ht="25.5" x14ac:dyDescent="0.2">
      <c r="A82" s="81">
        <f>Checklist!A82</f>
        <v>58</v>
      </c>
      <c r="B82" s="83" t="str">
        <f>Checklist!B82</f>
        <v>Clearly visible and easily understood signs are present that identify restricted or off-limit areas.</v>
      </c>
      <c r="C82" s="71">
        <f>Checklist!D82</f>
        <v>0</v>
      </c>
      <c r="D82" s="166">
        <f>Weights!C82</f>
        <v>5.8368363951159163E-3</v>
      </c>
      <c r="E82" s="72">
        <f>IF(Checklist!C82="X",0,1)</f>
        <v>1</v>
      </c>
      <c r="F82" s="166">
        <f t="shared" si="38"/>
        <v>0</v>
      </c>
      <c r="G82" s="166">
        <f t="shared" si="39"/>
        <v>2.3347345580463665E-2</v>
      </c>
      <c r="H82" s="106">
        <f t="shared" si="37"/>
        <v>0</v>
      </c>
    </row>
    <row r="83" spans="1:9" ht="25.5" x14ac:dyDescent="0.2">
      <c r="A83" s="81">
        <f>Checklist!A83</f>
        <v>59</v>
      </c>
      <c r="B83" s="83" t="str">
        <f>Checklist!B83</f>
        <v xml:space="preserve">Vehicle parking, stopping or standing is controlled, to the extent possible, along perimeter fencing or near restricted areas.  </v>
      </c>
      <c r="C83" s="71">
        <f>Checklist!D83</f>
        <v>0</v>
      </c>
      <c r="D83" s="166">
        <f>Weights!C83</f>
        <v>5.5858237871948364E-3</v>
      </c>
      <c r="E83" s="72">
        <f>IF(Checklist!C83="X",0,1)</f>
        <v>1</v>
      </c>
      <c r="F83" s="166">
        <f t="shared" si="38"/>
        <v>0</v>
      </c>
      <c r="G83" s="166">
        <f t="shared" si="39"/>
        <v>2.2343295148779346E-2</v>
      </c>
      <c r="H83" s="106">
        <f t="shared" ref="H83:H96" si="40">F83/G83</f>
        <v>0</v>
      </c>
    </row>
    <row r="84" spans="1:9" ht="25.5" x14ac:dyDescent="0.2">
      <c r="A84" s="81">
        <f>Checklist!A84</f>
        <v>60</v>
      </c>
      <c r="B84" s="83" t="str">
        <f>Checklist!B84</f>
        <v>This entity controls the growth of vegetation so that sight lines to vehicles, pedestrians, perimeter fences or restricted areas are unobstructed.</v>
      </c>
      <c r="C84" s="71">
        <f>Checklist!D84</f>
        <v>0</v>
      </c>
      <c r="D84" s="166">
        <f>Weights!C84</f>
        <v>5.623797186993261E-3</v>
      </c>
      <c r="E84" s="72">
        <f>IF(Checklist!C84="X",0,1)</f>
        <v>1</v>
      </c>
      <c r="F84" s="166">
        <f t="shared" si="38"/>
        <v>0</v>
      </c>
      <c r="G84" s="166">
        <f t="shared" si="39"/>
        <v>2.2495188747973044E-2</v>
      </c>
      <c r="H84" s="106">
        <f t="shared" si="40"/>
        <v>0</v>
      </c>
    </row>
    <row r="85" spans="1:9" ht="38.25" x14ac:dyDescent="0.2">
      <c r="A85" s="81">
        <f>Checklist!A85</f>
        <v>61</v>
      </c>
      <c r="B85" s="83" t="str">
        <f>Checklist!B85</f>
        <v xml:space="preserve">This entity conducts random security checks on personnel/vehicles and/or other physical security countermeasures (i.e. random perimeter checks, breach/trespass tests, bomb threat drills, etc.).  </v>
      </c>
      <c r="C85" s="71">
        <f>Checklist!D85</f>
        <v>0</v>
      </c>
      <c r="D85" s="166">
        <f>Weights!C85</f>
        <v>6.5119152452404469E-3</v>
      </c>
      <c r="E85" s="72">
        <f>IF(Checklist!C85="X",0,1)</f>
        <v>1</v>
      </c>
      <c r="F85" s="166">
        <f t="shared" si="38"/>
        <v>0</v>
      </c>
      <c r="G85" s="166">
        <f t="shared" si="39"/>
        <v>2.6047660980961788E-2</v>
      </c>
      <c r="H85" s="106">
        <f t="shared" si="40"/>
        <v>0</v>
      </c>
    </row>
    <row r="86" spans="1:9" x14ac:dyDescent="0.2">
      <c r="A86" s="90"/>
      <c r="B86" s="79" t="str">
        <f>Checklist!B86</f>
        <v>SAI # 13 - Enhance Internal and External Cyber Security</v>
      </c>
      <c r="C86" s="91"/>
      <c r="D86" s="172"/>
      <c r="E86" s="180">
        <f>SUM(E87:E92)</f>
        <v>6</v>
      </c>
      <c r="F86" s="172">
        <f>SUM(F87:F92)</f>
        <v>0</v>
      </c>
      <c r="G86" s="172">
        <f>SUM(G87:G92)</f>
        <v>0.27972399618303279</v>
      </c>
      <c r="H86" s="105">
        <f>F86/G86</f>
        <v>0</v>
      </c>
    </row>
    <row r="87" spans="1:9" ht="25.5" x14ac:dyDescent="0.2">
      <c r="A87" s="96">
        <f>Checklist!A87</f>
        <v>62</v>
      </c>
      <c r="B87" s="97" t="str">
        <f>Checklist!B87</f>
        <v>This entity requires an employee logon and password that grants access to limited data consistent with job function.</v>
      </c>
      <c r="C87" s="71">
        <f>Checklist!D87</f>
        <v>0</v>
      </c>
      <c r="D87" s="166">
        <f>Weights!C87</f>
        <v>1.3874394845605225E-2</v>
      </c>
      <c r="E87" s="72">
        <f>IF(Checklist!C87="X",0,1)</f>
        <v>1</v>
      </c>
      <c r="F87" s="166">
        <f t="shared" ref="F87:F92" si="41">C87*D87*E87</f>
        <v>0</v>
      </c>
      <c r="G87" s="166">
        <f t="shared" ref="G87:G92" si="42">D87*E87*$C$6</f>
        <v>5.5497579382420899E-2</v>
      </c>
      <c r="H87" s="106">
        <f t="shared" si="40"/>
        <v>0</v>
      </c>
    </row>
    <row r="88" spans="1:9" ht="38.25" x14ac:dyDescent="0.2">
      <c r="A88" s="81">
        <f>Checklist!A88</f>
        <v>63</v>
      </c>
      <c r="B88" s="83" t="str">
        <f>Checklist!B88</f>
        <v>This entity utilizes an Information Technology (IT) "firewall" that prevents improper IT system access to entity information from both internal and external threats.</v>
      </c>
      <c r="C88" s="71">
        <f>Checklist!D88</f>
        <v>0</v>
      </c>
      <c r="D88" s="166">
        <f>Weights!C88</f>
        <v>1.1177756510455038E-2</v>
      </c>
      <c r="E88" s="72">
        <f>IF(Checklist!C88="X",0,1)</f>
        <v>1</v>
      </c>
      <c r="F88" s="166">
        <f t="shared" si="41"/>
        <v>0</v>
      </c>
      <c r="G88" s="166">
        <f t="shared" si="42"/>
        <v>4.4711026041820152E-2</v>
      </c>
      <c r="H88" s="106">
        <f t="shared" si="40"/>
        <v>0</v>
      </c>
    </row>
    <row r="89" spans="1:9" x14ac:dyDescent="0.2">
      <c r="A89" s="81">
        <f>Checklist!A89</f>
        <v>64</v>
      </c>
      <c r="B89" s="83" t="str">
        <f>Checklist!B89</f>
        <v>This entity has IT security guidelines.</v>
      </c>
      <c r="C89" s="71">
        <f>Checklist!D89</f>
        <v>0</v>
      </c>
      <c r="D89" s="166">
        <f>Weights!C89</f>
        <v>1.180266891251041E-2</v>
      </c>
      <c r="E89" s="72">
        <f>IF(Checklist!C89="X",0,1)</f>
        <v>1</v>
      </c>
      <c r="F89" s="166">
        <f t="shared" si="41"/>
        <v>0</v>
      </c>
      <c r="G89" s="166">
        <f t="shared" si="42"/>
        <v>4.7210675650041639E-2</v>
      </c>
      <c r="H89" s="106">
        <f t="shared" si="40"/>
        <v>0</v>
      </c>
    </row>
    <row r="90" spans="1:9" x14ac:dyDescent="0.2">
      <c r="A90" s="81">
        <f>Checklist!A90</f>
        <v>65</v>
      </c>
      <c r="B90" s="83" t="str">
        <f>Checklist!B90</f>
        <v>This entity identifies an IT security officer or coordinator.</v>
      </c>
      <c r="C90" s="71">
        <f>Checklist!D90</f>
        <v>0</v>
      </c>
      <c r="D90" s="166">
        <f>Weights!C90</f>
        <v>1.0827431946224602E-2</v>
      </c>
      <c r="E90" s="72">
        <f>IF(Checklist!C90="X",0,1)</f>
        <v>1</v>
      </c>
      <c r="F90" s="166">
        <f t="shared" si="41"/>
        <v>0</v>
      </c>
      <c r="G90" s="166">
        <f t="shared" si="42"/>
        <v>4.3309727784898409E-2</v>
      </c>
      <c r="H90" s="106">
        <f t="shared" si="40"/>
        <v>0</v>
      </c>
    </row>
    <row r="91" spans="1:9" x14ac:dyDescent="0.2">
      <c r="A91" s="81">
        <f>Checklist!A91</f>
        <v>66</v>
      </c>
      <c r="B91" s="83" t="str">
        <f>Checklist!B91</f>
        <v>This entity tests their IT system for vulnerabilities.</v>
      </c>
      <c r="C91" s="71">
        <f>Checklist!D91</f>
        <v>0</v>
      </c>
      <c r="D91" s="166">
        <f>Weights!C91</f>
        <v>1.1321373528931969E-2</v>
      </c>
      <c r="E91" s="72">
        <f>IF(Checklist!C91="X",0,1)</f>
        <v>1</v>
      </c>
      <c r="F91" s="166">
        <f t="shared" si="41"/>
        <v>0</v>
      </c>
      <c r="G91" s="166">
        <f t="shared" si="42"/>
        <v>4.5285494115727874E-2</v>
      </c>
      <c r="H91" s="106">
        <f t="shared" si="40"/>
        <v>0</v>
      </c>
    </row>
    <row r="92" spans="1:9" s="74" customFormat="1" x14ac:dyDescent="0.2">
      <c r="A92" s="81">
        <f>Checklist!A92</f>
        <v>67</v>
      </c>
      <c r="B92" s="83" t="str">
        <f>Checklist!B92</f>
        <v>This entity has off-site backup capability for data generated.</v>
      </c>
      <c r="C92" s="71">
        <f>Checklist!D92</f>
        <v>0</v>
      </c>
      <c r="D92" s="166">
        <f>Weights!C92</f>
        <v>1.0927373302030941E-2</v>
      </c>
      <c r="E92" s="72">
        <f>IF(Checklist!C92="X",0,1)</f>
        <v>1</v>
      </c>
      <c r="F92" s="166">
        <f t="shared" si="41"/>
        <v>0</v>
      </c>
      <c r="G92" s="166">
        <f t="shared" si="42"/>
        <v>4.3709493208123763E-2</v>
      </c>
      <c r="H92" s="106">
        <f t="shared" si="40"/>
        <v>0</v>
      </c>
    </row>
    <row r="93" spans="1:9" s="74" customFormat="1" x14ac:dyDescent="0.2">
      <c r="A93" s="86"/>
      <c r="B93" s="77" t="str">
        <f>Checklist!A93</f>
        <v>Vehicle Security</v>
      </c>
      <c r="C93" s="93"/>
      <c r="D93" s="165"/>
      <c r="E93" s="93"/>
      <c r="F93" s="171">
        <f>F94+F104+F120+F126+F136+F141+F155</f>
        <v>0</v>
      </c>
      <c r="G93" s="171">
        <f>G94+G104+G120+G126+G136+G141+G155</f>
        <v>1.5413777302787144</v>
      </c>
      <c r="H93" s="104">
        <f t="shared" si="40"/>
        <v>0</v>
      </c>
      <c r="I93" s="89"/>
    </row>
    <row r="94" spans="1:9" s="74" customFormat="1" x14ac:dyDescent="0.2">
      <c r="A94" s="90"/>
      <c r="B94" s="79" t="str">
        <f>Checklist!B94</f>
        <v>SAI # 14 - Develop a Robust Vehicle Security Program</v>
      </c>
      <c r="C94" s="91"/>
      <c r="D94" s="172"/>
      <c r="E94" s="180">
        <f>SUM(E95:E103)</f>
        <v>9</v>
      </c>
      <c r="F94" s="172">
        <f>SUM(F95:F103)</f>
        <v>0</v>
      </c>
      <c r="G94" s="172">
        <f>SUM(G95:G103)</f>
        <v>0.15826945721192806</v>
      </c>
      <c r="H94" s="105">
        <f t="shared" si="40"/>
        <v>0</v>
      </c>
    </row>
    <row r="95" spans="1:9" ht="25.5" x14ac:dyDescent="0.2">
      <c r="A95" s="96">
        <f>Checklist!A95</f>
        <v>68</v>
      </c>
      <c r="B95" s="97" t="str">
        <f>Checklist!B95</f>
        <v xml:space="preserve">The vehicles used by this entity are equipped with appropriate door/window locks and their use is required (if not prohibited by State law).  </v>
      </c>
      <c r="C95" s="71">
        <f>Checklist!D95</f>
        <v>0</v>
      </c>
      <c r="D95" s="166">
        <f>Weights!C95</f>
        <v>5.2756887884349039E-3</v>
      </c>
      <c r="E95" s="72">
        <f>IF(Checklist!C95="X",0,1)</f>
        <v>1</v>
      </c>
      <c r="F95" s="166">
        <f t="shared" ref="F95:F103" si="43">C95*D95*E95</f>
        <v>0</v>
      </c>
      <c r="G95" s="166">
        <f t="shared" ref="G95:G103" si="44">D95*E95*$C$6</f>
        <v>2.1102755153739616E-2</v>
      </c>
      <c r="H95" s="106">
        <f t="shared" si="40"/>
        <v>0</v>
      </c>
    </row>
    <row r="96" spans="1:9" ht="38.25" x14ac:dyDescent="0.2">
      <c r="A96" s="81">
        <f>Checklist!A96</f>
        <v>69</v>
      </c>
      <c r="B96" s="83" t="str">
        <f>Checklist!B96</f>
        <v>This entity provides some type of supplemental equipment for securing vehicles, which may include steering wheel locks, theft alarms, "kill switches," or other devices.</v>
      </c>
      <c r="C96" s="71">
        <f>Checklist!D96</f>
        <v>0</v>
      </c>
      <c r="D96" s="166">
        <f>Weights!C96</f>
        <v>4.2691024732844805E-3</v>
      </c>
      <c r="E96" s="72">
        <f>IF(Checklist!C96="X",0,1)</f>
        <v>1</v>
      </c>
      <c r="F96" s="166">
        <f t="shared" si="43"/>
        <v>0</v>
      </c>
      <c r="G96" s="166">
        <f t="shared" si="44"/>
        <v>1.7076409893137922E-2</v>
      </c>
      <c r="H96" s="106">
        <f t="shared" si="40"/>
        <v>0</v>
      </c>
    </row>
    <row r="97" spans="1:9" x14ac:dyDescent="0.2">
      <c r="A97" s="81">
        <f>Checklist!A97</f>
        <v>70</v>
      </c>
      <c r="B97" s="83" t="str">
        <f>Checklist!B97</f>
        <v>This entity utilizes a key control program for their vehicles.</v>
      </c>
      <c r="C97" s="71">
        <f>Checklist!D97</f>
        <v>0</v>
      </c>
      <c r="D97" s="166">
        <f>Weights!C97</f>
        <v>4.6148918247421421E-3</v>
      </c>
      <c r="E97" s="72">
        <f>IF(Checklist!C97="X",0,1)</f>
        <v>1</v>
      </c>
      <c r="F97" s="166">
        <f t="shared" si="43"/>
        <v>0</v>
      </c>
      <c r="G97" s="166">
        <f t="shared" si="44"/>
        <v>1.8459567298968568E-2</v>
      </c>
      <c r="H97" s="106">
        <f t="shared" ref="H97:H103" si="45">F97/G97</f>
        <v>0</v>
      </c>
    </row>
    <row r="98" spans="1:9" ht="25.5" x14ac:dyDescent="0.2">
      <c r="A98" s="81">
        <f>Checklist!A98</f>
        <v>71</v>
      </c>
      <c r="B98" s="83" t="str">
        <f>Checklist!B98</f>
        <v>This entity employees technology that requires the use of key card, PIN or biometric input to enter or start vehicles.</v>
      </c>
      <c r="C98" s="71">
        <f>Checklist!D98</f>
        <v>0</v>
      </c>
      <c r="D98" s="166">
        <f>Weights!C98</f>
        <v>3.4089840932875915E-3</v>
      </c>
      <c r="E98" s="72">
        <f>IF(Checklist!C98="X",0,1)</f>
        <v>1</v>
      </c>
      <c r="F98" s="166">
        <f t="shared" si="43"/>
        <v>0</v>
      </c>
      <c r="G98" s="166">
        <f t="shared" si="44"/>
        <v>1.3635936373150366E-2</v>
      </c>
      <c r="H98" s="106">
        <f t="shared" si="45"/>
        <v>0</v>
      </c>
    </row>
    <row r="99" spans="1:9" x14ac:dyDescent="0.2">
      <c r="A99" s="81">
        <f>Checklist!A99</f>
        <v>72</v>
      </c>
      <c r="B99" s="83" t="str">
        <f>Checklist!B99</f>
        <v>This entity uses vehicles with panic button capability.</v>
      </c>
      <c r="C99" s="71">
        <f>Checklist!D99</f>
        <v>0</v>
      </c>
      <c r="D99" s="166">
        <f>Weights!C99</f>
        <v>4.0240370111261073E-3</v>
      </c>
      <c r="E99" s="72">
        <f>IF(Checklist!C99="X",0,1)</f>
        <v>1</v>
      </c>
      <c r="F99" s="166">
        <f t="shared" si="43"/>
        <v>0</v>
      </c>
      <c r="G99" s="166">
        <f t="shared" si="44"/>
        <v>1.6096148044504429E-2</v>
      </c>
      <c r="H99" s="106">
        <f t="shared" si="45"/>
        <v>0</v>
      </c>
    </row>
    <row r="100" spans="1:9" ht="25.5" x14ac:dyDescent="0.2">
      <c r="A100" s="81">
        <f>Checklist!A100</f>
        <v>73</v>
      </c>
      <c r="B100" s="83" t="str">
        <f>Checklist!B100</f>
        <v>This entity uses vehicles equipped with on-board video camera(s) to monitor/record interior activities.</v>
      </c>
      <c r="C100" s="71">
        <f>Checklist!D100</f>
        <v>0</v>
      </c>
      <c r="D100" s="166">
        <f>Weights!C100</f>
        <v>3.7472213106528665E-3</v>
      </c>
      <c r="E100" s="72">
        <f>IF(Checklist!C100="X",0,1)</f>
        <v>1</v>
      </c>
      <c r="F100" s="166">
        <f t="shared" si="43"/>
        <v>0</v>
      </c>
      <c r="G100" s="166">
        <f t="shared" si="44"/>
        <v>1.4988885242611466E-2</v>
      </c>
      <c r="H100" s="106">
        <f t="shared" si="45"/>
        <v>0</v>
      </c>
    </row>
    <row r="101" spans="1:9" x14ac:dyDescent="0.2">
      <c r="A101" s="96">
        <f>Checklist!A101</f>
        <v>74</v>
      </c>
      <c r="B101" s="97" t="str">
        <f>Checklist!B101</f>
        <v>This entity uses vehicles equipped with GPS or land based tracking system.</v>
      </c>
      <c r="C101" s="71">
        <f>Checklist!D101</f>
        <v>0</v>
      </c>
      <c r="D101" s="166">
        <f>Weights!C101</f>
        <v>4.8545781285402436E-3</v>
      </c>
      <c r="E101" s="72">
        <f>IF(Checklist!C101="X",0,1)</f>
        <v>1</v>
      </c>
      <c r="F101" s="166">
        <f t="shared" si="43"/>
        <v>0</v>
      </c>
      <c r="G101" s="166">
        <f t="shared" si="44"/>
        <v>1.9418312514160974E-2</v>
      </c>
      <c r="H101" s="106">
        <f t="shared" si="45"/>
        <v>0</v>
      </c>
    </row>
    <row r="102" spans="1:9" x14ac:dyDescent="0.2">
      <c r="A102" s="81">
        <f>Checklist!A102</f>
        <v>75</v>
      </c>
      <c r="B102" s="83" t="str">
        <f>Checklist!B102</f>
        <v>This entity prohibits unauthorized passengers in entity vehicles.</v>
      </c>
      <c r="C102" s="71">
        <f>Checklist!D102</f>
        <v>0</v>
      </c>
      <c r="D102" s="166">
        <f>Weights!C102</f>
        <v>4.7488466336368523E-3</v>
      </c>
      <c r="E102" s="72">
        <f>IF(Checklist!C102="X",0,1)</f>
        <v>1</v>
      </c>
      <c r="F102" s="166">
        <f t="shared" si="43"/>
        <v>0</v>
      </c>
      <c r="G102" s="166">
        <f t="shared" si="44"/>
        <v>1.8995386534547409E-2</v>
      </c>
      <c r="H102" s="106">
        <f t="shared" si="45"/>
        <v>0</v>
      </c>
    </row>
    <row r="103" spans="1:9" ht="25.5" x14ac:dyDescent="0.2">
      <c r="A103" s="81">
        <f>Checklist!A103</f>
        <v>76</v>
      </c>
      <c r="B103" s="83" t="str">
        <f>Checklist!B103</f>
        <v>This entity restricts or has policies regarding overnight parking of entity vehicles at off-site locations (i.e.; residences, shopping centers, parking lots, etc.).</v>
      </c>
      <c r="C103" s="71">
        <f>Checklist!D103</f>
        <v>0</v>
      </c>
      <c r="D103" s="166">
        <f>Weights!C103</f>
        <v>4.6240140392768249E-3</v>
      </c>
      <c r="E103" s="72">
        <f>IF(Checklist!C103="X",0,1)</f>
        <v>1</v>
      </c>
      <c r="F103" s="166">
        <f t="shared" si="43"/>
        <v>0</v>
      </c>
      <c r="G103" s="166">
        <f t="shared" si="44"/>
        <v>1.84960561571073E-2</v>
      </c>
      <c r="H103" s="106">
        <f t="shared" si="45"/>
        <v>0</v>
      </c>
    </row>
    <row r="104" spans="1:9" x14ac:dyDescent="0.2">
      <c r="A104" s="90"/>
      <c r="B104" s="79" t="str">
        <f>Checklist!B104</f>
        <v xml:space="preserve">SAI # 15 - Develop a Solid Cargo/Passenger Security Program.  </v>
      </c>
      <c r="C104" s="91"/>
      <c r="D104" s="172"/>
      <c r="E104" s="180">
        <f>SUM(E105:E119)</f>
        <v>11</v>
      </c>
      <c r="F104" s="172">
        <f>F105+F110+F115</f>
        <v>0</v>
      </c>
      <c r="G104" s="172">
        <f>G105+G110+G115</f>
        <v>0.43365876115472091</v>
      </c>
      <c r="H104" s="105">
        <f>F104/G104</f>
        <v>0</v>
      </c>
      <c r="I104" s="88"/>
    </row>
    <row r="105" spans="1:9" x14ac:dyDescent="0.2">
      <c r="A105" s="94"/>
      <c r="B105" s="78" t="str">
        <f>Checklist!B105</f>
        <v>Motor Coach Version (Questions 77MC-80MC)</v>
      </c>
      <c r="C105" s="95"/>
      <c r="D105" s="167"/>
      <c r="E105" s="95"/>
      <c r="F105" s="173">
        <f>SUM(F106:F109)</f>
        <v>0</v>
      </c>
      <c r="G105" s="173">
        <f>SUM(G106:G109)</f>
        <v>0.144552920384907</v>
      </c>
      <c r="H105" s="107">
        <f>F105/G105</f>
        <v>0</v>
      </c>
    </row>
    <row r="106" spans="1:9" x14ac:dyDescent="0.2">
      <c r="A106" s="96" t="str">
        <f>Checklist!A106</f>
        <v>77MC</v>
      </c>
      <c r="B106" s="97" t="str">
        <f>Checklist!B106</f>
        <v>This entity requires the use of adequate locks on vehicle cargo/ storage areas.</v>
      </c>
      <c r="C106" s="71">
        <f>Checklist!D106</f>
        <v>0</v>
      </c>
      <c r="D106" s="166">
        <f>Weights!C106</f>
        <v>1.0901815113747697E-2</v>
      </c>
      <c r="E106" s="72">
        <f>IF(Checklist!C106="X",0,1)</f>
        <v>1</v>
      </c>
      <c r="F106" s="166">
        <f t="shared" ref="F106:F109" si="46">C106*D106*E106</f>
        <v>0</v>
      </c>
      <c r="G106" s="166">
        <f t="shared" ref="G106:G109" si="47">D106*E106*$C$6</f>
        <v>4.360726045499079E-2</v>
      </c>
      <c r="H106" s="106">
        <f t="shared" ref="H106:H157" si="48">F106/G106</f>
        <v>0</v>
      </c>
    </row>
    <row r="107" spans="1:9" ht="25.5" x14ac:dyDescent="0.2">
      <c r="A107" s="81" t="str">
        <f>Checklist!A107</f>
        <v>78MC</v>
      </c>
      <c r="B107" s="83" t="str">
        <f>Checklist!B107</f>
        <v>This entity equips vehicles with a safety/security barrier between the driver and passengers.</v>
      </c>
      <c r="C107" s="71">
        <f>Checklist!D107</f>
        <v>0</v>
      </c>
      <c r="D107" s="166">
        <f>Weights!C107</f>
        <v>8.1705020818509319E-3</v>
      </c>
      <c r="E107" s="72">
        <f>IF(Checklist!C107="X",0,1)</f>
        <v>1</v>
      </c>
      <c r="F107" s="166">
        <f t="shared" si="46"/>
        <v>0</v>
      </c>
      <c r="G107" s="166">
        <f t="shared" si="47"/>
        <v>3.2682008327403728E-2</v>
      </c>
      <c r="H107" s="106">
        <f t="shared" si="48"/>
        <v>0</v>
      </c>
    </row>
    <row r="108" spans="1:9" x14ac:dyDescent="0.2">
      <c r="A108" s="81" t="str">
        <f>Checklist!A108</f>
        <v>79MC</v>
      </c>
      <c r="B108" s="83" t="str">
        <f>Checklist!B108</f>
        <v>This entity utilizes some type of cargo, baggage or passenger screening system.</v>
      </c>
      <c r="C108" s="71">
        <f>Checklist!D108</f>
        <v>0</v>
      </c>
      <c r="D108" s="166">
        <f>Weights!C108</f>
        <v>9.8003634634327898E-3</v>
      </c>
      <c r="E108" s="72">
        <f>IF(Checklist!C108="X",0,1)</f>
        <v>1</v>
      </c>
      <c r="F108" s="166">
        <f t="shared" si="46"/>
        <v>0</v>
      </c>
      <c r="G108" s="166">
        <f t="shared" si="47"/>
        <v>3.9201453853731159E-2</v>
      </c>
      <c r="H108" s="106">
        <f t="shared" si="48"/>
        <v>0</v>
      </c>
    </row>
    <row r="109" spans="1:9" ht="25.5" x14ac:dyDescent="0.2">
      <c r="A109" s="81" t="str">
        <f>Checklist!A109</f>
        <v>80MC</v>
      </c>
      <c r="B109" s="83" t="str">
        <f>Checklist!B109</f>
        <v>This entity has previously participated in a DHS/TSA sponsored security assessment (CSR, BASE, etc.).</v>
      </c>
      <c r="C109" s="71">
        <f>Checklist!D109</f>
        <v>0</v>
      </c>
      <c r="D109" s="166">
        <f>Weights!C109</f>
        <v>7.2655494371953299E-3</v>
      </c>
      <c r="E109" s="72">
        <f>IF(Checklist!C109="X",0,1)</f>
        <v>1</v>
      </c>
      <c r="F109" s="166">
        <f t="shared" si="46"/>
        <v>0</v>
      </c>
      <c r="G109" s="166">
        <f t="shared" si="47"/>
        <v>2.906219774878132E-2</v>
      </c>
      <c r="H109" s="106">
        <f t="shared" si="48"/>
        <v>0</v>
      </c>
    </row>
    <row r="110" spans="1:9" x14ac:dyDescent="0.2">
      <c r="A110" s="94"/>
      <c r="B110" s="78" t="str">
        <f>Checklist!B110</f>
        <v>School Bus Version (Questions 77SB-80SB)</v>
      </c>
      <c r="C110" s="95"/>
      <c r="D110" s="167"/>
      <c r="E110" s="95"/>
      <c r="F110" s="173">
        <f>SUM(F111:F114)</f>
        <v>0</v>
      </c>
      <c r="G110" s="173">
        <f>SUM(G111:G114)</f>
        <v>0.14455292038490697</v>
      </c>
      <c r="H110" s="107">
        <f>F110/G110</f>
        <v>0</v>
      </c>
    </row>
    <row r="111" spans="1:9" x14ac:dyDescent="0.2">
      <c r="A111" s="96" t="str">
        <f>Checklist!A111</f>
        <v>77SB</v>
      </c>
      <c r="B111" s="97" t="str">
        <f>Checklist!B111</f>
        <v>This entity requires the use of adequate locks on vehicle cargo/ storage areas.</v>
      </c>
      <c r="C111" s="71">
        <f>Checklist!D111</f>
        <v>0</v>
      </c>
      <c r="D111" s="166">
        <f>Weights!C111</f>
        <v>1.432131638089618E-2</v>
      </c>
      <c r="E111" s="72">
        <f>IF(Checklist!C111="X",0,1)</f>
        <v>1</v>
      </c>
      <c r="F111" s="166">
        <f t="shared" ref="F111:F114" si="49">C111*D111*E111</f>
        <v>0</v>
      </c>
      <c r="G111" s="166">
        <f t="shared" ref="G111:G114" si="50">D111*E111*$C$6</f>
        <v>5.7285265523584719E-2</v>
      </c>
      <c r="H111" s="106">
        <f t="shared" si="48"/>
        <v>0</v>
      </c>
    </row>
    <row r="112" spans="1:9" x14ac:dyDescent="0.2">
      <c r="A112" s="81" t="str">
        <f>Checklist!A112</f>
        <v>78SB</v>
      </c>
      <c r="B112" s="83" t="str">
        <f>Checklist!B112</f>
        <v xml:space="preserve">N/A - This Question Intentionally left blank.   </v>
      </c>
      <c r="C112" s="71">
        <f>Checklist!D112</f>
        <v>0</v>
      </c>
      <c r="D112" s="166">
        <f>Weights!C112</f>
        <v>0</v>
      </c>
      <c r="E112" s="72">
        <f>IF(Checklist!C112="X",0,1)</f>
        <v>0</v>
      </c>
      <c r="F112" s="166">
        <f t="shared" si="49"/>
        <v>0</v>
      </c>
      <c r="G112" s="166">
        <f t="shared" si="50"/>
        <v>0</v>
      </c>
      <c r="H112" s="106" t="e">
        <f t="shared" si="48"/>
        <v>#DIV/0!</v>
      </c>
    </row>
    <row r="113" spans="1:9" ht="25.5" x14ac:dyDescent="0.2">
      <c r="A113" s="81" t="str">
        <f>Checklist!A113</f>
        <v>79SB</v>
      </c>
      <c r="B113" s="83" t="str">
        <f>Checklist!B113</f>
        <v>This entity or the appropriate school board requires the presence of a school official (other than driver) onboard during all extracurricular transports.</v>
      </c>
      <c r="C113" s="71">
        <f>Checklist!D113</f>
        <v>0</v>
      </c>
      <c r="D113" s="166">
        <f>Weights!C113</f>
        <v>1.2009509821359638E-2</v>
      </c>
      <c r="E113" s="72">
        <f>IF(Checklist!C113="X",0,1)</f>
        <v>1</v>
      </c>
      <c r="F113" s="166">
        <f t="shared" si="49"/>
        <v>0</v>
      </c>
      <c r="G113" s="166">
        <f t="shared" si="50"/>
        <v>4.8038039285438552E-2</v>
      </c>
      <c r="H113" s="106">
        <f t="shared" si="48"/>
        <v>0</v>
      </c>
    </row>
    <row r="114" spans="1:9" ht="25.5" x14ac:dyDescent="0.2">
      <c r="A114" s="81" t="str">
        <f>Checklist!A114</f>
        <v>80SB</v>
      </c>
      <c r="B114" s="83" t="str">
        <f>Checklist!B114</f>
        <v>This entity has previously participated in a DHS/TSA sponsored security assessment (CSR, BASE, etc.).</v>
      </c>
      <c r="C114" s="71">
        <f>Checklist!D114</f>
        <v>0</v>
      </c>
      <c r="D114" s="166">
        <f>Weights!C114</f>
        <v>9.8074038939709278E-3</v>
      </c>
      <c r="E114" s="72">
        <f>IF(Checklist!C114="X",0,1)</f>
        <v>1</v>
      </c>
      <c r="F114" s="166">
        <f t="shared" si="49"/>
        <v>0</v>
      </c>
      <c r="G114" s="166">
        <f t="shared" si="50"/>
        <v>3.9229615575883711E-2</v>
      </c>
      <c r="H114" s="106">
        <f t="shared" si="48"/>
        <v>0</v>
      </c>
    </row>
    <row r="115" spans="1:9" x14ac:dyDescent="0.2">
      <c r="A115" s="94"/>
      <c r="B115" s="78" t="str">
        <f>Checklist!B115</f>
        <v>Trucking Version (Questions 77TR-80TR)</v>
      </c>
      <c r="C115" s="95"/>
      <c r="D115" s="167"/>
      <c r="E115" s="95"/>
      <c r="F115" s="173">
        <f>SUM(F116:F119)</f>
        <v>0</v>
      </c>
      <c r="G115" s="173">
        <f>SUM(G116:G119)</f>
        <v>0.144552920384907</v>
      </c>
      <c r="H115" s="107">
        <f>F115/G115</f>
        <v>0</v>
      </c>
    </row>
    <row r="116" spans="1:9" ht="25.5" x14ac:dyDescent="0.2">
      <c r="A116" s="96" t="str">
        <f>Checklist!A116</f>
        <v>77TR</v>
      </c>
      <c r="B116" s="97" t="str">
        <f>Checklist!B116</f>
        <v>This entity provides appropriate locks for vehicle cargo doors, valves, and/or hatch openings, and requires their use.</v>
      </c>
      <c r="C116" s="71">
        <f>Checklist!D116</f>
        <v>0</v>
      </c>
      <c r="D116" s="166">
        <f>Weights!C116</f>
        <v>1.0506103376365849E-2</v>
      </c>
      <c r="E116" s="72">
        <f>IF(Checklist!C116="X",0,1)</f>
        <v>1</v>
      </c>
      <c r="F116" s="166">
        <f t="shared" ref="F116:F119" si="51">C116*D116*E116</f>
        <v>0</v>
      </c>
      <c r="G116" s="166">
        <f t="shared" ref="G116:G119" si="52">D116*E116*$C$6</f>
        <v>4.2024413505463397E-2</v>
      </c>
      <c r="H116" s="106">
        <f t="shared" si="48"/>
        <v>0</v>
      </c>
    </row>
    <row r="117" spans="1:9" ht="25.5" x14ac:dyDescent="0.2">
      <c r="A117" s="81" t="str">
        <f>Checklist!A117</f>
        <v>78TR</v>
      </c>
      <c r="B117" s="83" t="str">
        <f>Checklist!B117</f>
        <v>This entity provides an adequate supply of seals for vehicle cargo doors, valves, and/or hatch openings, and requires their use.</v>
      </c>
      <c r="C117" s="71">
        <f>Checklist!D117</f>
        <v>0</v>
      </c>
      <c r="D117" s="166">
        <f>Weights!C117</f>
        <v>9.7541542748799392E-3</v>
      </c>
      <c r="E117" s="72">
        <f>IF(Checklist!C117="X",0,1)</f>
        <v>1</v>
      </c>
      <c r="F117" s="166">
        <f t="shared" si="51"/>
        <v>0</v>
      </c>
      <c r="G117" s="166">
        <f t="shared" si="52"/>
        <v>3.9016617099519757E-2</v>
      </c>
      <c r="H117" s="106">
        <f t="shared" si="48"/>
        <v>0</v>
      </c>
    </row>
    <row r="118" spans="1:9" ht="38.25" x14ac:dyDescent="0.2">
      <c r="A118" s="81" t="str">
        <f>Checklist!A118</f>
        <v>79TR</v>
      </c>
      <c r="B118" s="83" t="str">
        <f>Checklist!B118</f>
        <v>This entity provides or requires some type of supplemental trailer security measures (i.e.; kingpin locks, glad-hand locks, high-grade door locks, any type of cargo alarm system, etc.).</v>
      </c>
      <c r="C118" s="71">
        <f>Checklist!D118</f>
        <v>0</v>
      </c>
      <c r="D118" s="166">
        <f>Weights!C118</f>
        <v>8.7000540053196809E-3</v>
      </c>
      <c r="E118" s="72">
        <f>IF(Checklist!C118="X",0,1)</f>
        <v>1</v>
      </c>
      <c r="F118" s="166">
        <f t="shared" si="51"/>
        <v>0</v>
      </c>
      <c r="G118" s="166">
        <f t="shared" si="52"/>
        <v>3.4800216021278724E-2</v>
      </c>
      <c r="H118" s="106">
        <f t="shared" si="48"/>
        <v>0</v>
      </c>
    </row>
    <row r="119" spans="1:9" ht="25.5" x14ac:dyDescent="0.2">
      <c r="A119" s="81" t="str">
        <f>Checklist!A119</f>
        <v>80TR</v>
      </c>
      <c r="B119" s="83" t="str">
        <f>Checklist!B119</f>
        <v>This entity has previously participated in a DHS/TSA sponsored security assessment or certification program (i.e. CSR, BASE, C-TPAT, CFATS, IAC/CCSF, etc.).</v>
      </c>
      <c r="C119" s="71">
        <f>Checklist!D119</f>
        <v>0</v>
      </c>
      <c r="D119" s="166">
        <f>Weights!C119</f>
        <v>7.1779184396612806E-3</v>
      </c>
      <c r="E119" s="72">
        <f>IF(Checklist!C119="X",0,1)</f>
        <v>1</v>
      </c>
      <c r="F119" s="166">
        <f t="shared" si="51"/>
        <v>0</v>
      </c>
      <c r="G119" s="166">
        <f t="shared" si="52"/>
        <v>2.8711673758645122E-2</v>
      </c>
      <c r="H119" s="106">
        <f t="shared" si="48"/>
        <v>0</v>
      </c>
    </row>
    <row r="120" spans="1:9" s="74" customFormat="1" x14ac:dyDescent="0.2">
      <c r="A120" s="90"/>
      <c r="B120" s="79" t="str">
        <f>Checklist!B120</f>
        <v xml:space="preserve">SAI # 16 - Plan for High Alert Level Contingencies  </v>
      </c>
      <c r="C120" s="91"/>
      <c r="D120" s="172"/>
      <c r="E120" s="180">
        <f>SUM(E121:E125)</f>
        <v>5</v>
      </c>
      <c r="F120" s="172">
        <f>SUM(F121:F125)</f>
        <v>0</v>
      </c>
      <c r="G120" s="172">
        <f>SUM(G121:G125)</f>
        <v>0.13632594117103525</v>
      </c>
      <c r="H120" s="105">
        <f>F120/G120</f>
        <v>0</v>
      </c>
    </row>
    <row r="121" spans="1:9" s="74" customFormat="1" ht="38.25" x14ac:dyDescent="0.2">
      <c r="A121" s="96">
        <f>Checklist!A121</f>
        <v>81</v>
      </c>
      <c r="B121" s="97" t="str">
        <f>Checklist!B121</f>
        <v>This entity has additional security procedures that take effect in the event of a heightened security alert status from the DHS National Terrorist Alert System (NTAS) or other government source.</v>
      </c>
      <c r="C121" s="71">
        <f>Checklist!D121</f>
        <v>0</v>
      </c>
      <c r="D121" s="166">
        <f>Weights!C121</f>
        <v>7.4651742798798569E-3</v>
      </c>
      <c r="E121" s="72">
        <f>IF(Checklist!C121="X",0,1)</f>
        <v>1</v>
      </c>
      <c r="F121" s="166">
        <f t="shared" ref="F121:F125" si="53">C121*D121*E121</f>
        <v>0</v>
      </c>
      <c r="G121" s="166">
        <f t="shared" ref="G121:G125" si="54">D121*E121*$C$6</f>
        <v>2.9860697119519428E-2</v>
      </c>
      <c r="H121" s="106">
        <f t="shared" si="48"/>
        <v>0</v>
      </c>
    </row>
    <row r="122" spans="1:9" ht="25.5" x14ac:dyDescent="0.2">
      <c r="A122" s="81">
        <f>Checklist!A122</f>
        <v>82</v>
      </c>
      <c r="B122" s="83" t="str">
        <f>Checklist!B122</f>
        <v>This entity monitors news or other media sources for the most current security threat information.</v>
      </c>
      <c r="C122" s="71">
        <f>Checklist!D122</f>
        <v>0</v>
      </c>
      <c r="D122" s="166">
        <f>Weights!C122</f>
        <v>6.3699484550874567E-3</v>
      </c>
      <c r="E122" s="72">
        <f>IF(Checklist!C122="X",0,1)</f>
        <v>1</v>
      </c>
      <c r="F122" s="166">
        <f t="shared" si="53"/>
        <v>0</v>
      </c>
      <c r="G122" s="166">
        <f t="shared" si="54"/>
        <v>2.5479793820349827E-2</v>
      </c>
      <c r="H122" s="106">
        <f t="shared" si="48"/>
        <v>0</v>
      </c>
    </row>
    <row r="123" spans="1:9" ht="25.5" x14ac:dyDescent="0.2">
      <c r="A123" s="96">
        <f>Checklist!A123</f>
        <v>83</v>
      </c>
      <c r="B123" s="97" t="str">
        <f>Checklist!B123</f>
        <v>This entity distributes relevant or evolving threat information to affected entity personnel as needed.</v>
      </c>
      <c r="C123" s="71">
        <f>Checklist!D123</f>
        <v>0</v>
      </c>
      <c r="D123" s="166">
        <f>Weights!C123</f>
        <v>7.5610179666664471E-3</v>
      </c>
      <c r="E123" s="72">
        <f>IF(Checklist!C123="X",0,1)</f>
        <v>1</v>
      </c>
      <c r="F123" s="166">
        <f t="shared" si="53"/>
        <v>0</v>
      </c>
      <c r="G123" s="166">
        <f t="shared" si="54"/>
        <v>3.0244071866665789E-2</v>
      </c>
      <c r="H123" s="106">
        <f t="shared" si="48"/>
        <v>0</v>
      </c>
    </row>
    <row r="124" spans="1:9" ht="51" x14ac:dyDescent="0.2">
      <c r="A124" s="81">
        <f>Checklist!A124</f>
        <v>84</v>
      </c>
      <c r="B124" s="83" t="str">
        <f>Checklist!B124</f>
        <v>Administrative or security personnel at this entity have been granted access to the unclassified intelligence based internet site HSIN (Homeland Security Information Network), and they regularly review current intelligence information relating to their industry.</v>
      </c>
      <c r="C124" s="71">
        <f>Checklist!D124</f>
        <v>0</v>
      </c>
      <c r="D124" s="166">
        <f>Weights!C124</f>
        <v>6.3792499200761542E-3</v>
      </c>
      <c r="E124" s="72">
        <f>IF(Checklist!C124="X",0,1)</f>
        <v>1</v>
      </c>
      <c r="F124" s="166">
        <f t="shared" si="53"/>
        <v>0</v>
      </c>
      <c r="G124" s="166">
        <f t="shared" si="54"/>
        <v>2.5516999680304617E-2</v>
      </c>
      <c r="H124" s="106">
        <f t="shared" si="48"/>
        <v>0</v>
      </c>
    </row>
    <row r="125" spans="1:9" ht="51" x14ac:dyDescent="0.2">
      <c r="A125" s="81">
        <f>Checklist!A125</f>
        <v>85</v>
      </c>
      <c r="B125" s="83" t="str">
        <f>Checklist!B125</f>
        <v>Administrative or security personnel at this entity/facility regularly check the status of the DHS sponsored National Terrorism Alert System (NTAS) or have enrolled to receive automatic electronic NTAS alert updates at www.dhs.gov/alerts.</v>
      </c>
      <c r="C125" s="71">
        <f>Checklist!D125</f>
        <v>0</v>
      </c>
      <c r="D125" s="166">
        <f>Weights!C125</f>
        <v>6.3060946710488943E-3</v>
      </c>
      <c r="E125" s="72">
        <f>IF(Checklist!C125="X",0,1)</f>
        <v>1</v>
      </c>
      <c r="F125" s="166">
        <f t="shared" si="53"/>
        <v>0</v>
      </c>
      <c r="G125" s="166">
        <f t="shared" si="54"/>
        <v>2.5224378684195577E-2</v>
      </c>
      <c r="H125" s="106">
        <f t="shared" si="48"/>
        <v>0</v>
      </c>
    </row>
    <row r="126" spans="1:9" x14ac:dyDescent="0.2">
      <c r="A126" s="90"/>
      <c r="B126" s="79" t="str">
        <f>Checklist!B126</f>
        <v>SAI # 17 - Conduct Regular Security Inspections</v>
      </c>
      <c r="C126" s="91"/>
      <c r="D126" s="172"/>
      <c r="E126" s="180">
        <f>SUM(E127:E135)</f>
        <v>6</v>
      </c>
      <c r="F126" s="172">
        <f>(SUM(F127:F129)+F130+F132+F134)</f>
        <v>0</v>
      </c>
      <c r="G126" s="172">
        <f>(SUM(G127:G129)+G130+G132+G134)</f>
        <v>0.22830209539053606</v>
      </c>
      <c r="H126" s="105">
        <f>F126/G126</f>
        <v>0</v>
      </c>
      <c r="I126" s="88"/>
    </row>
    <row r="127" spans="1:9" ht="25.5" x14ac:dyDescent="0.2">
      <c r="A127" s="96">
        <f>Checklist!A127</f>
        <v>86</v>
      </c>
      <c r="B127" s="97" t="str">
        <f>Checklist!B127</f>
        <v>In addition to any pre-trip safety inspection conducted, this entity requires a pre-trip vehicle security inspection.</v>
      </c>
      <c r="C127" s="71">
        <f>Checklist!D127</f>
        <v>0</v>
      </c>
      <c r="D127" s="166">
        <f>Weights!C127</f>
        <v>1.0995635073732192E-2</v>
      </c>
      <c r="E127" s="72">
        <f>IF(Checklist!C127="X",0,1)</f>
        <v>1</v>
      </c>
      <c r="F127" s="166">
        <f t="shared" ref="F127:F129" si="55">C127*D127*E127</f>
        <v>0</v>
      </c>
      <c r="G127" s="166">
        <f t="shared" ref="G127:G129" si="56">D127*E127*$C$6</f>
        <v>4.3982540294928769E-2</v>
      </c>
      <c r="H127" s="106">
        <f t="shared" si="48"/>
        <v>0</v>
      </c>
    </row>
    <row r="128" spans="1:9" x14ac:dyDescent="0.2">
      <c r="A128" s="81">
        <f>Checklist!A128</f>
        <v>87</v>
      </c>
      <c r="B128" s="83" t="str">
        <f>Checklist!B128</f>
        <v>This entity requires a post-trip vehicle security inspection.</v>
      </c>
      <c r="C128" s="71">
        <f>Checklist!D128</f>
        <v>0</v>
      </c>
      <c r="D128" s="166">
        <f>Weights!C128</f>
        <v>9.7117266545606023E-3</v>
      </c>
      <c r="E128" s="72">
        <f>IF(Checklist!C128="X",0,1)</f>
        <v>1</v>
      </c>
      <c r="F128" s="166">
        <f t="shared" si="55"/>
        <v>0</v>
      </c>
      <c r="G128" s="166">
        <f t="shared" si="56"/>
        <v>3.8846906618242409E-2</v>
      </c>
      <c r="H128" s="106">
        <f t="shared" si="48"/>
        <v>0</v>
      </c>
    </row>
    <row r="129" spans="1:9" ht="25.5" x14ac:dyDescent="0.2">
      <c r="A129" s="81">
        <f>Checklist!A129</f>
        <v>88</v>
      </c>
      <c r="B129" s="83" t="str">
        <f>Checklist!B129</f>
        <v>This entity requires additional vehicle security inspections at any other times (vehicle left unattended, driver change, etc.).</v>
      </c>
      <c r="C129" s="71">
        <f>Checklist!D129</f>
        <v>0</v>
      </c>
      <c r="D129" s="166">
        <f>Weights!C129</f>
        <v>1.0066432726114325E-2</v>
      </c>
      <c r="E129" s="72">
        <f>IF(Checklist!C129="X",0,1)</f>
        <v>1</v>
      </c>
      <c r="F129" s="166">
        <f t="shared" si="55"/>
        <v>0</v>
      </c>
      <c r="G129" s="166">
        <f t="shared" si="56"/>
        <v>4.02657309044573E-2</v>
      </c>
      <c r="H129" s="106">
        <f t="shared" si="48"/>
        <v>0</v>
      </c>
    </row>
    <row r="130" spans="1:9" x14ac:dyDescent="0.2">
      <c r="A130" s="94"/>
      <c r="B130" s="78" t="str">
        <f>Checklist!B130</f>
        <v>Motor Coach Version (Question 89MC)</v>
      </c>
      <c r="C130" s="95"/>
      <c r="D130" s="167"/>
      <c r="E130" s="95"/>
      <c r="F130" s="173">
        <f>SUM(F131:F131)</f>
        <v>0</v>
      </c>
      <c r="G130" s="173">
        <f>SUM(G131:G131)</f>
        <v>3.4287115440660126E-2</v>
      </c>
      <c r="H130" s="107">
        <f>F130/G130</f>
        <v>0</v>
      </c>
    </row>
    <row r="131" spans="1:9" ht="25.5" x14ac:dyDescent="0.2">
      <c r="A131" s="81" t="str">
        <f>Checklist!A131</f>
        <v>89MC</v>
      </c>
      <c r="B131" s="83" t="str">
        <f>Checklist!B131</f>
        <v>This entity requires a 'passenger count' or ticket re-verification be taken any time passengers are allowed to exit and re-enter the bus.</v>
      </c>
      <c r="C131" s="71">
        <f>Checklist!D131</f>
        <v>0</v>
      </c>
      <c r="D131" s="166">
        <f>Weights!C131</f>
        <v>8.5717788601650316E-3</v>
      </c>
      <c r="E131" s="72">
        <f>IF(Checklist!C131="X",0,1)</f>
        <v>1</v>
      </c>
      <c r="F131" s="166">
        <f>C131*D131*E131</f>
        <v>0</v>
      </c>
      <c r="G131" s="166">
        <f>D131*E131*$C$6</f>
        <v>3.4287115440660126E-2</v>
      </c>
      <c r="H131" s="106">
        <f t="shared" si="48"/>
        <v>0</v>
      </c>
    </row>
    <row r="132" spans="1:9" x14ac:dyDescent="0.2">
      <c r="A132" s="94"/>
      <c r="B132" s="78" t="str">
        <f>Checklist!B132</f>
        <v>School Bus Version (Question 89SB)</v>
      </c>
      <c r="C132" s="95"/>
      <c r="D132" s="167"/>
      <c r="E132" s="95"/>
      <c r="F132" s="173">
        <f>SUM(F133:F133)</f>
        <v>0</v>
      </c>
      <c r="G132" s="173">
        <f>SUM(G133:G133)</f>
        <v>3.7797482515127614E-2</v>
      </c>
      <c r="H132" s="107">
        <f>F132/G132</f>
        <v>0</v>
      </c>
    </row>
    <row r="133" spans="1:9" ht="25.5" x14ac:dyDescent="0.2">
      <c r="A133" s="81" t="str">
        <f>Checklist!A133</f>
        <v>89SB</v>
      </c>
      <c r="B133" s="83" t="str">
        <f>Checklist!B133</f>
        <v>This entity requires a 'passenger count' be taken any time passengers are allowed to exit and re-enter the bus.</v>
      </c>
      <c r="C133" s="71">
        <f>Checklist!D133</f>
        <v>0</v>
      </c>
      <c r="D133" s="166">
        <f>Weights!C133</f>
        <v>9.4493706287819036E-3</v>
      </c>
      <c r="E133" s="72">
        <f>IF(Checklist!C133="X",0,1)</f>
        <v>1</v>
      </c>
      <c r="F133" s="166">
        <f>C133*D133*E133</f>
        <v>0</v>
      </c>
      <c r="G133" s="166">
        <f>D133*E133*$C$6</f>
        <v>3.7797482515127614E-2</v>
      </c>
      <c r="H133" s="106">
        <f t="shared" si="48"/>
        <v>0</v>
      </c>
    </row>
    <row r="134" spans="1:9" x14ac:dyDescent="0.2">
      <c r="A134" s="94"/>
      <c r="B134" s="78" t="str">
        <f>Checklist!B134</f>
        <v>Trucking Version (Question 89TR)</v>
      </c>
      <c r="C134" s="95"/>
      <c r="D134" s="167"/>
      <c r="E134" s="95"/>
      <c r="F134" s="173">
        <f>SUM(F135:F135)</f>
        <v>0</v>
      </c>
      <c r="G134" s="173">
        <f>SUM(G135:G135)</f>
        <v>3.3122319617119846E-2</v>
      </c>
      <c r="H134" s="107">
        <f>F134/G134</f>
        <v>0</v>
      </c>
    </row>
    <row r="135" spans="1:9" ht="25.5" x14ac:dyDescent="0.2">
      <c r="A135" s="81" t="str">
        <f>Checklist!A135</f>
        <v>89TR</v>
      </c>
      <c r="B135" s="83" t="str">
        <f>Checklist!B135</f>
        <v>This entity requires drivers to verify (to the extent possible) that the materials being shipped match the trip manifest/shipping papers.</v>
      </c>
      <c r="C135" s="71">
        <f>Checklist!D135</f>
        <v>0</v>
      </c>
      <c r="D135" s="166">
        <f>Weights!C135</f>
        <v>8.2805799042799614E-3</v>
      </c>
      <c r="E135" s="72">
        <f>IF(Checklist!C135="X",0,1)</f>
        <v>1</v>
      </c>
      <c r="F135" s="166">
        <f>C135*D135*E135</f>
        <v>0</v>
      </c>
      <c r="G135" s="166">
        <f>D135*E135*$C$6</f>
        <v>3.3122319617119846E-2</v>
      </c>
      <c r="H135" s="106">
        <f t="shared" si="48"/>
        <v>0</v>
      </c>
    </row>
    <row r="136" spans="1:9" x14ac:dyDescent="0.2">
      <c r="A136" s="90"/>
      <c r="B136" s="79" t="str">
        <f>Checklist!B136</f>
        <v>SAI # 18 - Have Procedures for Reporting Suspicious Activities</v>
      </c>
      <c r="C136" s="91"/>
      <c r="D136" s="172"/>
      <c r="E136" s="180">
        <f>SUM(E137:E140)</f>
        <v>4</v>
      </c>
      <c r="F136" s="172">
        <f>SUM(F137:F140)</f>
        <v>0</v>
      </c>
      <c r="G136" s="172">
        <f>SUM(G137:G140)</f>
        <v>0.14868284040280863</v>
      </c>
      <c r="H136" s="105">
        <f>F136/G136</f>
        <v>0</v>
      </c>
    </row>
    <row r="137" spans="1:9" ht="25.5" x14ac:dyDescent="0.2">
      <c r="A137" s="96">
        <f>Checklist!A137</f>
        <v>90</v>
      </c>
      <c r="B137" s="97" t="str">
        <f>Checklist!B137</f>
        <v>This entity has participated in or received some type of domain awareness/counterterrorism training (First Observer™ or equivalent).</v>
      </c>
      <c r="C137" s="71">
        <f>Checklist!D137</f>
        <v>0</v>
      </c>
      <c r="D137" s="166">
        <f>Weights!C137</f>
        <v>9.4071170667561262E-3</v>
      </c>
      <c r="E137" s="72">
        <f>IF(Checklist!C137="X",0,1)</f>
        <v>1</v>
      </c>
      <c r="F137" s="166">
        <f t="shared" ref="F137:F140" si="57">C137*D137*E137</f>
        <v>0</v>
      </c>
      <c r="G137" s="166">
        <f t="shared" ref="G137:G140" si="58">D137*E137*$C$6</f>
        <v>3.7628468267024505E-2</v>
      </c>
      <c r="H137" s="106">
        <f t="shared" si="48"/>
        <v>0</v>
      </c>
    </row>
    <row r="138" spans="1:9" ht="25.5" x14ac:dyDescent="0.2">
      <c r="A138" s="96">
        <f>Checklist!A138</f>
        <v>91</v>
      </c>
      <c r="B138" s="97" t="str">
        <f>Checklist!B138</f>
        <v>This entity has policies requiring employees to report security related “suspicious activities” to management and/or law enforcement.</v>
      </c>
      <c r="C138" s="71">
        <f>Checklist!D138</f>
        <v>0</v>
      </c>
      <c r="D138" s="166">
        <f>Weights!C138</f>
        <v>9.9144407276004296E-3</v>
      </c>
      <c r="E138" s="72">
        <f>IF(Checklist!C138="X",0,1)</f>
        <v>1</v>
      </c>
      <c r="F138" s="166">
        <f t="shared" si="57"/>
        <v>0</v>
      </c>
      <c r="G138" s="166">
        <f t="shared" si="58"/>
        <v>3.9657762910401718E-2</v>
      </c>
      <c r="H138" s="106">
        <f t="shared" si="48"/>
        <v>0</v>
      </c>
    </row>
    <row r="139" spans="1:9" ht="25.5" x14ac:dyDescent="0.2">
      <c r="A139" s="81">
        <f>Checklist!A139</f>
        <v>92</v>
      </c>
      <c r="B139" s="83" t="str">
        <f>Checklist!B139</f>
        <v>This entity has notification procedures (who to call, when to call, etc.) for all personnel upon observing suspicious activity.</v>
      </c>
      <c r="C139" s="71">
        <f>Checklist!D139</f>
        <v>0</v>
      </c>
      <c r="D139" s="166">
        <f>Weights!C139</f>
        <v>9.3963579771716172E-3</v>
      </c>
      <c r="E139" s="72">
        <f>IF(Checklist!C139="X",0,1)</f>
        <v>1</v>
      </c>
      <c r="F139" s="166">
        <f t="shared" si="57"/>
        <v>0</v>
      </c>
      <c r="G139" s="166">
        <f t="shared" si="58"/>
        <v>3.7585431908686469E-2</v>
      </c>
      <c r="H139" s="106">
        <f t="shared" si="48"/>
        <v>0</v>
      </c>
    </row>
    <row r="140" spans="1:9" ht="25.5" x14ac:dyDescent="0.2">
      <c r="A140" s="81">
        <f>Checklist!A140</f>
        <v>93</v>
      </c>
      <c r="B140" s="83" t="str">
        <f>Checklist!B140</f>
        <v xml:space="preserve">This entity has policies requiring a written report be filed for suspicious activities observed.  </v>
      </c>
      <c r="C140" s="71">
        <f>Checklist!D140</f>
        <v>0</v>
      </c>
      <c r="D140" s="166">
        <f>Weights!C140</f>
        <v>8.452794329173988E-3</v>
      </c>
      <c r="E140" s="72">
        <f>IF(Checklist!C140="X",0,1)</f>
        <v>1</v>
      </c>
      <c r="F140" s="166">
        <f t="shared" si="57"/>
        <v>0</v>
      </c>
      <c r="G140" s="166">
        <f t="shared" si="58"/>
        <v>3.3811177316695952E-2</v>
      </c>
      <c r="H140" s="106">
        <f t="shared" si="48"/>
        <v>0</v>
      </c>
    </row>
    <row r="141" spans="1:9" x14ac:dyDescent="0.2">
      <c r="A141" s="90"/>
      <c r="B141" s="79" t="str">
        <f>Checklist!B141</f>
        <v xml:space="preserve">SAI # 19 - Ensure Chain of Custody &amp; Shipment/ Service Verification  </v>
      </c>
      <c r="C141" s="92"/>
      <c r="D141" s="172"/>
      <c r="E141" s="180">
        <f>SUM(E142:E154)</f>
        <v>8</v>
      </c>
      <c r="F141" s="174">
        <f>F142+F146+F150+F154</f>
        <v>0</v>
      </c>
      <c r="G141" s="174">
        <f>G142+G146+G150+G154</f>
        <v>0.32315503411666724</v>
      </c>
      <c r="H141" s="108">
        <f>F141/G141</f>
        <v>0</v>
      </c>
      <c r="I141" s="88"/>
    </row>
    <row r="142" spans="1:9" x14ac:dyDescent="0.2">
      <c r="A142" s="94"/>
      <c r="B142" s="78" t="str">
        <f>Checklist!B142</f>
        <v>Motor Coach Version (Questions 94MC-96MC)</v>
      </c>
      <c r="C142" s="95"/>
      <c r="D142" s="167"/>
      <c r="E142" s="95"/>
      <c r="F142" s="173">
        <f>SUM(F143:F145)</f>
        <v>0</v>
      </c>
      <c r="G142" s="173">
        <f>SUM(G143:G145)</f>
        <v>9.3729039785945351E-2</v>
      </c>
      <c r="H142" s="107">
        <f>F142/G142</f>
        <v>0</v>
      </c>
    </row>
    <row r="143" spans="1:9" x14ac:dyDescent="0.2">
      <c r="A143" s="96" t="str">
        <f>Checklist!A143</f>
        <v>94MC</v>
      </c>
      <c r="B143" s="97" t="str">
        <f>Checklist!B143</f>
        <v>This entity requires confirmation of arrival upon reaching final destination.</v>
      </c>
      <c r="C143" s="71">
        <f>Checklist!D143</f>
        <v>0</v>
      </c>
      <c r="D143" s="166">
        <f>Weights!C143</f>
        <v>1.1967085815259158E-2</v>
      </c>
      <c r="E143" s="72">
        <f>IF(Checklist!C143="X",0,1)</f>
        <v>1</v>
      </c>
      <c r="F143" s="166">
        <f t="shared" ref="F143:F145" si="59">C143*D143*E143</f>
        <v>0</v>
      </c>
      <c r="G143" s="166">
        <f t="shared" ref="G143:G145" si="60">D143*E143*$C$6</f>
        <v>4.7868343261036631E-2</v>
      </c>
      <c r="H143" s="106">
        <f t="shared" si="48"/>
        <v>0</v>
      </c>
    </row>
    <row r="144" spans="1:9" ht="25.5" x14ac:dyDescent="0.2">
      <c r="A144" s="81" t="str">
        <f>Checklist!A144</f>
        <v>95MC</v>
      </c>
      <c r="B144" s="83" t="str">
        <f>Checklist!B144</f>
        <v>This entity prohibits the use of alternate drivers without specific entity authorization.</v>
      </c>
      <c r="C144" s="71">
        <f>Checklist!D144</f>
        <v>0</v>
      </c>
      <c r="D144" s="166">
        <f>Weights!C144</f>
        <v>1.1465174131227178E-2</v>
      </c>
      <c r="E144" s="72">
        <f>IF(Checklist!C144="X",0,1)</f>
        <v>1</v>
      </c>
      <c r="F144" s="166">
        <f t="shared" si="59"/>
        <v>0</v>
      </c>
      <c r="G144" s="166">
        <f t="shared" si="60"/>
        <v>4.5860696524908713E-2</v>
      </c>
      <c r="H144" s="106">
        <f t="shared" si="48"/>
        <v>0</v>
      </c>
    </row>
    <row r="145" spans="1:9" x14ac:dyDescent="0.2">
      <c r="A145" s="81" t="str">
        <f>Checklist!A145</f>
        <v>96MC</v>
      </c>
      <c r="B145" s="83" t="str">
        <f>Checklist!B145</f>
        <v>This question is intentionally left blank.  N/A</v>
      </c>
      <c r="C145" s="71">
        <f>Checklist!D145</f>
        <v>0</v>
      </c>
      <c r="D145" s="166">
        <f>Weights!C145</f>
        <v>0</v>
      </c>
      <c r="E145" s="72">
        <f>IF(Checklist!C145="X",0,1)</f>
        <v>0</v>
      </c>
      <c r="F145" s="166">
        <f t="shared" si="59"/>
        <v>0</v>
      </c>
      <c r="G145" s="166">
        <f t="shared" si="60"/>
        <v>0</v>
      </c>
      <c r="H145" s="106" t="e">
        <f t="shared" si="48"/>
        <v>#DIV/0!</v>
      </c>
    </row>
    <row r="146" spans="1:9" x14ac:dyDescent="0.2">
      <c r="A146" s="94"/>
      <c r="B146" s="78" t="str">
        <f>Checklist!B146</f>
        <v>School Bus Version (Questions 94SB-96SB)</v>
      </c>
      <c r="C146" s="95"/>
      <c r="D146" s="167"/>
      <c r="E146" s="95"/>
      <c r="F146" s="173">
        <f>SUM(F147:F149)</f>
        <v>0</v>
      </c>
      <c r="G146" s="173">
        <f>SUM(G147:G149)</f>
        <v>9.5470338763402413E-2</v>
      </c>
      <c r="H146" s="107">
        <f>F146/G146</f>
        <v>0</v>
      </c>
    </row>
    <row r="147" spans="1:9" ht="25.5" x14ac:dyDescent="0.2">
      <c r="A147" s="96" t="str">
        <f>Checklist!A147</f>
        <v>94SB</v>
      </c>
      <c r="B147" s="97" t="str">
        <f>Checklist!B147</f>
        <v>This entity requires confirmation upon arrival at final non-school destinations (final drop-offs, field trips, extracurricular activities, etc.)</v>
      </c>
      <c r="C147" s="71">
        <f>Checklist!D147</f>
        <v>0</v>
      </c>
      <c r="D147" s="166">
        <f>Weights!C147</f>
        <v>1.2306545756009958E-2</v>
      </c>
      <c r="E147" s="72">
        <f>IF(Checklist!C147="X",0,1)</f>
        <v>1</v>
      </c>
      <c r="F147" s="166">
        <f t="shared" ref="F147:F149" si="61">C147*D147*E147</f>
        <v>0</v>
      </c>
      <c r="G147" s="166">
        <f t="shared" ref="G147:G149" si="62">D147*E147*$C$6</f>
        <v>4.9226183024039832E-2</v>
      </c>
      <c r="H147" s="106">
        <f t="shared" si="48"/>
        <v>0</v>
      </c>
    </row>
    <row r="148" spans="1:9" ht="25.5" x14ac:dyDescent="0.2">
      <c r="A148" s="81" t="str">
        <f>Checklist!A148</f>
        <v>95SB</v>
      </c>
      <c r="B148" s="83" t="str">
        <f>Checklist!B148</f>
        <v>This entity prohibits the use of alternate drivers without specific entity authorization.</v>
      </c>
      <c r="C148" s="71">
        <f>Checklist!D148</f>
        <v>0</v>
      </c>
      <c r="D148" s="166">
        <f>Weights!C148</f>
        <v>1.1561038934840647E-2</v>
      </c>
      <c r="E148" s="72">
        <f>IF(Checklist!C148="X",0,1)</f>
        <v>1</v>
      </c>
      <c r="F148" s="166">
        <f t="shared" si="61"/>
        <v>0</v>
      </c>
      <c r="G148" s="166">
        <f t="shared" si="62"/>
        <v>4.6244155739362587E-2</v>
      </c>
      <c r="H148" s="106">
        <f t="shared" si="48"/>
        <v>0</v>
      </c>
    </row>
    <row r="149" spans="1:9" x14ac:dyDescent="0.2">
      <c r="A149" s="81" t="str">
        <f>Checklist!A149</f>
        <v>96SB</v>
      </c>
      <c r="B149" s="83" t="str">
        <f>Checklist!B149</f>
        <v>This question is intentionally left blank.  N/A</v>
      </c>
      <c r="C149" s="71">
        <f>Checklist!D149</f>
        <v>0</v>
      </c>
      <c r="D149" s="166">
        <f>Weights!C149</f>
        <v>0</v>
      </c>
      <c r="E149" s="72">
        <f>IF(Checklist!C149="X",0,1)</f>
        <v>0</v>
      </c>
      <c r="F149" s="166">
        <f t="shared" si="61"/>
        <v>0</v>
      </c>
      <c r="G149" s="166">
        <f t="shared" si="62"/>
        <v>0</v>
      </c>
      <c r="H149" s="106" t="e">
        <f t="shared" si="48"/>
        <v>#DIV/0!</v>
      </c>
    </row>
    <row r="150" spans="1:9" x14ac:dyDescent="0.2">
      <c r="A150" s="94"/>
      <c r="B150" s="78" t="str">
        <f>Checklist!B150</f>
        <v>Trucking Version (Questions 94TR-96TR)</v>
      </c>
      <c r="C150" s="95"/>
      <c r="D150" s="167"/>
      <c r="E150" s="95"/>
      <c r="F150" s="173">
        <f>SUM(F151:F153)</f>
        <v>0</v>
      </c>
      <c r="G150" s="173">
        <f>SUM(G151:G153)</f>
        <v>9.8739529407470772E-2</v>
      </c>
      <c r="H150" s="107">
        <f>F150/G150</f>
        <v>0</v>
      </c>
    </row>
    <row r="151" spans="1:9" x14ac:dyDescent="0.2">
      <c r="A151" s="96" t="str">
        <f>Checklist!A151</f>
        <v>94TR</v>
      </c>
      <c r="B151" s="97" t="str">
        <f>Checklist!B151</f>
        <v>This entity requires confirmation of shipment delivery upon arrival.</v>
      </c>
      <c r="C151" s="71">
        <f>Checklist!D151</f>
        <v>0</v>
      </c>
      <c r="D151" s="166">
        <f>Weights!C151</f>
        <v>9.2974631284991911E-3</v>
      </c>
      <c r="E151" s="72">
        <f>IF(Checklist!C151="X",0,1)</f>
        <v>1</v>
      </c>
      <c r="F151" s="166">
        <f t="shared" ref="F151:F154" si="63">C151*D151*E151</f>
        <v>0</v>
      </c>
      <c r="G151" s="166">
        <f t="shared" ref="G151:G153" si="64">D151*E151*$C$6</f>
        <v>3.7189852513996764E-2</v>
      </c>
      <c r="H151" s="106">
        <f t="shared" si="48"/>
        <v>0</v>
      </c>
    </row>
    <row r="152" spans="1:9" ht="25.5" x14ac:dyDescent="0.2">
      <c r="A152" s="81" t="str">
        <f>Checklist!A152</f>
        <v>95TR</v>
      </c>
      <c r="B152" s="83" t="str">
        <f>Checklist!B152</f>
        <v>This entity requires that shipments not be subcontracted or turned over to another driver without specific entity authorization.</v>
      </c>
      <c r="C152" s="71">
        <f>Checklist!D152</f>
        <v>0</v>
      </c>
      <c r="D152" s="166">
        <f>Weights!C152</f>
        <v>8.4326042005572997E-3</v>
      </c>
      <c r="E152" s="72">
        <f>IF(Checklist!C152="X",0,1)</f>
        <v>1</v>
      </c>
      <c r="F152" s="166">
        <f t="shared" si="63"/>
        <v>0</v>
      </c>
      <c r="G152" s="166">
        <f t="shared" si="64"/>
        <v>3.3730416802229199E-2</v>
      </c>
      <c r="H152" s="106">
        <f t="shared" si="48"/>
        <v>0</v>
      </c>
    </row>
    <row r="153" spans="1:9" ht="25.5" x14ac:dyDescent="0.2">
      <c r="A153" s="81" t="str">
        <f>Checklist!A153</f>
        <v>96TR</v>
      </c>
      <c r="B153" s="83" t="str">
        <f>Checklist!B153</f>
        <v>This entity requires advance notice to the consignee or point of destination regarding anticipated delivery information.</v>
      </c>
      <c r="C153" s="71">
        <f>Checklist!D153</f>
        <v>0</v>
      </c>
      <c r="D153" s="166">
        <f>Weights!C153</f>
        <v>6.9548150228111996E-3</v>
      </c>
      <c r="E153" s="72">
        <f>IF(Checklist!C153="X",0,1)</f>
        <v>1</v>
      </c>
      <c r="F153" s="166">
        <f t="shared" si="63"/>
        <v>0</v>
      </c>
      <c r="G153" s="166">
        <f t="shared" si="64"/>
        <v>2.7819260091244798E-2</v>
      </c>
      <c r="H153" s="106">
        <f t="shared" si="48"/>
        <v>0</v>
      </c>
    </row>
    <row r="154" spans="1:9" ht="38.25" x14ac:dyDescent="0.2">
      <c r="A154" s="81">
        <f>Checklist!A154</f>
        <v>97</v>
      </c>
      <c r="B154" s="83" t="str">
        <f>Checklist!B154</f>
        <v>This entity requires specific security protocols be followed in the event a trip must be delayed, discontinued, requires multiple days to complete or exceeds hours-of-service regulations.</v>
      </c>
      <c r="C154" s="71">
        <f>Checklist!D154</f>
        <v>0</v>
      </c>
      <c r="D154" s="269">
        <f>Weights!C154</f>
        <v>8.8040315399621726E-3</v>
      </c>
      <c r="E154" s="71">
        <f>IF(Checklist!C154="X",0,1)</f>
        <v>1</v>
      </c>
      <c r="F154" s="269">
        <f t="shared" si="63"/>
        <v>0</v>
      </c>
      <c r="G154" s="269">
        <f>D154*E154*$C$6</f>
        <v>3.521612615984869E-2</v>
      </c>
      <c r="H154" s="270">
        <f t="shared" si="48"/>
        <v>0</v>
      </c>
      <c r="I154" s="88"/>
    </row>
    <row r="155" spans="1:9" x14ac:dyDescent="0.2">
      <c r="A155" s="90"/>
      <c r="B155" s="79" t="str">
        <f>Checklist!B155</f>
        <v>SAI # 20 - Pre-plan Emergency Travel Routes.</v>
      </c>
      <c r="C155" s="91"/>
      <c r="D155" s="172"/>
      <c r="E155" s="180">
        <f>SUM(E156:E157)</f>
        <v>2</v>
      </c>
      <c r="F155" s="172">
        <f>SUM(F156:F157)</f>
        <v>0</v>
      </c>
      <c r="G155" s="172">
        <f>SUM(G156:G157)</f>
        <v>0.1129836008310183</v>
      </c>
      <c r="H155" s="105">
        <f>F155/G155</f>
        <v>0</v>
      </c>
    </row>
    <row r="156" spans="1:9" ht="25.5" x14ac:dyDescent="0.2">
      <c r="A156" s="96">
        <f>Checklist!A156</f>
        <v>98</v>
      </c>
      <c r="B156" s="97" t="str">
        <f>Checklist!B156</f>
        <v>This entity prohibits drivers from diverting from authorized routes, making unauthorized pickups or stopping at unauthorized locations without justification.</v>
      </c>
      <c r="C156" s="71">
        <f>Checklist!D156</f>
        <v>0</v>
      </c>
      <c r="D156" s="166">
        <f>Weights!C156</f>
        <v>1.5785076634868309E-2</v>
      </c>
      <c r="E156" s="72">
        <f>IF(Checklist!C156="X",0,1)</f>
        <v>1</v>
      </c>
      <c r="F156" s="166">
        <f t="shared" ref="F156:F157" si="65">C156*D156*E156</f>
        <v>0</v>
      </c>
      <c r="G156" s="166">
        <f t="shared" ref="G156:G157" si="66">D156*E156*$C$6</f>
        <v>6.3140306539473237E-2</v>
      </c>
      <c r="H156" s="106">
        <f t="shared" si="48"/>
        <v>0</v>
      </c>
    </row>
    <row r="157" spans="1:9" ht="25.5" x14ac:dyDescent="0.2">
      <c r="A157" s="81">
        <f>Checklist!A157</f>
        <v>99</v>
      </c>
      <c r="B157" s="83" t="str">
        <f>Checklist!B157</f>
        <v>This entity has identified alternate routes in the event primary routes cannot be used under certain security related emergencies.</v>
      </c>
      <c r="C157" s="71">
        <f>Checklist!D157</f>
        <v>0</v>
      </c>
      <c r="D157" s="166">
        <f>Weights!C157</f>
        <v>1.2460823572886267E-2</v>
      </c>
      <c r="E157" s="72">
        <f>IF(Checklist!C157="X",0,1)</f>
        <v>1</v>
      </c>
      <c r="F157" s="166">
        <f t="shared" si="65"/>
        <v>0</v>
      </c>
      <c r="G157" s="166">
        <f t="shared" si="66"/>
        <v>4.9843294291545069E-2</v>
      </c>
      <c r="H157" s="106">
        <f t="shared" si="48"/>
        <v>0</v>
      </c>
    </row>
  </sheetData>
  <sheetProtection password="CC3D" sheet="1" objects="1" scenarios="1" selectLockedCells="1"/>
  <mergeCells count="3">
    <mergeCell ref="F3:H3"/>
    <mergeCell ref="F5:H5"/>
    <mergeCell ref="A9:H9"/>
  </mergeCells>
  <pageMargins left="0.2" right="0.2" top="0.25" bottom="0.25" header="0.3" footer="0.3"/>
  <pageSetup orientation="landscape" horizontalDpi="4294967295" verticalDpi="4294967295"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D157"/>
  <sheetViews>
    <sheetView workbookViewId="0"/>
  </sheetViews>
  <sheetFormatPr defaultRowHeight="15" x14ac:dyDescent="0.25"/>
  <cols>
    <col min="1" max="1" width="9.85546875" customWidth="1"/>
    <col min="2" max="2" width="87.140625" customWidth="1"/>
    <col min="3" max="3" width="7.85546875" style="162" bestFit="1" customWidth="1"/>
    <col min="4" max="4" width="7.85546875" style="157" customWidth="1"/>
  </cols>
  <sheetData>
    <row r="3" spans="1:4" ht="15.75" x14ac:dyDescent="0.25">
      <c r="A3" s="85" t="s">
        <v>425</v>
      </c>
    </row>
    <row r="7" spans="1:4" ht="15.75" thickBot="1" x14ac:dyDescent="0.3"/>
    <row r="8" spans="1:4" ht="15.75" x14ac:dyDescent="0.25">
      <c r="A8" s="40"/>
      <c r="B8" s="181" t="s">
        <v>3</v>
      </c>
      <c r="C8" s="179"/>
      <c r="D8" s="158"/>
    </row>
    <row r="9" spans="1:4" ht="15.75" x14ac:dyDescent="0.25">
      <c r="A9" s="48"/>
      <c r="B9" s="182" t="s">
        <v>6</v>
      </c>
      <c r="C9" s="186" t="s">
        <v>420</v>
      </c>
      <c r="D9" s="159"/>
    </row>
    <row r="10" spans="1:4" ht="15.75" x14ac:dyDescent="0.25">
      <c r="A10" s="98">
        <f>Technical!A10</f>
        <v>0</v>
      </c>
      <c r="B10" s="98" t="str">
        <f>Technical!B10</f>
        <v>Management and Accountability</v>
      </c>
      <c r="C10" s="187"/>
      <c r="D10" s="159"/>
    </row>
    <row r="11" spans="1:4" ht="15.75" x14ac:dyDescent="0.25">
      <c r="A11" s="56">
        <f>Technical!A11</f>
        <v>0</v>
      </c>
      <c r="B11" s="57" t="str">
        <f>Technical!B11</f>
        <v>SAI #1 – Have a Designated Security Coordinator</v>
      </c>
      <c r="C11" s="188"/>
      <c r="D11" s="159"/>
    </row>
    <row r="12" spans="1:4" ht="15.75" x14ac:dyDescent="0.25">
      <c r="A12" s="42">
        <f>Technical!A12</f>
        <v>1</v>
      </c>
      <c r="B12" s="58" t="str">
        <f>Technical!B12</f>
        <v>This entity designates a primary Security Coordinator/ Director.</v>
      </c>
      <c r="C12" s="189">
        <v>1.5406223888722414E-2</v>
      </c>
      <c r="D12" s="160"/>
    </row>
    <row r="13" spans="1:4" ht="15.75" x14ac:dyDescent="0.25">
      <c r="A13" s="42">
        <f>Technical!A13</f>
        <v>2</v>
      </c>
      <c r="B13" s="58" t="str">
        <f>Technical!B13</f>
        <v>This entity designates an alternate Security Coordinator/Director.</v>
      </c>
      <c r="C13" s="189">
        <v>1.1425666761848296E-2</v>
      </c>
      <c r="D13" s="160"/>
    </row>
    <row r="14" spans="1:4" ht="15.75" x14ac:dyDescent="0.25">
      <c r="A14" s="42">
        <f>Technical!A14</f>
        <v>3</v>
      </c>
      <c r="B14" s="58" t="str">
        <f>Technical!B14</f>
        <v>This entity has policies that specify the transportation related duties of the Security Coordinator.</v>
      </c>
      <c r="C14" s="189">
        <v>1.3760328011329606E-2</v>
      </c>
      <c r="D14" s="160"/>
    </row>
    <row r="15" spans="1:4" ht="15.75" x14ac:dyDescent="0.25">
      <c r="A15" s="56">
        <f>Technical!A15</f>
        <v>0</v>
      </c>
      <c r="B15" s="57" t="str">
        <f>Technical!B15</f>
        <v>SAI #2 – Conduct a Thorough Risk Assessment</v>
      </c>
      <c r="C15" s="188"/>
      <c r="D15" s="159"/>
    </row>
    <row r="16" spans="1:4" ht="47.25" x14ac:dyDescent="0.25">
      <c r="A16" s="42">
        <f>Technical!A16</f>
        <v>4</v>
      </c>
      <c r="B16" s="58" t="str">
        <f>Technical!B16</f>
        <v>This entity recognizes they may have certain assets of specific interest to terrorists (i.e.: vehicles, IT information, passengers, critical personnel, etc.) and considers this factor when developing transportation security practices.</v>
      </c>
      <c r="C16" s="189">
        <v>1.3643389553366947E-2</v>
      </c>
      <c r="D16" s="160"/>
    </row>
    <row r="17" spans="1:4" ht="31.5" x14ac:dyDescent="0.25">
      <c r="A17" s="42">
        <f>Technical!A17</f>
        <v>5</v>
      </c>
      <c r="B17" s="58" t="str">
        <f>Technical!B17</f>
        <v>This entity has conducted a documented, site specific “Risk Assessment” that addresses current threats, vulnerabilities and consequences.</v>
      </c>
      <c r="C17" s="189">
        <v>1.3999966184975421E-2</v>
      </c>
      <c r="D17" s="160"/>
    </row>
    <row r="18" spans="1:4" ht="31.5" x14ac:dyDescent="0.25">
      <c r="A18" s="42">
        <f>Technical!A18</f>
        <v>6</v>
      </c>
      <c r="B18" s="58" t="str">
        <f>Technical!B18</f>
        <v xml:space="preserve">Management for this entity provides funding and/or approves corrective actions to security vulnerabilities or weaknesses identified.  </v>
      </c>
      <c r="C18" s="189">
        <v>1.219506660280721E-2</v>
      </c>
      <c r="D18" s="160"/>
    </row>
    <row r="19" spans="1:4" ht="15.75" x14ac:dyDescent="0.25">
      <c r="A19" s="56">
        <f>Technical!A19</f>
        <v>0</v>
      </c>
      <c r="B19" s="57" t="str">
        <f>Technical!B19</f>
        <v>SAI # 3 - Develop a Security Plan (Security Specific Protocols)</v>
      </c>
      <c r="C19" s="188"/>
      <c r="D19" s="159"/>
    </row>
    <row r="20" spans="1:4" ht="47.25" x14ac:dyDescent="0.25">
      <c r="A20" s="42">
        <f>Technical!A20</f>
        <v>7</v>
      </c>
      <c r="B20" s="58" t="str">
        <f>Technical!B20</f>
        <v>This entity has written, site specific transportation security procedures (may be in the form of a Security Plan) that address, at a minimum, personnel security, facility security and vehicle security along with actions to be taken in the event of a security incident or security breach.</v>
      </c>
      <c r="C20" s="189">
        <v>6.4326648865127498E-3</v>
      </c>
      <c r="D20" s="160"/>
    </row>
    <row r="21" spans="1:4" ht="31.5" x14ac:dyDescent="0.25">
      <c r="A21" s="42">
        <f>Technical!A21</f>
        <v>8</v>
      </c>
      <c r="B21" s="58" t="str">
        <f>Technical!B21</f>
        <v>This entity limits access to its security plan or security procedures to employees with a "need-to-know.”</v>
      </c>
      <c r="C21" s="189">
        <v>5.3237266764107989E-3</v>
      </c>
      <c r="D21" s="160"/>
    </row>
    <row r="22" spans="1:4" ht="31.5" x14ac:dyDescent="0.25">
      <c r="A22" s="42">
        <f>Technical!A22</f>
        <v>9</v>
      </c>
      <c r="B22" s="58" t="str">
        <f>Technical!B22</f>
        <v>This entity requires that employees with access to security procedures sign a non-disclosure agreement (NDA).</v>
      </c>
      <c r="C22" s="189">
        <v>4.6923859512526178E-3</v>
      </c>
      <c r="D22" s="160"/>
    </row>
    <row r="23" spans="1:4" ht="31.5" x14ac:dyDescent="0.25">
      <c r="A23" s="42">
        <f>Technical!A23</f>
        <v>10</v>
      </c>
      <c r="B23" s="58" t="str">
        <f>Technical!B23</f>
        <v>This entity has written security plans/policies that have been reviewed and approved at the entity's executive level.</v>
      </c>
      <c r="C23" s="189">
        <v>5.4428168724573135E-3</v>
      </c>
      <c r="D23" s="160"/>
    </row>
    <row r="24" spans="1:4" ht="31.5" x14ac:dyDescent="0.25">
      <c r="A24" s="42">
        <f>Technical!A24</f>
        <v>11</v>
      </c>
      <c r="B24" s="58" t="str">
        <f>Technical!B24</f>
        <v>This entity has security procedures to be followed by all personnel (i.e., drivers, office workers, maintenance workers, laborers and others) in the event of a security breach or incident.</v>
      </c>
      <c r="C24" s="189">
        <v>6.0599150440361687E-3</v>
      </c>
      <c r="D24" s="160"/>
    </row>
    <row r="25" spans="1:4" ht="31.5" x14ac:dyDescent="0.25">
      <c r="A25" s="42">
        <f>Technical!A25</f>
        <v>12</v>
      </c>
      <c r="B25" s="58" t="str">
        <f>Technical!B25</f>
        <v>This entity requires that their security policies be reviewed at least annually and updated as needed.</v>
      </c>
      <c r="C25" s="189">
        <v>4.9676910812774247E-3</v>
      </c>
      <c r="D25" s="160"/>
    </row>
    <row r="26" spans="1:4" ht="47.25" x14ac:dyDescent="0.25">
      <c r="A26" s="42">
        <f>Technical!A26</f>
        <v>13</v>
      </c>
      <c r="B26" s="58" t="str">
        <f>Technical!B26</f>
        <v xml:space="preserve">Employees are provided with site-specific, up to date contact information for entity management and/or security personnel to be notified in the event of a security incident and this entity periodically tests their notification or "call-tree" procedures. </v>
      </c>
      <c r="C26" s="189">
        <v>5.2331167748354904E-3</v>
      </c>
      <c r="D26" s="160"/>
    </row>
    <row r="27" spans="1:4" ht="31.5" x14ac:dyDescent="0.25">
      <c r="A27" s="42">
        <f>Technical!A27</f>
        <v>14</v>
      </c>
      <c r="B27" s="58" t="str">
        <f>Technical!B27</f>
        <v>This entity has procedures for 24/7 notification of entity security personnel and/or local/state/federal authorities to be notified in the event of a security incident.</v>
      </c>
      <c r="C27" s="189">
        <v>5.5686552534949321E-3</v>
      </c>
      <c r="D27" s="160"/>
    </row>
    <row r="28" spans="1:4" ht="15.75" x14ac:dyDescent="0.25">
      <c r="A28" s="56">
        <f>Technical!A28</f>
        <v>0</v>
      </c>
      <c r="B28" s="57" t="str">
        <f>Technical!B28</f>
        <v>SAI # 4 – Plan for Continuity of Operations</v>
      </c>
      <c r="C28" s="188"/>
      <c r="D28" s="159"/>
    </row>
    <row r="29" spans="1:4" ht="47.25" x14ac:dyDescent="0.25">
      <c r="A29" s="42">
        <f>Technical!A29</f>
        <v>15</v>
      </c>
      <c r="B29" s="58" t="str">
        <f>Technical!B29</f>
        <v>This entity has procedures designed to ensure restoration of facilities and services following a significant operational disruption. (May be in the form of a Business Recovery Plan, Continuity of Operations Plan or part of the Emergency Response/Safety Plan).</v>
      </c>
      <c r="C29" s="189">
        <v>1.7909328617119434E-2</v>
      </c>
      <c r="D29" s="160"/>
    </row>
    <row r="30" spans="1:4" ht="31.5" x14ac:dyDescent="0.25">
      <c r="A30" s="42">
        <f>Technical!A30</f>
        <v>16</v>
      </c>
      <c r="B30" s="58" t="str">
        <f>Technical!B30</f>
        <v>This entity ensures all facilities have an auxiliary power source if needed or the ability to operate effectively from an identified secondary site.</v>
      </c>
      <c r="C30" s="189">
        <v>1.4664182192824525E-2</v>
      </c>
      <c r="D30" s="160"/>
    </row>
    <row r="31" spans="1:4" ht="15.75" x14ac:dyDescent="0.25">
      <c r="A31" s="56">
        <f>Technical!A31</f>
        <v>0</v>
      </c>
      <c r="B31" s="57" t="str">
        <f>Technical!B31</f>
        <v>SAI # 5 – Develop a Communications Plan</v>
      </c>
      <c r="C31" s="188"/>
      <c r="D31" s="159"/>
    </row>
    <row r="32" spans="1:4" ht="15.75" x14ac:dyDescent="0.25">
      <c r="A32" s="42">
        <f>Technical!A32</f>
        <v>17</v>
      </c>
      <c r="B32" s="58" t="str">
        <f>Technical!B32</f>
        <v>This entity has methods for communicating with drivers during normal conditions.</v>
      </c>
      <c r="C32" s="189">
        <v>1.970621119291471E-2</v>
      </c>
      <c r="D32" s="160"/>
    </row>
    <row r="33" spans="1:4" ht="31.5" x14ac:dyDescent="0.25">
      <c r="A33" s="42">
        <f>Technical!A33</f>
        <v>18</v>
      </c>
      <c r="B33" s="58" t="str">
        <f>Technical!B33</f>
        <v xml:space="preserve">This entity has emergency procedures in place for drivers on the road to follow in the event normal communications are disrupted.  </v>
      </c>
      <c r="C33" s="189">
        <v>1.7897505824420918E-2</v>
      </c>
      <c r="D33" s="160"/>
    </row>
    <row r="34" spans="1:4" ht="15.75" x14ac:dyDescent="0.25">
      <c r="A34" s="56">
        <f>Technical!A34</f>
        <v>0</v>
      </c>
      <c r="B34" s="57" t="str">
        <f>Technical!B34</f>
        <v>SAI # 6 -  Safeguard Business and Security Critical Information</v>
      </c>
      <c r="C34" s="188"/>
      <c r="D34" s="159"/>
    </row>
    <row r="35" spans="1:4" ht="47.25" x14ac:dyDescent="0.25">
      <c r="A35" s="42">
        <f>Technical!A35</f>
        <v>19</v>
      </c>
      <c r="B35" s="58" t="str">
        <f>Technical!B35</f>
        <v xml:space="preserve">This entity controls access to business documents (i.e. security plans, critical asset lists, risk/vulnerability assessments, schematics, drawings, manifests, etc.) that may compromise entity security practices.  </v>
      </c>
      <c r="C35" s="189">
        <v>1.2377601472915813E-2</v>
      </c>
      <c r="D35" s="160"/>
    </row>
    <row r="36" spans="1:4" ht="31.5" x14ac:dyDescent="0.25">
      <c r="A36" s="42">
        <f>Technical!A36</f>
        <v>20</v>
      </c>
      <c r="B36" s="58" t="str">
        <f>Technical!B36</f>
        <v xml:space="preserve">This entity controls personnel information (i.e. SSN, address, drivers license, etc.) that may be deemed sensitive in nature.  </v>
      </c>
      <c r="C36" s="189">
        <v>1.0661394118535108E-2</v>
      </c>
      <c r="D36" s="160"/>
    </row>
    <row r="37" spans="1:4" ht="63" x14ac:dyDescent="0.25">
      <c r="A37" s="42">
        <f>Technical!A37</f>
        <v>21</v>
      </c>
      <c r="B37" s="58" t="str">
        <f>Technical!B37</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37" s="189">
        <v>1.0996429993314285E-2</v>
      </c>
      <c r="D37" s="160"/>
    </row>
    <row r="38" spans="1:4" ht="15.75" x14ac:dyDescent="0.25">
      <c r="A38" s="56">
        <f>Technical!A38</f>
        <v>0</v>
      </c>
      <c r="B38" s="57" t="str">
        <f>Technical!B38</f>
        <v xml:space="preserve">SAI # 7 - Be Aware of Industry Security Best Practices. </v>
      </c>
      <c r="C38" s="188"/>
      <c r="D38" s="159"/>
    </row>
    <row r="39" spans="1:4" ht="47.25" x14ac:dyDescent="0.25">
      <c r="A39" s="42">
        <f>Technical!A39</f>
        <v>22</v>
      </c>
      <c r="B39" s="58" t="str">
        <f>Technical!B39</f>
        <v>Personnel at this entity meet with industry peers, partners or associations that share security related information or best practices.  (May include individual or corporate membership with an industry trade association).</v>
      </c>
      <c r="C39" s="189">
        <v>1.6438164637430572E-2</v>
      </c>
      <c r="D39" s="160"/>
    </row>
    <row r="40" spans="1:4" ht="31.5" x14ac:dyDescent="0.25">
      <c r="A40" s="42">
        <f>Technical!A40</f>
        <v>23</v>
      </c>
      <c r="B40" s="58" t="str">
        <f>Technical!B40</f>
        <v>Personnel at this entity have sought and/or obtained transportation related security information or "best practices" guidance from external sources.</v>
      </c>
      <c r="C40" s="189">
        <v>1.447704438973E-2</v>
      </c>
      <c r="D40" s="160"/>
    </row>
    <row r="41" spans="1:4" ht="15.75" x14ac:dyDescent="0.25">
      <c r="A41" s="54">
        <f>Technical!A41</f>
        <v>0</v>
      </c>
      <c r="B41" s="55" t="str">
        <f>Technical!B41</f>
        <v>Personnel Security</v>
      </c>
      <c r="C41" s="187"/>
      <c r="D41" s="159"/>
    </row>
    <row r="42" spans="1:4" ht="31.5" x14ac:dyDescent="0.25">
      <c r="A42" s="56">
        <f>Technical!A42</f>
        <v>0</v>
      </c>
      <c r="B42" s="57" t="str">
        <f>Technical!B42</f>
        <v>SAI # 8 – Conduct Licensing &amp; Background Checks for  Drivers / Employees / Contractors</v>
      </c>
      <c r="C42" s="191"/>
      <c r="D42" s="159"/>
    </row>
    <row r="43" spans="1:4" ht="47.25" x14ac:dyDescent="0.25">
      <c r="A43" s="42">
        <f>Technical!A43</f>
        <v>24</v>
      </c>
      <c r="B43" s="58" t="str">
        <f>Technical!B43</f>
        <v>This entity requires verification and documentation that persons operating entity vehicles have a valid driver’s license for the type of vehicle driven, along with any applicable endorsement(s) needed.</v>
      </c>
      <c r="C43" s="189">
        <v>1.5112442057267977E-2</v>
      </c>
      <c r="D43" s="160"/>
    </row>
    <row r="44" spans="1:4" ht="31.5" x14ac:dyDescent="0.25">
      <c r="A44" s="42">
        <f>Technical!A44</f>
        <v>25</v>
      </c>
      <c r="B44" s="58" t="str">
        <f>Technical!B44</f>
        <v>This entity requires a criminal history check, verification of Social Security number and verification of immigration status for personnel operating entity vehicles.</v>
      </c>
      <c r="C44" s="189">
        <v>1.5338182001970922E-2</v>
      </c>
      <c r="D44" s="160"/>
    </row>
    <row r="45" spans="1:4" ht="47.25" x14ac:dyDescent="0.25">
      <c r="A45" s="42">
        <f>Technical!A45</f>
        <v>26</v>
      </c>
      <c r="B45" s="58" t="str">
        <f>Technical!B45</f>
        <v>This entity requires a criminal history check, verification of Social Security number and verification of immigration status for non-driver employees with access to security related information or restricted areas.</v>
      </c>
      <c r="C45" s="189">
        <v>1.4502500656137465E-2</v>
      </c>
      <c r="D45" s="160"/>
    </row>
    <row r="46" spans="1:4" ht="31.5" x14ac:dyDescent="0.25">
      <c r="A46" s="42">
        <f>Technical!A46</f>
        <v>27</v>
      </c>
      <c r="B46" s="58" t="str">
        <f>Technical!B46</f>
        <v xml:space="preserve">This entity asks perspective employees if they have been denied employment elsewhere specifically as the result of a security background check.   </v>
      </c>
      <c r="C46" s="189">
        <v>8.8410183374321907E-3</v>
      </c>
      <c r="D46" s="160"/>
    </row>
    <row r="47" spans="1:4" ht="31.5" x14ac:dyDescent="0.25">
      <c r="A47" s="42">
        <f>Technical!A47</f>
        <v>28</v>
      </c>
      <c r="B47" s="58" t="str">
        <f>Technical!B47</f>
        <v>This entity has security-related criteria that would disqualify current or prospective personnel from employment.</v>
      </c>
      <c r="C47" s="189">
        <v>1.3266727411891157E-2</v>
      </c>
      <c r="D47" s="160"/>
    </row>
    <row r="48" spans="1:4" ht="31.5" x14ac:dyDescent="0.25">
      <c r="A48" s="42">
        <f>Technical!A48</f>
        <v>29</v>
      </c>
      <c r="B48" s="58" t="str">
        <f>Technical!B48</f>
        <v>This entity has policies to address criminal allegations that may arise or come to light involving current employees.</v>
      </c>
      <c r="C48" s="189">
        <v>1.2430324531782213E-2</v>
      </c>
      <c r="D48" s="160"/>
    </row>
    <row r="49" spans="1:4" ht="63" x14ac:dyDescent="0.25">
      <c r="A49" s="42">
        <f>Technical!A49</f>
        <v>30</v>
      </c>
      <c r="B49" s="58" t="str">
        <f>Technical!B49</f>
        <v xml:space="preserve">The entity requires that contractors having access to security related information or restricted areas be held to comparable licensing and background checks as those required of regular company employees (contracted employees may include contractual drivers, unescorted cleaning crews, etc.).  </v>
      </c>
      <c r="C49" s="189">
        <v>1.325176033827897E-2</v>
      </c>
      <c r="D49" s="160"/>
    </row>
    <row r="50" spans="1:4" ht="15.75" x14ac:dyDescent="0.25">
      <c r="A50" s="56">
        <f>Technical!A50</f>
        <v>0</v>
      </c>
      <c r="B50" s="57" t="str">
        <f>Technical!B50</f>
        <v xml:space="preserve">SAI # 9 – Develop and Follow Security Training Plan(s) </v>
      </c>
      <c r="C50" s="188"/>
      <c r="D50" s="159"/>
    </row>
    <row r="51" spans="1:4" ht="31.5" x14ac:dyDescent="0.25">
      <c r="A51" s="42">
        <f>Technical!A51</f>
        <v>31</v>
      </c>
      <c r="B51" s="58" t="str">
        <f>Technical!B51</f>
        <v xml:space="preserve">This entity provides general security awareness training to employees (separate from or in addition to regular safety training).  </v>
      </c>
      <c r="C51" s="189">
        <v>1.6685170214738348E-2</v>
      </c>
      <c r="D51" s="160"/>
    </row>
    <row r="52" spans="1:4" ht="15.75" x14ac:dyDescent="0.25">
      <c r="A52" s="42">
        <f>Technical!A52</f>
        <v>32</v>
      </c>
      <c r="B52" s="58" t="str">
        <f>Technical!B52</f>
        <v>This entity provides additional security training to employees having security responsibilities.</v>
      </c>
      <c r="C52" s="189">
        <v>1.5755381203810023E-2</v>
      </c>
      <c r="D52" s="160"/>
    </row>
    <row r="53" spans="1:4" ht="15.75" x14ac:dyDescent="0.25">
      <c r="A53" s="42">
        <f>Technical!A53</f>
        <v>33</v>
      </c>
      <c r="B53" s="58" t="str">
        <f>Technical!B53</f>
        <v>This entity provides periodic security re-training.</v>
      </c>
      <c r="C53" s="189">
        <v>1.4181102521076053E-2</v>
      </c>
      <c r="D53" s="160"/>
    </row>
    <row r="54" spans="1:4" ht="47.25" x14ac:dyDescent="0.25">
      <c r="A54" s="42">
        <f>Technical!A54</f>
        <v>34</v>
      </c>
      <c r="B54" s="58" t="str">
        <f>Technical!B54</f>
        <v>The security training/re-training offered by this entity is specific to and appropriate for the type of transportation operation being conducted (trucking, school bus, motor coach or infrastructure mode).</v>
      </c>
      <c r="C54" s="189">
        <v>1.5273281208602095E-2</v>
      </c>
      <c r="D54" s="160"/>
    </row>
    <row r="55" spans="1:4" ht="31.5" x14ac:dyDescent="0.25">
      <c r="A55" s="42">
        <f>Technical!A55</f>
        <v>35</v>
      </c>
      <c r="B55" s="58" t="str">
        <f>Technical!B55</f>
        <v>This entity has comparable security training requirements for both internal employees and contracted employees with security responsibilities or access to security-related information.</v>
      </c>
      <c r="C55" s="189">
        <v>1.456390811604099E-2</v>
      </c>
      <c r="D55" s="160"/>
    </row>
    <row r="56" spans="1:4" ht="31.5" x14ac:dyDescent="0.25">
      <c r="A56" s="42">
        <f>Technical!A56</f>
        <v>36</v>
      </c>
      <c r="B56" s="58" t="str">
        <f>Technical!B56</f>
        <v>This entity requires documentation and retention of records relating to security training received by employees.</v>
      </c>
      <c r="C56" s="189">
        <v>1.2316957226654865E-2</v>
      </c>
      <c r="D56" s="160"/>
    </row>
    <row r="57" spans="1:4" ht="15.75" x14ac:dyDescent="0.25">
      <c r="A57" s="56">
        <f>Technical!A57</f>
        <v>0</v>
      </c>
      <c r="B57" s="57" t="str">
        <f>Technical!B57</f>
        <v>SAI # 10 –Participates in Security Exercises &amp; Drills</v>
      </c>
      <c r="C57" s="188"/>
      <c r="D57" s="159"/>
    </row>
    <row r="58" spans="1:4" ht="31.5" x14ac:dyDescent="0.25">
      <c r="A58" s="42">
        <f>Technical!A58</f>
        <v>37</v>
      </c>
      <c r="B58" s="58" t="str">
        <f>Technical!B58</f>
        <v>This entity meets with outside agencies (i.e.; law enforcement/first responders) regarding security support and or issues.</v>
      </c>
      <c r="C58" s="189">
        <v>2.6440160056988921E-2</v>
      </c>
      <c r="D58" s="160"/>
    </row>
    <row r="59" spans="1:4" ht="31.5" x14ac:dyDescent="0.25">
      <c r="A59" s="42">
        <f>Technical!A59</f>
        <v>38</v>
      </c>
      <c r="B59" s="58" t="str">
        <f>Technical!B59</f>
        <v>Personnel at this entity have actually conducted or participated in some type of exercises/drills that involve security related activities.</v>
      </c>
      <c r="C59" s="189">
        <v>2.4167920608083353E-2</v>
      </c>
      <c r="D59" s="160"/>
    </row>
    <row r="60" spans="1:4" ht="31.5" x14ac:dyDescent="0.25">
      <c r="A60" s="42">
        <f>Technical!A60</f>
        <v>39</v>
      </c>
      <c r="B60" s="58" t="str">
        <f>Technical!B60</f>
        <v>This entity has administrative and/or security personnel trained in the National Incident Management System (NIMS) or Incident Command System (ICS).</v>
      </c>
      <c r="C60" s="189">
        <v>2.1421198443742313E-2</v>
      </c>
      <c r="D60" s="160"/>
    </row>
    <row r="61" spans="1:4" ht="15.75" x14ac:dyDescent="0.25">
      <c r="A61" s="54">
        <f>Technical!A61</f>
        <v>0</v>
      </c>
      <c r="B61" s="55" t="str">
        <f>Technical!B61</f>
        <v>Facility Security</v>
      </c>
      <c r="C61" s="187"/>
      <c r="D61" s="159"/>
    </row>
    <row r="62" spans="1:4" ht="15.75" x14ac:dyDescent="0.25">
      <c r="A62" s="56">
        <f>Technical!A62</f>
        <v>0</v>
      </c>
      <c r="B62" s="57" t="str">
        <f>Technical!B62</f>
        <v>SAI # 11 - Maintain Facility Access Control</v>
      </c>
      <c r="C62" s="188"/>
      <c r="D62" s="159"/>
    </row>
    <row r="63" spans="1:4" ht="31.5" x14ac:dyDescent="0.25">
      <c r="A63" s="42">
        <f>Technical!A63</f>
        <v>40</v>
      </c>
      <c r="B63" s="58" t="str">
        <f>Technical!B63</f>
        <v xml:space="preserve">This entity has controlled points of entry/exit for employees and restricts non-employee access to buildings, terminals and/or work areas.             </v>
      </c>
      <c r="C63" s="189">
        <v>1.1035951688360584E-2</v>
      </c>
      <c r="D63" s="160"/>
    </row>
    <row r="64" spans="1:4" ht="31.5" x14ac:dyDescent="0.25">
      <c r="A64" s="42">
        <f>Technical!A64</f>
        <v>41</v>
      </c>
      <c r="B64" s="58" t="str">
        <f>Technical!B64</f>
        <v>This entity has secured all doors, windows, skylights, roof openings and other access points to all buildings, terminals and/or work areas.</v>
      </c>
      <c r="C64" s="189">
        <v>1.0570048015048716E-2</v>
      </c>
      <c r="D64" s="160"/>
    </row>
    <row r="65" spans="1:4" ht="31.5" x14ac:dyDescent="0.25">
      <c r="A65" s="42">
        <f>Technical!A65</f>
        <v>42</v>
      </c>
      <c r="B65" s="58" t="str">
        <f>Technical!B65</f>
        <v>This entity restricts employee access into certain secure areas (i.e.; computer room, administrative areas, dispatch, etc.).</v>
      </c>
      <c r="C65" s="189">
        <v>1.0171924546215998E-2</v>
      </c>
      <c r="D65" s="160"/>
    </row>
    <row r="66" spans="1:4" ht="31.5" x14ac:dyDescent="0.25">
      <c r="A66" s="42">
        <f>Technical!A66</f>
        <v>43</v>
      </c>
      <c r="B66" s="58" t="str">
        <f>Technical!B66</f>
        <v xml:space="preserve">This entity issues photo-identification cards/badges or uses other effective identification methods to identify employees.  </v>
      </c>
      <c r="C66" s="189">
        <v>1.0074107879980757E-2</v>
      </c>
      <c r="D66" s="160"/>
    </row>
    <row r="67" spans="1:4" ht="31.5" x14ac:dyDescent="0.25">
      <c r="A67" s="42">
        <f>Technical!A67</f>
        <v>44</v>
      </c>
      <c r="B67" s="58" t="str">
        <f>Technical!B67</f>
        <v xml:space="preserve">This entity requires employees to carry and/or display their identification card/badge or other form of positive employee ID while on duty.   </v>
      </c>
      <c r="C67" s="189">
        <v>9.3671983624140781E-3</v>
      </c>
      <c r="D67" s="160"/>
    </row>
    <row r="68" spans="1:4" ht="31.5" x14ac:dyDescent="0.25">
      <c r="A68" s="42">
        <f>Technical!A68</f>
        <v>45</v>
      </c>
      <c r="B68" s="58" t="str">
        <f>Technical!B68</f>
        <v xml:space="preserve">This entity has a challenge procedure that requires employees to safely report unknown persons or persons not having proper identification.  </v>
      </c>
      <c r="C68" s="189">
        <v>9.7046605352654712E-3</v>
      </c>
      <c r="D68" s="160"/>
    </row>
    <row r="69" spans="1:4" ht="31.5" x14ac:dyDescent="0.25">
      <c r="A69" s="42">
        <f>Technical!A69</f>
        <v>46</v>
      </c>
      <c r="B69" s="58" t="str">
        <f>Technical!B69</f>
        <v>This entity utilizes advanced physical control locking measures (i.e.; biometric input, key card, PIN, combination locks) for access to buildings, sites or secure areas.</v>
      </c>
      <c r="C69" s="189">
        <v>7.7422479142495232E-3</v>
      </c>
      <c r="D69" s="160"/>
    </row>
    <row r="70" spans="1:4" ht="31.5" x14ac:dyDescent="0.25">
      <c r="A70" s="42">
        <f>Technical!A70</f>
        <v>47</v>
      </c>
      <c r="B70" s="58" t="str">
        <f>Technical!B70</f>
        <v>Where appropriate, entrance and/or exit data to facilities and/or to secure areas can be reviewed as needed (may be written logs, PIN or biometric data, or recorded camera surveillance).</v>
      </c>
      <c r="C70" s="189">
        <v>8.003005278778055E-3</v>
      </c>
      <c r="D70" s="160"/>
    </row>
    <row r="71" spans="1:4" ht="15.75" x14ac:dyDescent="0.25">
      <c r="A71" s="42">
        <f>Technical!A71</f>
        <v>48</v>
      </c>
      <c r="B71" s="58" t="str">
        <f>Technical!B71</f>
        <v>This entity utilizes visitor control protocols for non-employees accessing non-public areas.</v>
      </c>
      <c r="C71" s="189">
        <v>9.6847543009598355E-3</v>
      </c>
      <c r="D71" s="160"/>
    </row>
    <row r="72" spans="1:4" ht="15.75" x14ac:dyDescent="0.25">
      <c r="A72" s="56">
        <f>Technical!A72</f>
        <v>0</v>
      </c>
      <c r="B72" s="57" t="str">
        <f>Technical!B72</f>
        <v>SAI # 12 - Implement Strong Physical Security at all Locations</v>
      </c>
      <c r="C72" s="188"/>
      <c r="D72" s="159"/>
    </row>
    <row r="73" spans="1:4" ht="31.5" x14ac:dyDescent="0.25">
      <c r="A73" s="42">
        <f>Technical!A73</f>
        <v>49</v>
      </c>
      <c r="B73" s="58" t="str">
        <f>Technical!B73</f>
        <v>This entity utilizes perimeter physical security barriers (fences/gates/ planters /bollards, etc.) that restrict both  unauthorized vehicle and pedestrian access.</v>
      </c>
      <c r="C73" s="189">
        <v>8.0772749622298138E-3</v>
      </c>
      <c r="D73" s="160"/>
    </row>
    <row r="74" spans="1:4" ht="31.5" x14ac:dyDescent="0.25">
      <c r="A74" s="42">
        <f>Technical!A74</f>
        <v>50</v>
      </c>
      <c r="B74" s="58" t="str">
        <f>Technical!B74</f>
        <v xml:space="preserve">All perimeter physical security barriers on site are functional, used as designed, and adequately maintained to effectively restrict vehicle and/or pedestrian access. </v>
      </c>
      <c r="C74" s="189">
        <v>7.5776581687457588E-3</v>
      </c>
      <c r="D74" s="160"/>
    </row>
    <row r="75" spans="1:4" ht="15.75" x14ac:dyDescent="0.25">
      <c r="A75" s="42">
        <f>Technical!A75</f>
        <v>51</v>
      </c>
      <c r="B75" s="58" t="str">
        <f>Technical!B75</f>
        <v>This entity utilizes a tamper resistent intrusion detection system(s) (burglary/robbery alarm).</v>
      </c>
      <c r="C75" s="189">
        <v>6.2133917376856751E-3</v>
      </c>
      <c r="D75" s="160"/>
    </row>
    <row r="76" spans="1:4" ht="15.75" x14ac:dyDescent="0.25">
      <c r="A76" s="42">
        <f>Technical!A76</f>
        <v>52</v>
      </c>
      <c r="B76" s="58" t="str">
        <f>Technical!B76</f>
        <v>This entity utilizes closed circuit television cameras (CCTV).</v>
      </c>
      <c r="C76" s="189">
        <v>6.8876948122509425E-3</v>
      </c>
      <c r="D76" s="160"/>
    </row>
    <row r="77" spans="1:4" ht="15.75" x14ac:dyDescent="0.25">
      <c r="A77" s="42">
        <f>Technical!A77</f>
        <v>53</v>
      </c>
      <c r="B77" s="183" t="str">
        <f>Technical!B77</f>
        <v>The CCTV cameras present are functional and adequately monitored and/or recorded.</v>
      </c>
      <c r="C77" s="189">
        <v>6.8085920818407491E-3</v>
      </c>
      <c r="D77" s="160"/>
    </row>
    <row r="78" spans="1:4" ht="15.75" x14ac:dyDescent="0.25">
      <c r="A78" s="42">
        <f>Technical!A78</f>
        <v>54</v>
      </c>
      <c r="B78" s="58" t="str">
        <f>Technical!B78</f>
        <v>This entity has adequate security lighting.</v>
      </c>
      <c r="C78" s="189">
        <v>7.0453294857082171E-3</v>
      </c>
      <c r="D78" s="160"/>
    </row>
    <row r="79" spans="1:4" ht="15.75" x14ac:dyDescent="0.25">
      <c r="A79" s="42">
        <f>Technical!A79</f>
        <v>55</v>
      </c>
      <c r="B79" s="58" t="str">
        <f>Technical!B79</f>
        <v>This entity utilizes key control procedures for buildings, terminals and gates.</v>
      </c>
      <c r="C79" s="189">
        <v>7.1232652946798848E-3</v>
      </c>
      <c r="D79" s="160"/>
    </row>
    <row r="80" spans="1:4" ht="15.75" x14ac:dyDescent="0.25">
      <c r="A80" s="42">
        <f>Technical!A80</f>
        <v>56</v>
      </c>
      <c r="B80" s="58" t="str">
        <f>Technical!B80</f>
        <v>This entity employs on-site security personnel.</v>
      </c>
      <c r="C80" s="189">
        <v>5.1170119810362248E-3</v>
      </c>
      <c r="D80" s="160"/>
    </row>
    <row r="81" spans="1:4" ht="15.75" x14ac:dyDescent="0.25">
      <c r="A81" s="42">
        <f>Technical!A81</f>
        <v>57</v>
      </c>
      <c r="B81" s="58" t="str">
        <f>Technical!B81</f>
        <v>This entity provides a secure location for employee parking separate from visitor parking.</v>
      </c>
      <c r="C81" s="189">
        <v>4.9353322549457613E-3</v>
      </c>
      <c r="D81" s="160"/>
    </row>
    <row r="82" spans="1:4" ht="15.75" x14ac:dyDescent="0.25">
      <c r="A82" s="42">
        <f>Technical!A82</f>
        <v>58</v>
      </c>
      <c r="B82" s="58" t="str">
        <f>Technical!B82</f>
        <v>Clearly visible and easily understood signs are present that identify restricted or off-limit areas.</v>
      </c>
      <c r="C82" s="189">
        <v>5.8368363951159163E-3</v>
      </c>
      <c r="D82" s="160"/>
    </row>
    <row r="83" spans="1:4" ht="31.5" x14ac:dyDescent="0.25">
      <c r="A83" s="42">
        <f>Technical!A83</f>
        <v>59</v>
      </c>
      <c r="B83" s="58" t="str">
        <f>Technical!B83</f>
        <v xml:space="preserve">Vehicle parking, stopping or standing is controlled, to the extent possible, along perimeter fencing or near restricted areas.  </v>
      </c>
      <c r="C83" s="189">
        <v>5.5858237871948364E-3</v>
      </c>
      <c r="D83" s="160"/>
    </row>
    <row r="84" spans="1:4" ht="31.5" x14ac:dyDescent="0.25">
      <c r="A84" s="42">
        <f>Technical!A84</f>
        <v>60</v>
      </c>
      <c r="B84" s="184" t="str">
        <f>Technical!B84</f>
        <v>This entity controls the growth of vegetation so that sight lines to vehicles, pedestrians, perimeter fences or restricted areas are unobstructed.</v>
      </c>
      <c r="C84" s="189">
        <v>5.623797186993261E-3</v>
      </c>
      <c r="D84" s="160"/>
    </row>
    <row r="85" spans="1:4" ht="31.5" x14ac:dyDescent="0.25">
      <c r="A85" s="42">
        <f>Technical!A85</f>
        <v>61</v>
      </c>
      <c r="B85" s="184" t="str">
        <f>Technical!B85</f>
        <v xml:space="preserve">This entity conducts random security checks on personnel/vehicles and/or other physical security countermeasures (i.e. random perimeter checks, breach/trespass tests, bomb threat drills, etc.).  </v>
      </c>
      <c r="C85" s="189">
        <v>6.5119152452404469E-3</v>
      </c>
      <c r="D85" s="160"/>
    </row>
    <row r="86" spans="1:4" ht="15.75" x14ac:dyDescent="0.25">
      <c r="A86" s="56">
        <f>Technical!A86</f>
        <v>0</v>
      </c>
      <c r="B86" s="57" t="str">
        <f>Technical!B86</f>
        <v>SAI # 13 - Enhance Internal and External Cyber Security</v>
      </c>
      <c r="C86" s="188"/>
      <c r="D86" s="159"/>
    </row>
    <row r="87" spans="1:4" ht="31.5" x14ac:dyDescent="0.25">
      <c r="A87" s="42">
        <f>Technical!A87</f>
        <v>62</v>
      </c>
      <c r="B87" s="58" t="str">
        <f>Technical!B87</f>
        <v>This entity requires an employee logon and password that grants access to limited data consistent with job function.</v>
      </c>
      <c r="C87" s="189">
        <v>1.3874394845605225E-2</v>
      </c>
      <c r="D87" s="160"/>
    </row>
    <row r="88" spans="1:4" ht="31.5" x14ac:dyDescent="0.25">
      <c r="A88" s="42">
        <f>Technical!A88</f>
        <v>63</v>
      </c>
      <c r="B88" s="58" t="str">
        <f>Technical!B88</f>
        <v>This entity utilizes an Information Technology (IT) "firewall" that prevents improper IT system access to entity information from both internal and external threats.</v>
      </c>
      <c r="C88" s="189">
        <v>1.1177756510455038E-2</v>
      </c>
      <c r="D88" s="160"/>
    </row>
    <row r="89" spans="1:4" ht="15.75" x14ac:dyDescent="0.25">
      <c r="A89" s="42">
        <f>Technical!A89</f>
        <v>64</v>
      </c>
      <c r="B89" s="58" t="str">
        <f>Technical!B89</f>
        <v>This entity has IT security guidelines.</v>
      </c>
      <c r="C89" s="189">
        <v>1.180266891251041E-2</v>
      </c>
      <c r="D89" s="160"/>
    </row>
    <row r="90" spans="1:4" ht="15.75" x14ac:dyDescent="0.25">
      <c r="A90" s="42">
        <f>Technical!A90</f>
        <v>65</v>
      </c>
      <c r="B90" s="58" t="str">
        <f>Technical!B90</f>
        <v>This entity identifies an IT security officer or coordinator.</v>
      </c>
      <c r="C90" s="189">
        <v>1.0827431946224602E-2</v>
      </c>
      <c r="D90" s="160"/>
    </row>
    <row r="91" spans="1:4" ht="15.75" x14ac:dyDescent="0.25">
      <c r="A91" s="42">
        <f>Technical!A91</f>
        <v>66</v>
      </c>
      <c r="B91" s="58" t="str">
        <f>Technical!B91</f>
        <v>This entity tests their IT system for vulnerabilities.</v>
      </c>
      <c r="C91" s="189">
        <v>1.1321373528931969E-2</v>
      </c>
      <c r="D91" s="160"/>
    </row>
    <row r="92" spans="1:4" ht="15.75" x14ac:dyDescent="0.25">
      <c r="A92" s="42">
        <f>Technical!A92</f>
        <v>67</v>
      </c>
      <c r="B92" s="58" t="str">
        <f>Technical!B92</f>
        <v>This entity has off-site backup capability for data generated.</v>
      </c>
      <c r="C92" s="189">
        <v>1.0927373302030941E-2</v>
      </c>
      <c r="D92" s="160"/>
    </row>
    <row r="93" spans="1:4" ht="15.75" x14ac:dyDescent="0.25">
      <c r="A93" s="54">
        <f>Technical!A93</f>
        <v>0</v>
      </c>
      <c r="B93" s="55" t="str">
        <f>Technical!B93</f>
        <v>Vehicle Security</v>
      </c>
      <c r="C93" s="187"/>
      <c r="D93" s="159"/>
    </row>
    <row r="94" spans="1:4" ht="15.75" x14ac:dyDescent="0.25">
      <c r="A94" s="56">
        <f>Technical!A94</f>
        <v>0</v>
      </c>
      <c r="B94" s="57" t="str">
        <f>Technical!B94</f>
        <v>SAI # 14 - Develop a Robust Vehicle Security Program</v>
      </c>
      <c r="C94" s="188"/>
      <c r="D94" s="159"/>
    </row>
    <row r="95" spans="1:4" ht="31.5" x14ac:dyDescent="0.25">
      <c r="A95" s="42">
        <f>Technical!A95</f>
        <v>68</v>
      </c>
      <c r="B95" s="58" t="str">
        <f>Technical!B95</f>
        <v xml:space="preserve">The vehicles used by this entity are equipped with appropriate door/window locks and their use is required (if not prohibited by State law).  </v>
      </c>
      <c r="C95" s="189">
        <v>5.2756887884349039E-3</v>
      </c>
      <c r="D95" s="160"/>
    </row>
    <row r="96" spans="1:4" ht="31.5" x14ac:dyDescent="0.25">
      <c r="A96" s="42">
        <f>Technical!A96</f>
        <v>69</v>
      </c>
      <c r="B96" s="58" t="str">
        <f>Technical!B96</f>
        <v>This entity provides some type of supplemental equipment for securing vehicles, which may include steering wheel locks, theft alarms, "kill switches," or other devices.</v>
      </c>
      <c r="C96" s="189">
        <v>4.2691024732844805E-3</v>
      </c>
      <c r="D96" s="160"/>
    </row>
    <row r="97" spans="1:4" ht="15.75" x14ac:dyDescent="0.25">
      <c r="A97" s="42">
        <f>Technical!A97</f>
        <v>70</v>
      </c>
      <c r="B97" s="58" t="str">
        <f>Technical!B97</f>
        <v>This entity utilizes a key control program for their vehicles.</v>
      </c>
      <c r="C97" s="189">
        <v>4.6148918247421421E-3</v>
      </c>
      <c r="D97" s="160"/>
    </row>
    <row r="98" spans="1:4" ht="31.5" x14ac:dyDescent="0.25">
      <c r="A98" s="42">
        <f>Technical!A98</f>
        <v>71</v>
      </c>
      <c r="B98" s="58" t="str">
        <f>Technical!B98</f>
        <v>This entity employees technology that requires the use of key card, PIN or biometric input to enter or start vehicles.</v>
      </c>
      <c r="C98" s="189">
        <v>3.4089840932875915E-3</v>
      </c>
      <c r="D98" s="160"/>
    </row>
    <row r="99" spans="1:4" ht="15.75" x14ac:dyDescent="0.25">
      <c r="A99" s="42">
        <f>Technical!A99</f>
        <v>72</v>
      </c>
      <c r="B99" s="58" t="str">
        <f>Technical!B99</f>
        <v>This entity uses vehicles with panic button capability.</v>
      </c>
      <c r="C99" s="189">
        <v>4.0240370111261073E-3</v>
      </c>
      <c r="D99" s="160"/>
    </row>
    <row r="100" spans="1:4" ht="31.5" x14ac:dyDescent="0.25">
      <c r="A100" s="42">
        <f>Technical!A100</f>
        <v>73</v>
      </c>
      <c r="B100" s="58" t="str">
        <f>Technical!B100</f>
        <v>This entity uses vehicles equipped with on-board video camera(s) to monitor/record interior activities.</v>
      </c>
      <c r="C100" s="189">
        <v>3.7472213106528665E-3</v>
      </c>
      <c r="D100" s="160"/>
    </row>
    <row r="101" spans="1:4" ht="15.75" x14ac:dyDescent="0.25">
      <c r="A101" s="42">
        <f>Technical!A101</f>
        <v>74</v>
      </c>
      <c r="B101" s="58" t="str">
        <f>Technical!B101</f>
        <v>This entity uses vehicles equipped with GPS or land based tracking system.</v>
      </c>
      <c r="C101" s="189">
        <v>4.8545781285402436E-3</v>
      </c>
      <c r="D101" s="160"/>
    </row>
    <row r="102" spans="1:4" ht="15.75" x14ac:dyDescent="0.25">
      <c r="A102" s="42">
        <f>Technical!A102</f>
        <v>75</v>
      </c>
      <c r="B102" s="58" t="str">
        <f>Technical!B102</f>
        <v>This entity prohibits unauthorized passengers in entity vehicles.</v>
      </c>
      <c r="C102" s="189">
        <v>4.7488466336368523E-3</v>
      </c>
      <c r="D102" s="160"/>
    </row>
    <row r="103" spans="1:4" ht="31.5" x14ac:dyDescent="0.25">
      <c r="A103" s="42">
        <f>Technical!A103</f>
        <v>76</v>
      </c>
      <c r="B103" s="58" t="str">
        <f>Technical!B103</f>
        <v>This entity restricts or has policies regarding overnight parking of entity vehicles at off-site locations (i.e.; residences, shopping centers, parking lots, etc.).</v>
      </c>
      <c r="C103" s="189">
        <v>4.6240140392768249E-3</v>
      </c>
      <c r="D103" s="160"/>
    </row>
    <row r="104" spans="1:4" ht="15.75" x14ac:dyDescent="0.25">
      <c r="A104" s="56">
        <f>Technical!A104</f>
        <v>0</v>
      </c>
      <c r="B104" s="57" t="str">
        <f>Technical!B104</f>
        <v xml:space="preserve">SAI # 15 - Develop a Solid Cargo/Passenger Security Program.  </v>
      </c>
      <c r="C104" s="188"/>
      <c r="D104" s="159"/>
    </row>
    <row r="105" spans="1:4" ht="15.75" x14ac:dyDescent="0.25">
      <c r="A105" s="59">
        <f>Technical!A105</f>
        <v>0</v>
      </c>
      <c r="B105" s="61" t="str">
        <f>Technical!B105</f>
        <v>Motor Coach Version (Questions 77MC-80MC)</v>
      </c>
      <c r="C105" s="190"/>
      <c r="D105" s="161"/>
    </row>
    <row r="106" spans="1:4" ht="15.75" x14ac:dyDescent="0.25">
      <c r="A106" s="43" t="str">
        <f>Technical!A106</f>
        <v>77MC</v>
      </c>
      <c r="B106" s="62" t="str">
        <f>Technical!B106</f>
        <v>This entity requires the use of adequate locks on vehicle cargo/ storage areas.</v>
      </c>
      <c r="C106" s="189">
        <v>1.0901815113747697E-2</v>
      </c>
      <c r="D106" s="160"/>
    </row>
    <row r="107" spans="1:4" ht="15.75" x14ac:dyDescent="0.25">
      <c r="A107" s="44" t="str">
        <f>Technical!A107</f>
        <v>78MC</v>
      </c>
      <c r="B107" s="62" t="str">
        <f>Technical!B107</f>
        <v>This entity equips vehicles with a safety/security barrier between the driver and passengers.</v>
      </c>
      <c r="C107" s="189">
        <v>8.1705020818509319E-3</v>
      </c>
      <c r="D107" s="160"/>
    </row>
    <row r="108" spans="1:4" ht="15.75" x14ac:dyDescent="0.25">
      <c r="A108" s="45" t="str">
        <f>Technical!A108</f>
        <v>79MC</v>
      </c>
      <c r="B108" s="62" t="str">
        <f>Technical!B108</f>
        <v>This entity utilizes some type of cargo, baggage or passenger screening system.</v>
      </c>
      <c r="C108" s="189">
        <v>9.8003634634327898E-3</v>
      </c>
      <c r="D108" s="160"/>
    </row>
    <row r="109" spans="1:4" ht="31.5" x14ac:dyDescent="0.25">
      <c r="A109" s="46" t="str">
        <f>Technical!A109</f>
        <v>80MC</v>
      </c>
      <c r="B109" s="185" t="str">
        <f>Technical!B109</f>
        <v>This entity has previously participated in a DHS/TSA sponsored security assessment (CSR, BASE, etc.).</v>
      </c>
      <c r="C109" s="189">
        <v>7.2655494371953299E-3</v>
      </c>
      <c r="D109" s="160"/>
    </row>
    <row r="110" spans="1:4" ht="15.75" x14ac:dyDescent="0.25">
      <c r="A110" s="59">
        <f>Technical!A110</f>
        <v>0</v>
      </c>
      <c r="B110" s="61" t="str">
        <f>Technical!B110</f>
        <v>School Bus Version (Questions 77SB-80SB)</v>
      </c>
      <c r="C110" s="190"/>
      <c r="D110" s="161"/>
    </row>
    <row r="111" spans="1:4" ht="15.75" x14ac:dyDescent="0.25">
      <c r="A111" s="43" t="str">
        <f>Technical!A111</f>
        <v>77SB</v>
      </c>
      <c r="B111" s="62" t="str">
        <f>Technical!B111</f>
        <v>This entity requires the use of adequate locks on vehicle cargo/ storage areas.</v>
      </c>
      <c r="C111" s="189">
        <v>1.432131638089618E-2</v>
      </c>
      <c r="D111" s="160"/>
    </row>
    <row r="112" spans="1:4" ht="15.75" x14ac:dyDescent="0.25">
      <c r="A112" s="44" t="str">
        <f>Technical!A112</f>
        <v>78SB</v>
      </c>
      <c r="B112" s="62" t="str">
        <f>Technical!B112</f>
        <v xml:space="preserve">N/A - This Question Intentionally left blank.   </v>
      </c>
      <c r="C112" s="189">
        <v>0</v>
      </c>
      <c r="D112" s="160"/>
    </row>
    <row r="113" spans="1:4" ht="31.5" x14ac:dyDescent="0.25">
      <c r="A113" s="45" t="str">
        <f>Technical!A113</f>
        <v>79SB</v>
      </c>
      <c r="B113" s="62" t="str">
        <f>Technical!B113</f>
        <v>This entity or the appropriate school board requires the presence of a school official (other than driver) onboard during all extracurricular transports.</v>
      </c>
      <c r="C113" s="189">
        <v>1.2009509821359638E-2</v>
      </c>
      <c r="D113" s="160"/>
    </row>
    <row r="114" spans="1:4" ht="31.5" x14ac:dyDescent="0.25">
      <c r="A114" s="46" t="str">
        <f>Technical!A114</f>
        <v>80SB</v>
      </c>
      <c r="B114" s="185" t="str">
        <f>Technical!B114</f>
        <v>This entity has previously participated in a DHS/TSA sponsored security assessment (CSR, BASE, etc.).</v>
      </c>
      <c r="C114" s="189">
        <v>9.8074038939709278E-3</v>
      </c>
      <c r="D114" s="160"/>
    </row>
    <row r="115" spans="1:4" ht="15.75" x14ac:dyDescent="0.25">
      <c r="A115" s="59">
        <f>Technical!A115</f>
        <v>0</v>
      </c>
      <c r="B115" s="61" t="str">
        <f>Technical!B115</f>
        <v>Trucking Version (Questions 77TR-80TR)</v>
      </c>
      <c r="C115" s="190"/>
      <c r="D115" s="161"/>
    </row>
    <row r="116" spans="1:4" ht="31.5" x14ac:dyDescent="0.25">
      <c r="A116" s="43" t="str">
        <f>Technical!A116</f>
        <v>77TR</v>
      </c>
      <c r="B116" s="62" t="str">
        <f>Technical!B116</f>
        <v>This entity provides appropriate locks for vehicle cargo doors, valves, and/or hatch openings, and requires their use.</v>
      </c>
      <c r="C116" s="189">
        <v>1.0506103376365849E-2</v>
      </c>
      <c r="D116" s="160"/>
    </row>
    <row r="117" spans="1:4" ht="31.5" x14ac:dyDescent="0.25">
      <c r="A117" s="44" t="str">
        <f>Technical!A117</f>
        <v>78TR</v>
      </c>
      <c r="B117" s="62" t="str">
        <f>Technical!B117</f>
        <v>This entity provides an adequate supply of seals for vehicle cargo doors, valves, and/or hatch openings, and requires their use.</v>
      </c>
      <c r="C117" s="189">
        <v>9.7541542748799392E-3</v>
      </c>
      <c r="D117" s="160"/>
    </row>
    <row r="118" spans="1:4" ht="31.5" x14ac:dyDescent="0.25">
      <c r="A118" s="45" t="str">
        <f>Technical!A118</f>
        <v>79TR</v>
      </c>
      <c r="B118" s="62" t="str">
        <f>Technical!B118</f>
        <v>This entity provides or requires some type of supplemental trailer security measures (i.e.; kingpin locks, glad-hand locks, high-grade door locks, any type of cargo alarm system, etc.).</v>
      </c>
      <c r="C118" s="189">
        <v>8.7000540053196809E-3</v>
      </c>
      <c r="D118" s="160"/>
    </row>
    <row r="119" spans="1:4" ht="31.5" x14ac:dyDescent="0.25">
      <c r="A119" s="46" t="str">
        <f>Technical!A119</f>
        <v>80TR</v>
      </c>
      <c r="B119" s="185" t="str">
        <f>Technical!B119</f>
        <v>This entity has previously participated in a DHS/TSA sponsored security assessment or certification program (i.e. CSR, BASE, C-TPAT, CFATS, IAC/CCSF, etc.).</v>
      </c>
      <c r="C119" s="189">
        <v>7.1779184396612806E-3</v>
      </c>
      <c r="D119" s="160"/>
    </row>
    <row r="120" spans="1:4" ht="15.75" x14ac:dyDescent="0.25">
      <c r="A120" s="56">
        <f>Technical!A120</f>
        <v>0</v>
      </c>
      <c r="B120" s="57" t="str">
        <f>Technical!B120</f>
        <v xml:space="preserve">SAI # 16 - Plan for High Alert Level Contingencies  </v>
      </c>
      <c r="C120" s="188"/>
      <c r="D120" s="159"/>
    </row>
    <row r="121" spans="1:4" ht="31.5" x14ac:dyDescent="0.25">
      <c r="A121" s="42">
        <f>Technical!A121</f>
        <v>81</v>
      </c>
      <c r="B121" s="58" t="str">
        <f>Technical!B121</f>
        <v>This entity has additional security procedures that take effect in the event of a heightened security alert status from the DHS National Terrorist Alert System (NTAS) or other government source.</v>
      </c>
      <c r="C121" s="189">
        <v>7.4651742798798569E-3</v>
      </c>
      <c r="D121" s="160"/>
    </row>
    <row r="122" spans="1:4" ht="15.75" x14ac:dyDescent="0.25">
      <c r="A122" s="42">
        <f>Technical!A122</f>
        <v>82</v>
      </c>
      <c r="B122" s="58" t="str">
        <f>Technical!B122</f>
        <v>This entity monitors news or other media sources for the most current security threat information.</v>
      </c>
      <c r="C122" s="189">
        <v>6.3699484550874567E-3</v>
      </c>
      <c r="D122" s="160"/>
    </row>
    <row r="123" spans="1:4" ht="31.5" x14ac:dyDescent="0.25">
      <c r="A123" s="42">
        <f>Technical!A123</f>
        <v>83</v>
      </c>
      <c r="B123" s="58" t="str">
        <f>Technical!B123</f>
        <v>This entity distributes relevant or evolving threat information to affected entity personnel as needed.</v>
      </c>
      <c r="C123" s="189">
        <v>7.5610179666664471E-3</v>
      </c>
      <c r="D123" s="160"/>
    </row>
    <row r="124" spans="1:4" ht="47.25" x14ac:dyDescent="0.25">
      <c r="A124" s="42">
        <f>Technical!A124</f>
        <v>84</v>
      </c>
      <c r="B124" s="58" t="str">
        <f>Technical!B124</f>
        <v>Administrative or security personnel at this entity have been granted access to the unclassified intelligence based internet site HSIN (Homeland Security Information Network), and they regularly review current intelligence information relating to their industry.</v>
      </c>
      <c r="C124" s="189">
        <v>6.3792499200761542E-3</v>
      </c>
      <c r="D124" s="160"/>
    </row>
    <row r="125" spans="1:4" ht="47.25" x14ac:dyDescent="0.25">
      <c r="A125" s="42">
        <f>Technical!A125</f>
        <v>85</v>
      </c>
      <c r="B125" s="58" t="str">
        <f>Technical!B125</f>
        <v>Administrative or security personnel at this entity/facility regularly check the status of the DHS sponsored National Terrorism Alert System (NTAS) or have enrolled to receive automatic electronic NTAS alert updates at www.dhs.gov/alerts.</v>
      </c>
      <c r="C125" s="189">
        <v>6.3060946710488943E-3</v>
      </c>
      <c r="D125" s="160"/>
    </row>
    <row r="126" spans="1:4" ht="15.75" x14ac:dyDescent="0.25">
      <c r="A126" s="56">
        <f>Technical!A126</f>
        <v>0</v>
      </c>
      <c r="B126" s="57" t="str">
        <f>Technical!B126</f>
        <v>SAI # 17 - Conduct Regular Security Inspections</v>
      </c>
      <c r="C126" s="188"/>
      <c r="D126" s="159"/>
    </row>
    <row r="127" spans="1:4" ht="31.5" x14ac:dyDescent="0.25">
      <c r="A127" s="42">
        <f>Technical!A127</f>
        <v>86</v>
      </c>
      <c r="B127" s="58" t="str">
        <f>Technical!B127</f>
        <v>In addition to any pre-trip safety inspection conducted, this entity requires a pre-trip vehicle security inspection.</v>
      </c>
      <c r="C127" s="189">
        <v>1.0995635073732192E-2</v>
      </c>
      <c r="D127" s="160"/>
    </row>
    <row r="128" spans="1:4" ht="15.75" x14ac:dyDescent="0.25">
      <c r="A128" s="42">
        <f>Technical!A128</f>
        <v>87</v>
      </c>
      <c r="B128" s="58" t="str">
        <f>Technical!B128</f>
        <v>This entity requires a post-trip vehicle security inspection.</v>
      </c>
      <c r="C128" s="189">
        <v>9.7117266545606023E-3</v>
      </c>
      <c r="D128" s="160"/>
    </row>
    <row r="129" spans="1:4" ht="31.5" x14ac:dyDescent="0.25">
      <c r="A129" s="42">
        <f>Technical!A129</f>
        <v>88</v>
      </c>
      <c r="B129" s="58" t="str">
        <f>Technical!B129</f>
        <v>This entity requires additional vehicle security inspections at any other times (vehicle left unattended, driver change, etc.).</v>
      </c>
      <c r="C129" s="189">
        <v>1.0066432726114325E-2</v>
      </c>
      <c r="D129" s="160"/>
    </row>
    <row r="130" spans="1:4" ht="15.75" x14ac:dyDescent="0.25">
      <c r="A130" s="59">
        <f>Technical!A130</f>
        <v>0</v>
      </c>
      <c r="B130" s="61" t="str">
        <f>Technical!B130</f>
        <v>Motor Coach Version (Question 89MC)</v>
      </c>
      <c r="C130" s="190"/>
      <c r="D130" s="161"/>
    </row>
    <row r="131" spans="1:4" ht="31.5" x14ac:dyDescent="0.25">
      <c r="A131" s="43" t="str">
        <f>Technical!A131</f>
        <v>89MC</v>
      </c>
      <c r="B131" s="62" t="str">
        <f>Technical!B131</f>
        <v>This entity requires a 'passenger count' or ticket re-verification be taken any time passengers are allowed to exit and re-enter the bus.</v>
      </c>
      <c r="C131" s="189">
        <v>8.5717788601650316E-3</v>
      </c>
      <c r="D131" s="160"/>
    </row>
    <row r="132" spans="1:4" ht="15.75" x14ac:dyDescent="0.25">
      <c r="A132" s="59">
        <f>Technical!A132</f>
        <v>0</v>
      </c>
      <c r="B132" s="61" t="str">
        <f>Technical!B132</f>
        <v>School Bus Version (Question 89SB)</v>
      </c>
      <c r="C132" s="190"/>
      <c r="D132" s="161"/>
    </row>
    <row r="133" spans="1:4" ht="31.5" x14ac:dyDescent="0.25">
      <c r="A133" s="43" t="str">
        <f>Technical!A133</f>
        <v>89SB</v>
      </c>
      <c r="B133" s="62" t="str">
        <f>Technical!B133</f>
        <v>This entity requires a 'passenger count' be taken any time passengers are allowed to exit and re-enter the bus.</v>
      </c>
      <c r="C133" s="189">
        <v>9.4493706287819036E-3</v>
      </c>
      <c r="D133" s="160"/>
    </row>
    <row r="134" spans="1:4" ht="15.75" x14ac:dyDescent="0.25">
      <c r="A134" s="59">
        <f>Technical!A134</f>
        <v>0</v>
      </c>
      <c r="B134" s="61" t="str">
        <f>Technical!B134</f>
        <v>Trucking Version (Question 89TR)</v>
      </c>
      <c r="C134" s="190"/>
      <c r="D134" s="161"/>
    </row>
    <row r="135" spans="1:4" ht="31.5" x14ac:dyDescent="0.25">
      <c r="A135" s="43" t="str">
        <f>Technical!A135</f>
        <v>89TR</v>
      </c>
      <c r="B135" s="62" t="str">
        <f>Technical!B135</f>
        <v>This entity requires drivers to verify (to the extent possible) that the materials being shipped match the trip manifest/shipping papers.</v>
      </c>
      <c r="C135" s="189">
        <v>8.2805799042799614E-3</v>
      </c>
      <c r="D135" s="160"/>
    </row>
    <row r="136" spans="1:4" ht="15.75" x14ac:dyDescent="0.25">
      <c r="A136" s="56">
        <f>Technical!A136</f>
        <v>0</v>
      </c>
      <c r="B136" s="57" t="str">
        <f>Technical!B136</f>
        <v>SAI # 18 - Have Procedures for Reporting Suspicious Activities</v>
      </c>
      <c r="C136" s="188"/>
      <c r="D136" s="159"/>
    </row>
    <row r="137" spans="1:4" ht="31.5" x14ac:dyDescent="0.25">
      <c r="A137" s="42">
        <f>Technical!A137</f>
        <v>90</v>
      </c>
      <c r="B137" s="58" t="str">
        <f>Technical!B137</f>
        <v>This entity has participated in or received some type of domain awareness/counterterrorism training (First Observer™ or equivalent).</v>
      </c>
      <c r="C137" s="189">
        <v>9.4071170667561262E-3</v>
      </c>
      <c r="D137" s="160"/>
    </row>
    <row r="138" spans="1:4" ht="31.5" x14ac:dyDescent="0.25">
      <c r="A138" s="42">
        <f>Technical!A138</f>
        <v>91</v>
      </c>
      <c r="B138" s="58" t="str">
        <f>Technical!B138</f>
        <v>This entity has policies requiring employees to report security related “suspicious activities” to management and/or law enforcement.</v>
      </c>
      <c r="C138" s="189">
        <v>9.9144407276004296E-3</v>
      </c>
      <c r="D138" s="160"/>
    </row>
    <row r="139" spans="1:4" ht="31.5" x14ac:dyDescent="0.25">
      <c r="A139" s="42">
        <f>Technical!A139</f>
        <v>92</v>
      </c>
      <c r="B139" s="58" t="str">
        <f>Technical!B139</f>
        <v>This entity has notification procedures (who to call, when to call, etc.) for all personnel upon observing suspicious activity.</v>
      </c>
      <c r="C139" s="189">
        <v>9.3963579771716172E-3</v>
      </c>
      <c r="D139" s="160"/>
    </row>
    <row r="140" spans="1:4" ht="15.75" x14ac:dyDescent="0.25">
      <c r="A140" s="42">
        <f>Technical!A140</f>
        <v>93</v>
      </c>
      <c r="B140" s="58" t="str">
        <f>Technical!B140</f>
        <v xml:space="preserve">This entity has policies requiring a written report be filed for suspicious activities observed.  </v>
      </c>
      <c r="C140" s="189">
        <v>8.452794329173988E-3</v>
      </c>
      <c r="D140" s="160"/>
    </row>
    <row r="141" spans="1:4" ht="15.75" x14ac:dyDescent="0.25">
      <c r="A141" s="56">
        <f>Technical!A141</f>
        <v>0</v>
      </c>
      <c r="B141" s="57" t="str">
        <f>Technical!B141</f>
        <v xml:space="preserve">SAI # 19 - Ensure Chain of Custody &amp; Shipment/ Service Verification  </v>
      </c>
      <c r="C141" s="188"/>
      <c r="D141" s="159"/>
    </row>
    <row r="142" spans="1:4" ht="15.75" x14ac:dyDescent="0.25">
      <c r="A142" s="59">
        <f>Technical!A142</f>
        <v>0</v>
      </c>
      <c r="B142" s="61" t="str">
        <f>Technical!B142</f>
        <v>Motor Coach Version (Questions 94MC-96MC)</v>
      </c>
      <c r="C142" s="190"/>
      <c r="D142" s="161"/>
    </row>
    <row r="143" spans="1:4" ht="15.75" x14ac:dyDescent="0.25">
      <c r="A143" s="44" t="str">
        <f>Technical!A143</f>
        <v>94MC</v>
      </c>
      <c r="B143" s="62" t="str">
        <f>Technical!B143</f>
        <v>This entity requires confirmation of arrival upon reaching final destination.</v>
      </c>
      <c r="C143" s="189">
        <v>1.1967085815259158E-2</v>
      </c>
      <c r="D143" s="160"/>
    </row>
    <row r="144" spans="1:4" ht="15.75" x14ac:dyDescent="0.25">
      <c r="A144" s="47" t="str">
        <f>Technical!A144</f>
        <v>95MC</v>
      </c>
      <c r="B144" s="62" t="str">
        <f>Technical!B144</f>
        <v>This entity prohibits the use of alternate drivers without specific entity authorization.</v>
      </c>
      <c r="C144" s="189">
        <v>1.1465174131227178E-2</v>
      </c>
      <c r="D144" s="160"/>
    </row>
    <row r="145" spans="1:4" ht="15.75" x14ac:dyDescent="0.25">
      <c r="A145" s="46" t="str">
        <f>Technical!A145</f>
        <v>96MC</v>
      </c>
      <c r="B145" s="62" t="str">
        <f>Technical!B145</f>
        <v>This question is intentionally left blank.  N/A</v>
      </c>
      <c r="C145" s="189">
        <v>0</v>
      </c>
      <c r="D145" s="160"/>
    </row>
    <row r="146" spans="1:4" ht="15.75" x14ac:dyDescent="0.25">
      <c r="A146" s="59">
        <f>Technical!A146</f>
        <v>0</v>
      </c>
      <c r="B146" s="61" t="str">
        <f>Technical!B146</f>
        <v>School Bus Version (Questions 94SB-96SB)</v>
      </c>
      <c r="C146" s="190"/>
      <c r="D146" s="161"/>
    </row>
    <row r="147" spans="1:4" ht="31.5" x14ac:dyDescent="0.25">
      <c r="A147" s="44" t="str">
        <f>Technical!A147</f>
        <v>94SB</v>
      </c>
      <c r="B147" s="62" t="str">
        <f>Technical!B147</f>
        <v>This entity requires confirmation upon arrival at final non-school destinations (final drop-offs, field trips, extracurricular activities, etc.)</v>
      </c>
      <c r="C147" s="189">
        <v>1.2306545756009958E-2</v>
      </c>
      <c r="D147" s="160"/>
    </row>
    <row r="148" spans="1:4" ht="15.75" x14ac:dyDescent="0.25">
      <c r="A148" s="47" t="str">
        <f>Technical!A148</f>
        <v>95SB</v>
      </c>
      <c r="B148" s="62" t="str">
        <f>Technical!B148</f>
        <v>This entity prohibits the use of alternate drivers without specific entity authorization.</v>
      </c>
      <c r="C148" s="189">
        <v>1.1561038934840647E-2</v>
      </c>
      <c r="D148" s="160"/>
    </row>
    <row r="149" spans="1:4" ht="15.75" x14ac:dyDescent="0.25">
      <c r="A149" s="46" t="str">
        <f>Technical!A149</f>
        <v>96SB</v>
      </c>
      <c r="B149" s="62" t="str">
        <f>Technical!B149</f>
        <v>This question is intentionally left blank.  N/A</v>
      </c>
      <c r="C149" s="189">
        <v>0</v>
      </c>
      <c r="D149" s="160"/>
    </row>
    <row r="150" spans="1:4" ht="15.75" x14ac:dyDescent="0.25">
      <c r="A150" s="59">
        <f>Technical!A150</f>
        <v>0</v>
      </c>
      <c r="B150" s="61" t="str">
        <f>Technical!B150</f>
        <v>Trucking Version (Questions 94TR-96TR)</v>
      </c>
      <c r="C150" s="190"/>
      <c r="D150" s="161"/>
    </row>
    <row r="151" spans="1:4" ht="15.75" x14ac:dyDescent="0.25">
      <c r="A151" s="44" t="str">
        <f>Technical!A151</f>
        <v>94TR</v>
      </c>
      <c r="B151" s="62" t="str">
        <f>Technical!B151</f>
        <v>This entity requires confirmation of shipment delivery upon arrival.</v>
      </c>
      <c r="C151" s="189">
        <v>9.2974631284991911E-3</v>
      </c>
      <c r="D151" s="160"/>
    </row>
    <row r="152" spans="1:4" ht="31.5" x14ac:dyDescent="0.25">
      <c r="A152" s="47" t="str">
        <f>Technical!A152</f>
        <v>95TR</v>
      </c>
      <c r="B152" s="62" t="str">
        <f>Technical!B152</f>
        <v>This entity requires that shipments not be subcontracted or turned over to another driver without specific entity authorization.</v>
      </c>
      <c r="C152" s="189">
        <v>8.4326042005572997E-3</v>
      </c>
      <c r="D152" s="160"/>
    </row>
    <row r="153" spans="1:4" ht="31.5" x14ac:dyDescent="0.25">
      <c r="A153" s="46" t="str">
        <f>Technical!A153</f>
        <v>96TR</v>
      </c>
      <c r="B153" s="62" t="str">
        <f>Technical!B153</f>
        <v>This entity requires advance notice to the consignee or point of destination regarding anticipated delivery information.</v>
      </c>
      <c r="C153" s="189">
        <v>6.9548150228111996E-3</v>
      </c>
      <c r="D153" s="160"/>
    </row>
    <row r="154" spans="1:4" ht="31.5" x14ac:dyDescent="0.25">
      <c r="A154" s="42">
        <f>Technical!A154</f>
        <v>97</v>
      </c>
      <c r="B154" s="58" t="str">
        <f>Technical!B154</f>
        <v>This entity requires specific security protocols be followed in the event a trip must be delayed, discontinued, requires multiple days to complete or exceeds hours-of-service regulations.</v>
      </c>
      <c r="C154" s="189">
        <v>8.8040315399621726E-3</v>
      </c>
      <c r="D154" s="160"/>
    </row>
    <row r="155" spans="1:4" ht="15.75" x14ac:dyDescent="0.25">
      <c r="A155" s="56">
        <f>Technical!A155</f>
        <v>0</v>
      </c>
      <c r="B155" s="57" t="str">
        <f>Technical!B155</f>
        <v>SAI # 20 - Pre-plan Emergency Travel Routes.</v>
      </c>
      <c r="C155" s="188"/>
      <c r="D155" s="159"/>
    </row>
    <row r="156" spans="1:4" ht="31.5" x14ac:dyDescent="0.25">
      <c r="A156" s="42">
        <f>Technical!A156</f>
        <v>98</v>
      </c>
      <c r="B156" s="58" t="str">
        <f>Technical!B156</f>
        <v>This entity prohibits drivers from diverting from authorized routes, making unauthorized pickups or stopping at unauthorized locations without justification.</v>
      </c>
      <c r="C156" s="189">
        <v>1.5785076634868309E-2</v>
      </c>
      <c r="D156" s="160"/>
    </row>
    <row r="157" spans="1:4" ht="31.5" x14ac:dyDescent="0.25">
      <c r="A157" s="42">
        <f>Technical!A157</f>
        <v>99</v>
      </c>
      <c r="B157" s="58" t="str">
        <f>Technical!B157</f>
        <v>This entity has identified alternate routes in the event primary routes cannot be used under certain security related emergencies.</v>
      </c>
      <c r="C157" s="189">
        <v>1.2460823572886267E-2</v>
      </c>
      <c r="D157" s="160"/>
    </row>
  </sheetData>
  <sheetProtection password="CC3D"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DCDateCreated xmlns="http://schemas.microsoft.com/sharepoint/v3/fields"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2E5D2FD3517E64288CE016702EF2CEB" ma:contentTypeVersion="1" ma:contentTypeDescription="Create a new document." ma:contentTypeScope="" ma:versionID="e8a2dc92a9df63d672bff1fb0d8591a9">
  <xsd:schema xmlns:xsd="http://www.w3.org/2001/XMLSchema" xmlns:p="http://schemas.microsoft.com/office/2006/metadata/properties" xmlns:ns2="http://schemas.microsoft.com/sharepoint/v3/fields" targetNamespace="http://schemas.microsoft.com/office/2006/metadata/properties" ma:root="true" ma:fieldsID="a0a8ef14da8d05d32aee26ad0684460a" ns2:_="">
    <xsd:import namespace="http://schemas.microsoft.com/sharepoint/v3/fields"/>
    <xsd:element name="properties">
      <xsd:complexType>
        <xsd:sequence>
          <xsd:element name="documentManagement">
            <xsd:complexType>
              <xsd:all>
                <xsd:element ref="ns2:_DCDateCreated" minOccurs="0"/>
              </xsd:all>
            </xsd:complexType>
          </xsd:element>
        </xsd:sequence>
      </xsd:complex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_DCDateCreated" ma:index="8"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4DA1C30-12E1-4F54-A3EA-012CD5142F5B}">
  <ds:schemaRefs>
    <ds:schemaRef ds:uri="http://schemas.microsoft.com/sharepoint/v3/contenttype/forms"/>
  </ds:schemaRefs>
</ds:datastoreItem>
</file>

<file path=customXml/itemProps2.xml><?xml version="1.0" encoding="utf-8"?>
<ds:datastoreItem xmlns:ds="http://schemas.openxmlformats.org/officeDocument/2006/customXml" ds:itemID="{24FCA28B-AD5B-4367-AA81-20F6D557097B}">
  <ds:schemaRefs>
    <ds:schemaRef ds:uri="http://schemas.microsoft.com/sharepoint/v3/fields"/>
    <ds:schemaRef ds:uri="http://purl.org/dc/terms/"/>
    <ds:schemaRef ds:uri="http://purl.org/dc/dcmityp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A3A08D2-E890-4400-AD94-F0D9C6DB3E2E}">
  <ds:schemaRefs>
    <ds:schemaRef ds:uri="http://schemas.microsoft.com/office/2006/metadata/longProperties"/>
  </ds:schemaRefs>
</ds:datastoreItem>
</file>

<file path=customXml/itemProps4.xml><?xml version="1.0" encoding="utf-8"?>
<ds:datastoreItem xmlns:ds="http://schemas.openxmlformats.org/officeDocument/2006/customXml" ds:itemID="{31C9301A-25F2-4C04-BB5C-F0935BF86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SSI Coversheet</vt:lpstr>
      <vt:lpstr>Scoring Guidance</vt:lpstr>
      <vt:lpstr>Profile</vt:lpstr>
      <vt:lpstr>Checklist</vt:lpstr>
      <vt:lpstr>Additional Information</vt:lpstr>
      <vt:lpstr>SP Addendum</vt:lpstr>
      <vt:lpstr>SAI Summary</vt:lpstr>
      <vt:lpstr>Technical</vt:lpstr>
      <vt:lpstr>Weights</vt:lpstr>
      <vt:lpstr>Pivot Stats</vt:lpstr>
      <vt:lpstr>'Additional Information'!Print_Area</vt:lpstr>
      <vt:lpstr>Checklist!Print_Area</vt:lpstr>
      <vt:lpstr>Profile!Print_Area</vt:lpstr>
      <vt:lpstr>'SAI Summary'!Print_Area</vt:lpstr>
      <vt:lpstr>'Scoring Guidance'!Print_Area</vt:lpstr>
      <vt:lpstr>'SP Addendum'!Print_Area</vt:lpstr>
    </vt:vector>
  </TitlesOfParts>
  <Company>Transportation Security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 Form Template EXCEL</dc:title>
  <dc:creator>troy.manigault</dc:creator>
  <cp:lastModifiedBy>Susan Perkins</cp:lastModifiedBy>
  <cp:lastPrinted>2012-09-26T16:37:19Z</cp:lastPrinted>
  <dcterms:created xsi:type="dcterms:W3CDTF">2011-03-24T16:21:15Z</dcterms:created>
  <dcterms:modified xsi:type="dcterms:W3CDTF">2013-03-04T16:05:15Z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
    <vt:lpwstr>Document</vt:lpwstr>
  </property>
  <property fmtid="{D5CDD505-2E9C-101B-9397-08002B2CF9AE}" pid="4" name="PublishingExpirationDate">
    <vt:lpwstr/>
  </property>
  <property fmtid="{D5CDD505-2E9C-101B-9397-08002B2CF9AE}" pid="5" name="PublishingStartDate">
    <vt:lpwstr/>
  </property>
  <property fmtid="{D5CDD505-2E9C-101B-9397-08002B2CF9AE}" pid="6" name="SSI">
    <vt:lpwstr/>
  </property>
  <property fmtid="{D5CDD505-2E9C-101B-9397-08002B2CF9AE}" pid="7" name="_AdHocReviewCycleID">
    <vt:i4>1546752459</vt:i4>
  </property>
  <property fmtid="{D5CDD505-2E9C-101B-9397-08002B2CF9AE}" pid="8" name="_EmailSubject">
    <vt:lpwstr>BASE PRAs</vt:lpwstr>
  </property>
  <property fmtid="{D5CDD505-2E9C-101B-9397-08002B2CF9AE}" pid="9" name="_AuthorEmail">
    <vt:lpwstr>kenneth.ward@tsa.dhs.gov</vt:lpwstr>
  </property>
  <property fmtid="{D5CDD505-2E9C-101B-9397-08002B2CF9AE}" pid="10" name="_AuthorEmailDisplayName">
    <vt:lpwstr>Ward, Kenneth</vt:lpwstr>
  </property>
  <property fmtid="{D5CDD505-2E9C-101B-9397-08002B2CF9AE}" pid="11" name="_PreviousAdHocReviewCycleID">
    <vt:i4>395570618</vt:i4>
  </property>
  <property fmtid="{D5CDD505-2E9C-101B-9397-08002B2CF9AE}" pid="12" name="ContentTypeId">
    <vt:lpwstr>0x010100A2E5D2FD3517E64288CE016702EF2CEB</vt:lpwstr>
  </property>
</Properties>
</file>