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OECA\ICR Renewals\WA 10 (FY 2014)\2014-07 Batch\1767.07\"/>
    </mc:Choice>
  </mc:AlternateContent>
  <bookViews>
    <workbookView xWindow="0" yWindow="0" windowWidth="28800" windowHeight="12135"/>
  </bookViews>
  <sheets>
    <sheet name="Industry" sheetId="1" r:id="rId1"/>
    <sheet name="Agency" sheetId="2" r:id="rId2"/>
  </sheets>
  <calcPr calcId="152511"/>
</workbook>
</file>

<file path=xl/calcChain.xml><?xml version="1.0" encoding="utf-8"?>
<calcChain xmlns="http://schemas.openxmlformats.org/spreadsheetml/2006/main">
  <c r="J17" i="2" l="1"/>
  <c r="G17" i="2"/>
  <c r="J9" i="1"/>
  <c r="I9" i="1"/>
  <c r="H9" i="1"/>
  <c r="G9" i="1"/>
  <c r="E9" i="1"/>
  <c r="E16" i="2" l="1"/>
  <c r="G16" i="2" s="1"/>
  <c r="H16" i="2" s="1"/>
  <c r="E14" i="2"/>
  <c r="G14" i="2" s="1"/>
  <c r="H14" i="2" s="1"/>
  <c r="E13" i="2"/>
  <c r="G13" i="2" s="1"/>
  <c r="H13" i="2" s="1"/>
  <c r="E12" i="2"/>
  <c r="G12" i="2" s="1"/>
  <c r="H12" i="2" s="1"/>
  <c r="E10" i="2"/>
  <c r="G10" i="2" s="1"/>
  <c r="H10" i="2" s="1"/>
  <c r="E9" i="2"/>
  <c r="G9" i="2" s="1"/>
  <c r="H9" i="2" s="1"/>
  <c r="E7" i="2"/>
  <c r="G7" i="2" s="1"/>
  <c r="H7" i="2" s="1"/>
  <c r="E6" i="2"/>
  <c r="G6" i="2" s="1"/>
  <c r="H6" i="2" s="1"/>
  <c r="E5" i="2"/>
  <c r="G5" i="2" s="1"/>
  <c r="I5" i="2" l="1"/>
  <c r="H5" i="2"/>
  <c r="J5" i="2" s="1"/>
  <c r="I16" i="2"/>
  <c r="J16" i="2" s="1"/>
  <c r="I14" i="2"/>
  <c r="J14" i="2" s="1"/>
  <c r="I13" i="2"/>
  <c r="J13" i="2" s="1"/>
  <c r="I12" i="2"/>
  <c r="J12" i="2" s="1"/>
  <c r="I10" i="2"/>
  <c r="J10" i="2" s="1"/>
  <c r="I9" i="2"/>
  <c r="J9" i="2" s="1"/>
  <c r="I7" i="2"/>
  <c r="J7" i="2" s="1"/>
  <c r="I6" i="2"/>
  <c r="J6" i="2" s="1"/>
  <c r="E44" i="1" l="1"/>
  <c r="G44" i="1" s="1"/>
  <c r="E41" i="1"/>
  <c r="G41" i="1" s="1"/>
  <c r="E33" i="1"/>
  <c r="G33" i="1" s="1"/>
  <c r="H33" i="1" s="1"/>
  <c r="E32" i="1"/>
  <c r="G32" i="1" s="1"/>
  <c r="H32" i="1" s="1"/>
  <c r="E31" i="1"/>
  <c r="G31" i="1" s="1"/>
  <c r="E30" i="1"/>
  <c r="G30" i="1" s="1"/>
  <c r="H30" i="1" s="1"/>
  <c r="E27" i="1"/>
  <c r="G27" i="1" s="1"/>
  <c r="H27" i="1" s="1"/>
  <c r="E26" i="1"/>
  <c r="G26" i="1" s="1"/>
  <c r="H26" i="1" s="1"/>
  <c r="E24" i="1"/>
  <c r="G24" i="1" s="1"/>
  <c r="E23" i="1"/>
  <c r="G23" i="1" s="1"/>
  <c r="H23" i="1" s="1"/>
  <c r="E22" i="1"/>
  <c r="G22" i="1" s="1"/>
  <c r="H22" i="1" s="1"/>
  <c r="E18" i="1"/>
  <c r="G18" i="1" s="1"/>
  <c r="H18" i="1" s="1"/>
  <c r="E17" i="1"/>
  <c r="G17" i="1" s="1"/>
  <c r="E15" i="1"/>
  <c r="G15" i="1" s="1"/>
  <c r="H15" i="1" s="1"/>
  <c r="E14" i="1"/>
  <c r="G14" i="1" s="1"/>
  <c r="H14" i="1" s="1"/>
  <c r="E13" i="1"/>
  <c r="G13" i="1" s="1"/>
  <c r="H13" i="1" s="1"/>
  <c r="E12" i="1"/>
  <c r="G12" i="1" s="1"/>
  <c r="E11" i="1"/>
  <c r="G11" i="1" s="1"/>
  <c r="H11" i="1" s="1"/>
  <c r="E8" i="1"/>
  <c r="G8" i="1" s="1"/>
  <c r="H8" i="1" s="1"/>
  <c r="H12" i="1" l="1"/>
  <c r="H17" i="1"/>
  <c r="H24" i="1"/>
  <c r="H31" i="1"/>
  <c r="H44" i="1"/>
  <c r="H41" i="1"/>
  <c r="J41" i="1" s="1"/>
  <c r="I8" i="1"/>
  <c r="J8" i="1" s="1"/>
  <c r="I44" i="1"/>
  <c r="I41" i="1"/>
  <c r="I33" i="1"/>
  <c r="J33" i="1" s="1"/>
  <c r="I32" i="1"/>
  <c r="J32" i="1" s="1"/>
  <c r="I31" i="1"/>
  <c r="I30" i="1"/>
  <c r="J30" i="1" s="1"/>
  <c r="I27" i="1"/>
  <c r="J27" i="1" s="1"/>
  <c r="I26" i="1"/>
  <c r="J26" i="1" s="1"/>
  <c r="I24" i="1"/>
  <c r="I23" i="1"/>
  <c r="J23" i="1" s="1"/>
  <c r="I22" i="1"/>
  <c r="J22" i="1" s="1"/>
  <c r="I18" i="1"/>
  <c r="J18" i="1" s="1"/>
  <c r="I17" i="1"/>
  <c r="I15" i="1"/>
  <c r="J15" i="1" s="1"/>
  <c r="I14" i="1"/>
  <c r="J14" i="1" s="1"/>
  <c r="I13" i="1"/>
  <c r="J13" i="1" s="1"/>
  <c r="I12" i="1"/>
  <c r="I11" i="1"/>
  <c r="J11" i="1" s="1"/>
  <c r="J12" i="1" l="1"/>
  <c r="J17" i="1"/>
  <c r="J24" i="1"/>
  <c r="J44" i="1"/>
  <c r="J31" i="1"/>
  <c r="J46" i="1"/>
  <c r="G34" i="1"/>
  <c r="G47" i="1" s="1"/>
  <c r="G46" i="1"/>
  <c r="J34" i="1" l="1"/>
  <c r="J47" i="1" s="1"/>
  <c r="J49" i="1" s="1"/>
</calcChain>
</file>

<file path=xl/sharedStrings.xml><?xml version="1.0" encoding="utf-8"?>
<sst xmlns="http://schemas.openxmlformats.org/spreadsheetml/2006/main" count="95" uniqueCount="73">
  <si>
    <t>Reporting/Recordkeeping Requirements</t>
  </si>
  <si>
    <t>1. Applications</t>
  </si>
  <si>
    <t>N/A</t>
  </si>
  <si>
    <t>2. Surveys and Studies</t>
  </si>
  <si>
    <t>3. Reporting Requirements</t>
  </si>
  <si>
    <t xml:space="preserve">B. Required activities </t>
  </si>
  <si>
    <r>
      <t>Acquisition, Installation, and Utilization of Technology and Systems</t>
    </r>
    <r>
      <rPr>
        <vertAlign val="superscript"/>
        <sz val="10"/>
        <color rgb="FF000000"/>
        <rFont val="Times New Roman"/>
        <family val="1"/>
      </rPr>
      <t>b</t>
    </r>
  </si>
  <si>
    <r>
      <t xml:space="preserve">Initial performance test </t>
    </r>
    <r>
      <rPr>
        <vertAlign val="superscript"/>
        <sz val="10"/>
        <color rgb="FF000000"/>
        <rFont val="Times New Roman"/>
        <family val="1"/>
      </rPr>
      <t>b,c</t>
    </r>
  </si>
  <si>
    <r>
      <t xml:space="preserve">Annual performance test </t>
    </r>
    <r>
      <rPr>
        <vertAlign val="superscript"/>
        <sz val="10"/>
        <color rgb="FF000000"/>
        <rFont val="Times New Roman"/>
        <family val="1"/>
      </rPr>
      <t>c, d, e</t>
    </r>
  </si>
  <si>
    <r>
      <t xml:space="preserve">Monthly performance test (Method 13/14) </t>
    </r>
    <r>
      <rPr>
        <vertAlign val="superscript"/>
        <sz val="10"/>
        <color rgb="FF000000"/>
        <rFont val="Times New Roman"/>
        <family val="1"/>
      </rPr>
      <t>f, g</t>
    </r>
  </si>
  <si>
    <t>Monthly performance test</t>
  </si>
  <si>
    <r>
      <t>(CEM or Alcan cassette) </t>
    </r>
    <r>
      <rPr>
        <vertAlign val="superscript"/>
        <sz val="10"/>
        <color rgb="FF000000"/>
        <rFont val="Times New Roman"/>
        <family val="1"/>
      </rPr>
      <t>h, i</t>
    </r>
  </si>
  <si>
    <r>
      <t xml:space="preserve">Quarterly performance test </t>
    </r>
    <r>
      <rPr>
        <vertAlign val="superscript"/>
        <sz val="10"/>
        <color rgb="FF000000"/>
        <rFont val="Times New Roman"/>
        <family val="1"/>
      </rPr>
      <t>j, k, l</t>
    </r>
  </si>
  <si>
    <t>Daily Monitoring</t>
  </si>
  <si>
    <t>C. Create information</t>
  </si>
  <si>
    <t>See 4B</t>
  </si>
  <si>
    <t>D. Gather existing information</t>
  </si>
  <si>
    <t>E. Write report</t>
  </si>
  <si>
    <r>
      <t xml:space="preserve">Notification of applicability </t>
    </r>
    <r>
      <rPr>
        <vertAlign val="superscript"/>
        <sz val="10"/>
        <color rgb="FF000000"/>
        <rFont val="Times New Roman"/>
        <family val="1"/>
      </rPr>
      <t>b</t>
    </r>
  </si>
  <si>
    <r>
      <t xml:space="preserve">Notification of construction/‌reconstruction </t>
    </r>
    <r>
      <rPr>
        <vertAlign val="superscript"/>
        <sz val="10"/>
        <color rgb="FF000000"/>
        <rFont val="Times New Roman"/>
        <family val="1"/>
      </rPr>
      <t>b</t>
    </r>
  </si>
  <si>
    <r>
      <t xml:space="preserve">Notification of actual startup </t>
    </r>
    <r>
      <rPr>
        <vertAlign val="superscript"/>
        <sz val="10"/>
        <color rgb="FF000000"/>
        <rFont val="Times New Roman"/>
        <family val="1"/>
      </rPr>
      <t>b</t>
    </r>
  </si>
  <si>
    <t>Notification of special compliance requirements</t>
  </si>
  <si>
    <r>
      <t xml:space="preserve">Notification of performance test </t>
    </r>
    <r>
      <rPr>
        <vertAlign val="superscript"/>
        <sz val="10"/>
        <color rgb="FF000000"/>
        <rFont val="Times New Roman"/>
        <family val="1"/>
      </rPr>
      <t>b</t>
    </r>
  </si>
  <si>
    <r>
      <t xml:space="preserve">Notification of compliance status </t>
    </r>
    <r>
      <rPr>
        <vertAlign val="superscript"/>
        <sz val="10"/>
        <color rgb="FF000000"/>
        <rFont val="Times New Roman"/>
        <family val="1"/>
      </rPr>
      <t>b</t>
    </r>
  </si>
  <si>
    <t>NESHAP waiver application</t>
  </si>
  <si>
    <t>Report of performance test</t>
  </si>
  <si>
    <r>
      <t xml:space="preserve">Report of monitoring exceedances </t>
    </r>
    <r>
      <rPr>
        <vertAlign val="superscript"/>
        <sz val="10"/>
        <color rgb="FF000000"/>
        <rFont val="Times New Roman"/>
        <family val="1"/>
      </rPr>
      <t>m, n</t>
    </r>
  </si>
  <si>
    <r>
      <t xml:space="preserve">Report of no excess emissions </t>
    </r>
    <r>
      <rPr>
        <vertAlign val="superscript"/>
        <sz val="10"/>
        <color rgb="FF000000"/>
        <rFont val="Times New Roman"/>
        <family val="1"/>
      </rPr>
      <t>m, o</t>
    </r>
  </si>
  <si>
    <r>
      <t xml:space="preserve">Startup, shutdown, malfunction plan </t>
    </r>
    <r>
      <rPr>
        <vertAlign val="superscript"/>
        <sz val="10"/>
        <color rgb="FF000000"/>
        <rFont val="Times New Roman"/>
        <family val="1"/>
      </rPr>
      <t>m, p</t>
    </r>
  </si>
  <si>
    <r>
      <t xml:space="preserve">Startup, shutdown, malfunction plan </t>
    </r>
    <r>
      <rPr>
        <vertAlign val="superscript"/>
        <sz val="10"/>
        <color rgb="FF000000"/>
        <rFont val="Times New Roman"/>
        <family val="1"/>
      </rPr>
      <t>b</t>
    </r>
  </si>
  <si>
    <t>Reporting Subtotal</t>
  </si>
  <si>
    <t xml:space="preserve">4. Recordkeeping Requirements </t>
  </si>
  <si>
    <t>A. Read instructions</t>
  </si>
  <si>
    <t>B. Plan activities</t>
  </si>
  <si>
    <t>C. Implement activities</t>
  </si>
  <si>
    <r>
      <t>D. Develop record system</t>
    </r>
    <r>
      <rPr>
        <vertAlign val="superscript"/>
        <sz val="10"/>
        <color rgb="FF000000"/>
        <rFont val="Times New Roman"/>
        <family val="1"/>
      </rPr>
      <t xml:space="preserve"> </t>
    </r>
  </si>
  <si>
    <r>
      <t>E. Time to enter information</t>
    </r>
    <r>
      <rPr>
        <vertAlign val="superscript"/>
        <sz val="10"/>
        <color rgb="FF000000"/>
        <rFont val="Times New Roman"/>
        <family val="1"/>
      </rPr>
      <t xml:space="preserve"> </t>
    </r>
  </si>
  <si>
    <r>
      <t xml:space="preserve">Records of all information required by standards </t>
    </r>
    <r>
      <rPr>
        <vertAlign val="superscript"/>
        <sz val="10"/>
        <color rgb="FF000000"/>
        <rFont val="Times New Roman"/>
        <family val="1"/>
      </rPr>
      <t>q</t>
    </r>
  </si>
  <si>
    <t>F. Time to train personnel</t>
  </si>
  <si>
    <t>G. Time to adjust existing ways to comply with previously applicable requirements</t>
  </si>
  <si>
    <r>
      <t xml:space="preserve">H. Time to transmit or disclose information </t>
    </r>
    <r>
      <rPr>
        <vertAlign val="superscript"/>
        <sz val="10"/>
        <color rgb="FF000000"/>
        <rFont val="Times New Roman"/>
        <family val="1"/>
      </rPr>
      <t>m, r</t>
    </r>
  </si>
  <si>
    <t>I. Time for audits</t>
  </si>
  <si>
    <t>Recordkeeping Subtotal</t>
  </si>
  <si>
    <t>(A) Person-hours per occurrence</t>
  </si>
  <si>
    <t>(B) No. of occurrences per respondent per year</t>
  </si>
  <si>
    <t>(D) Respondents per year</t>
  </si>
  <si>
    <t>(E) Technical person- hours per year (CxD)</t>
  </si>
  <si>
    <t>(F) Management person-hours per year (Ex0.05)</t>
  </si>
  <si>
    <t>(C) Person- hours per respondent per year (AxB)</t>
  </si>
  <si>
    <t>(G) Clerical person-hours per year (Ex0.1)</t>
  </si>
  <si>
    <r>
      <t xml:space="preserve">(H) Cost ($) </t>
    </r>
    <r>
      <rPr>
        <b/>
        <vertAlign val="superscript"/>
        <sz val="10"/>
        <color theme="1"/>
        <rFont val="Times New Roman"/>
        <family val="1"/>
      </rPr>
      <t>a</t>
    </r>
  </si>
  <si>
    <t xml:space="preserve">Activity </t>
  </si>
  <si>
    <t>New or reconstructed facilities</t>
  </si>
  <si>
    <r>
      <t xml:space="preserve">Notification of construction and reconstruction </t>
    </r>
    <r>
      <rPr>
        <vertAlign val="superscript"/>
        <sz val="10"/>
        <color rgb="FF000000"/>
        <rFont val="Times New Roman"/>
        <family val="1"/>
      </rPr>
      <t>b</t>
    </r>
  </si>
  <si>
    <r>
      <t xml:space="preserve">Notification of initial performance test </t>
    </r>
    <r>
      <rPr>
        <vertAlign val="superscript"/>
        <sz val="10"/>
        <color rgb="FF000000"/>
        <rFont val="Times New Roman"/>
        <family val="1"/>
      </rPr>
      <t>b</t>
    </r>
  </si>
  <si>
    <t>Existing facilities</t>
  </si>
  <si>
    <r>
      <t xml:space="preserve">Review of performance test report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</si>
  <si>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Review of excess emissions report </t>
    </r>
    <r>
      <rPr>
        <vertAlign val="superscript"/>
        <sz val="10"/>
        <color rgb="FF000000"/>
        <rFont val="Times New Roman"/>
        <family val="1"/>
      </rPr>
      <t>d</t>
    </r>
  </si>
  <si>
    <r>
      <t xml:space="preserve">Review of no excess emissions report </t>
    </r>
    <r>
      <rPr>
        <vertAlign val="superscript"/>
        <sz val="10"/>
        <color rgb="FF000000"/>
        <rFont val="Times New Roman"/>
        <family val="1"/>
      </rPr>
      <t>e</t>
    </r>
  </si>
  <si>
    <t>Review of NESHAP waiver application</t>
  </si>
  <si>
    <r>
      <t xml:space="preserve">Review of startup, shutdown, malfunction report </t>
    </r>
    <r>
      <rPr>
        <vertAlign val="superscript"/>
        <sz val="10"/>
        <color rgb="FF000000"/>
        <rFont val="Times New Roman"/>
        <family val="1"/>
      </rPr>
      <t>f</t>
    </r>
  </si>
  <si>
    <t>(A) EPA person- hours per occurrence</t>
  </si>
  <si>
    <t>(B) No. of occurrences per plant per year</t>
  </si>
  <si>
    <t>(C) EPA person- hours per plant per year (AxB)</t>
  </si>
  <si>
    <t>(D) Plants per year</t>
  </si>
  <si>
    <r>
      <t xml:space="preserve">Cost </t>
    </r>
    <r>
      <rPr>
        <b/>
        <vertAlign val="superscript"/>
        <sz val="10"/>
        <color theme="1"/>
        <rFont val="Times New Roman"/>
        <family val="1"/>
      </rPr>
      <t>a</t>
    </r>
    <r>
      <rPr>
        <b/>
        <sz val="10"/>
        <color theme="1"/>
        <rFont val="Times New Roman"/>
        <family val="1"/>
      </rPr>
      <t xml:space="preserve"> ($)</t>
    </r>
  </si>
  <si>
    <t>Capital &amp; O&amp;M Cost</t>
  </si>
  <si>
    <t>TOTAL ANNUAL BURDEN AND COST (Rounded)</t>
  </si>
  <si>
    <t>Grand Total (Rounded)</t>
  </si>
  <si>
    <r>
      <t xml:space="preserve">A. Familiarization with the regulatory requirements </t>
    </r>
    <r>
      <rPr>
        <vertAlign val="superscript"/>
        <sz val="10"/>
        <color rgb="FF000000"/>
        <rFont val="Times New Roman"/>
        <family val="1"/>
      </rPr>
      <t>b</t>
    </r>
  </si>
  <si>
    <t>New Sources</t>
  </si>
  <si>
    <t>Existing Sources</t>
  </si>
  <si>
    <t>TOTAL ANNUAL BURDEN (Rounded)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</si>
</sst>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8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8" fontId="2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8" fontId="4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2" fillId="0" borderId="1" xfId="0" applyFont="1" applyFill="1" applyBorder="1" applyAlignment="1">
      <alignment horizontal="left" vertical="top"/>
    </xf>
    <xf numFmtId="0" fontId="0" fillId="0" borderId="1" xfId="0" applyBorder="1"/>
    <xf numFmtId="164" fontId="1" fillId="0" borderId="1" xfId="0" applyNumberFormat="1" applyFont="1" applyBorder="1"/>
    <xf numFmtId="6" fontId="7" fillId="0" borderId="1" xfId="0" applyNumberFormat="1" applyFont="1" applyBorder="1" applyAlignment="1">
      <alignment vertical="top"/>
    </xf>
    <xf numFmtId="164" fontId="5" fillId="0" borderId="1" xfId="0" applyNumberFormat="1" applyFont="1" applyBorder="1"/>
    <xf numFmtId="0" fontId="1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vertical="top" indent="1"/>
    </xf>
    <xf numFmtId="6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3" fontId="4" fillId="0" borderId="2" xfId="0" applyNumberFormat="1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7" fillId="0" borderId="2" xfId="0" applyNumberFormat="1" applyFont="1" applyBorder="1" applyAlignment="1">
      <alignment horizontal="center" vertical="top"/>
    </xf>
    <xf numFmtId="3" fontId="7" fillId="0" borderId="3" xfId="0" applyNumberFormat="1" applyFont="1" applyBorder="1" applyAlignment="1">
      <alignment horizontal="center" vertical="top"/>
    </xf>
    <xf numFmtId="3" fontId="7" fillId="0" borderId="4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9"/>
  <sheetViews>
    <sheetView tabSelected="1" workbookViewId="0">
      <selection activeCell="M39" sqref="M39:M40"/>
    </sheetView>
  </sheetViews>
  <sheetFormatPr defaultRowHeight="15" x14ac:dyDescent="0.25"/>
  <cols>
    <col min="2" max="2" width="65.140625" bestFit="1" customWidth="1"/>
    <col min="6" max="6" width="12.28515625" customWidth="1"/>
    <col min="10" max="10" width="13.7109375" bestFit="1" customWidth="1"/>
    <col min="13" max="13" width="11.7109375" bestFit="1" customWidth="1"/>
  </cols>
  <sheetData>
    <row r="2" spans="2:10" x14ac:dyDescent="0.25">
      <c r="G2" s="1">
        <v>101.22</v>
      </c>
      <c r="H2" s="1">
        <v>123.04</v>
      </c>
      <c r="I2" s="1">
        <v>51.18</v>
      </c>
    </row>
    <row r="3" spans="2:10" s="2" customFormat="1" ht="76.5" x14ac:dyDescent="0.25">
      <c r="B3" s="15" t="s">
        <v>0</v>
      </c>
      <c r="C3" s="15" t="s">
        <v>43</v>
      </c>
      <c r="D3" s="15" t="s">
        <v>44</v>
      </c>
      <c r="E3" s="15" t="s">
        <v>48</v>
      </c>
      <c r="F3" s="15" t="s">
        <v>45</v>
      </c>
      <c r="G3" s="15" t="s">
        <v>46</v>
      </c>
      <c r="H3" s="15" t="s">
        <v>47</v>
      </c>
      <c r="I3" s="15" t="s">
        <v>49</v>
      </c>
      <c r="J3" s="15" t="s">
        <v>50</v>
      </c>
    </row>
    <row r="4" spans="2:10" x14ac:dyDescent="0.25">
      <c r="B4" s="3" t="s">
        <v>1</v>
      </c>
      <c r="C4" s="4" t="s">
        <v>2</v>
      </c>
      <c r="D4" s="4"/>
      <c r="E4" s="4"/>
      <c r="F4" s="4"/>
      <c r="G4" s="4"/>
      <c r="H4" s="4"/>
      <c r="I4" s="4"/>
      <c r="J4" s="5"/>
    </row>
    <row r="5" spans="2:10" x14ac:dyDescent="0.25">
      <c r="B5" s="3" t="s">
        <v>3</v>
      </c>
      <c r="C5" s="4" t="s">
        <v>2</v>
      </c>
      <c r="D5" s="4"/>
      <c r="E5" s="4"/>
      <c r="F5" s="4"/>
      <c r="G5" s="4"/>
      <c r="H5" s="4"/>
      <c r="I5" s="4"/>
      <c r="J5" s="5"/>
    </row>
    <row r="6" spans="2:10" x14ac:dyDescent="0.25">
      <c r="B6" s="3" t="s">
        <v>4</v>
      </c>
      <c r="C6" s="4"/>
      <c r="D6" s="4"/>
      <c r="E6" s="4"/>
      <c r="F6" s="4"/>
      <c r="G6" s="4"/>
      <c r="H6" s="4"/>
      <c r="I6" s="4"/>
      <c r="J6" s="5"/>
    </row>
    <row r="7" spans="2:10" ht="15.75" x14ac:dyDescent="0.25">
      <c r="B7" s="6" t="s">
        <v>69</v>
      </c>
      <c r="C7" s="4"/>
      <c r="D7" s="4"/>
      <c r="E7" s="4"/>
      <c r="F7" s="4"/>
      <c r="G7" s="4"/>
      <c r="H7" s="4"/>
      <c r="I7" s="4"/>
      <c r="J7" s="5"/>
    </row>
    <row r="8" spans="2:10" x14ac:dyDescent="0.25">
      <c r="B8" s="22" t="s">
        <v>70</v>
      </c>
      <c r="C8" s="4">
        <v>4</v>
      </c>
      <c r="D8" s="4">
        <v>1</v>
      </c>
      <c r="E8" s="4">
        <f>C8*D8</f>
        <v>4</v>
      </c>
      <c r="F8" s="4">
        <v>1</v>
      </c>
      <c r="G8" s="4">
        <f>E8*F8</f>
        <v>4</v>
      </c>
      <c r="H8" s="4">
        <f>G8*0.05</f>
        <v>0.2</v>
      </c>
      <c r="I8" s="4">
        <f>G8*0.1</f>
        <v>0.4</v>
      </c>
      <c r="J8" s="7">
        <f>G8*G$2+H8*H$2+I8*I$2</f>
        <v>449.96</v>
      </c>
    </row>
    <row r="9" spans="2:10" x14ac:dyDescent="0.25">
      <c r="B9" s="23" t="s">
        <v>71</v>
      </c>
      <c r="C9" s="4">
        <v>2</v>
      </c>
      <c r="D9" s="4">
        <v>1</v>
      </c>
      <c r="E9" s="4">
        <f>C9*D9</f>
        <v>2</v>
      </c>
      <c r="F9" s="4">
        <v>16</v>
      </c>
      <c r="G9" s="4">
        <f>E9*F9</f>
        <v>32</v>
      </c>
      <c r="H9" s="4">
        <f>G9*0.05</f>
        <v>1.6</v>
      </c>
      <c r="I9" s="4">
        <f>G9*0.1</f>
        <v>3.2</v>
      </c>
      <c r="J9" s="7">
        <f>G9*G$2+H9*H$2+I9*I$2</f>
        <v>3599.68</v>
      </c>
    </row>
    <row r="10" spans="2:10" x14ac:dyDescent="0.25">
      <c r="B10" s="6" t="s">
        <v>5</v>
      </c>
      <c r="C10" s="4"/>
      <c r="D10" s="4"/>
      <c r="E10" s="4"/>
      <c r="F10" s="4"/>
      <c r="G10" s="4"/>
      <c r="H10" s="4"/>
      <c r="I10" s="4"/>
      <c r="J10" s="5"/>
    </row>
    <row r="11" spans="2:10" ht="15.75" x14ac:dyDescent="0.25">
      <c r="B11" s="23" t="s">
        <v>6</v>
      </c>
      <c r="C11" s="4">
        <v>8</v>
      </c>
      <c r="D11" s="4">
        <v>1</v>
      </c>
      <c r="E11" s="4">
        <f>C11*D11</f>
        <v>8</v>
      </c>
      <c r="F11" s="4">
        <v>1</v>
      </c>
      <c r="G11" s="4">
        <f>E11*F11</f>
        <v>8</v>
      </c>
      <c r="H11" s="4">
        <f>G11*0.05</f>
        <v>0.4</v>
      </c>
      <c r="I11" s="4">
        <f>G11*0.1</f>
        <v>0.8</v>
      </c>
      <c r="J11" s="7">
        <f>G11*G$2+H11*H$2+I11*I$2</f>
        <v>899.92</v>
      </c>
    </row>
    <row r="12" spans="2:10" ht="15.75" x14ac:dyDescent="0.25">
      <c r="B12" s="23" t="s">
        <v>7</v>
      </c>
      <c r="C12" s="4">
        <v>100</v>
      </c>
      <c r="D12" s="4">
        <v>1</v>
      </c>
      <c r="E12" s="4">
        <f>C12*D12</f>
        <v>100</v>
      </c>
      <c r="F12" s="4">
        <v>1</v>
      </c>
      <c r="G12" s="4">
        <f>E12*F12</f>
        <v>100</v>
      </c>
      <c r="H12" s="4">
        <f>G12*0.05</f>
        <v>5</v>
      </c>
      <c r="I12" s="4">
        <f>G12*0.1</f>
        <v>10</v>
      </c>
      <c r="J12" s="7">
        <f>G12*G$2+H12*H$2+I12*I$2</f>
        <v>11249</v>
      </c>
    </row>
    <row r="13" spans="2:10" ht="15.75" x14ac:dyDescent="0.25">
      <c r="B13" s="23" t="s">
        <v>8</v>
      </c>
      <c r="C13" s="4">
        <v>100</v>
      </c>
      <c r="D13" s="4">
        <v>5.0999999999999996</v>
      </c>
      <c r="E13" s="4">
        <f>C13*D13</f>
        <v>509.99999999999994</v>
      </c>
      <c r="F13" s="4">
        <v>16</v>
      </c>
      <c r="G13" s="14">
        <f>E13*F13</f>
        <v>8159.9999999999991</v>
      </c>
      <c r="H13" s="4">
        <f>G13*0.05</f>
        <v>408</v>
      </c>
      <c r="I13" s="4">
        <f>G13*0.1</f>
        <v>816</v>
      </c>
      <c r="J13" s="7">
        <f>G13*G$2+H13*H$2+I13*I$2</f>
        <v>917918.39999999991</v>
      </c>
    </row>
    <row r="14" spans="2:10" ht="15.75" x14ac:dyDescent="0.25">
      <c r="B14" s="23" t="s">
        <v>9</v>
      </c>
      <c r="C14" s="4">
        <v>200</v>
      </c>
      <c r="D14" s="4">
        <v>12</v>
      </c>
      <c r="E14" s="4">
        <f>C14*D14</f>
        <v>2400</v>
      </c>
      <c r="F14" s="4">
        <v>12</v>
      </c>
      <c r="G14" s="14">
        <f>E14*F14</f>
        <v>28800</v>
      </c>
      <c r="H14" s="14">
        <f>G14*0.05</f>
        <v>1440</v>
      </c>
      <c r="I14" s="14">
        <f>G14*0.1</f>
        <v>2880</v>
      </c>
      <c r="J14" s="7">
        <f>G14*G$2+H14*H$2+I14*I$2</f>
        <v>3239712</v>
      </c>
    </row>
    <row r="15" spans="2:10" x14ac:dyDescent="0.25">
      <c r="B15" s="23" t="s">
        <v>10</v>
      </c>
      <c r="C15" s="4">
        <v>40</v>
      </c>
      <c r="D15" s="4">
        <v>18</v>
      </c>
      <c r="E15" s="4">
        <f>C15*D15</f>
        <v>720</v>
      </c>
      <c r="F15" s="4">
        <v>16</v>
      </c>
      <c r="G15" s="14">
        <f>E15*F15</f>
        <v>11520</v>
      </c>
      <c r="H15" s="4">
        <f>G15*0.05</f>
        <v>576</v>
      </c>
      <c r="I15" s="14">
        <f>G15*0.1</f>
        <v>1152</v>
      </c>
      <c r="J15" s="7">
        <f>G15*G$2+H15*H$2+I15*I$2</f>
        <v>1295884.8</v>
      </c>
    </row>
    <row r="16" spans="2:10" ht="15.75" x14ac:dyDescent="0.25">
      <c r="B16" s="23" t="s">
        <v>11</v>
      </c>
      <c r="C16" s="3"/>
      <c r="D16" s="3"/>
      <c r="E16" s="3"/>
      <c r="F16" s="3"/>
      <c r="G16" s="8"/>
      <c r="H16" s="3"/>
      <c r="I16" s="8"/>
      <c r="J16" s="9"/>
    </row>
    <row r="17" spans="2:10" ht="15.75" x14ac:dyDescent="0.25">
      <c r="B17" s="23" t="s">
        <v>12</v>
      </c>
      <c r="C17" s="4">
        <v>200</v>
      </c>
      <c r="D17" s="4">
        <v>16</v>
      </c>
      <c r="E17" s="4">
        <f>C17*D17</f>
        <v>3200</v>
      </c>
      <c r="F17" s="4">
        <v>2</v>
      </c>
      <c r="G17" s="14">
        <f>E17*F17</f>
        <v>6400</v>
      </c>
      <c r="H17" s="4">
        <f>G17*0.05</f>
        <v>320</v>
      </c>
      <c r="I17" s="4">
        <f>G17*0.1</f>
        <v>640</v>
      </c>
      <c r="J17" s="7">
        <f>G17*G$2+H17*H$2+I17*I$2</f>
        <v>719936</v>
      </c>
    </row>
    <row r="18" spans="2:10" x14ac:dyDescent="0.25">
      <c r="B18" s="23" t="s">
        <v>13</v>
      </c>
      <c r="C18" s="4">
        <v>2</v>
      </c>
      <c r="D18" s="4">
        <v>365</v>
      </c>
      <c r="E18" s="4">
        <f>C18*D18</f>
        <v>730</v>
      </c>
      <c r="F18" s="4">
        <v>16</v>
      </c>
      <c r="G18" s="14">
        <f>E18*F18</f>
        <v>11680</v>
      </c>
      <c r="H18" s="4">
        <f>G18*0.05</f>
        <v>584</v>
      </c>
      <c r="I18" s="14">
        <f>G18*0.1</f>
        <v>1168</v>
      </c>
      <c r="J18" s="7">
        <f>G18*G$2+H18*H$2+I18*I$2</f>
        <v>1313883.2000000002</v>
      </c>
    </row>
    <row r="19" spans="2:10" x14ac:dyDescent="0.25">
      <c r="B19" s="6" t="s">
        <v>14</v>
      </c>
      <c r="C19" s="4" t="s">
        <v>15</v>
      </c>
      <c r="D19" s="4"/>
      <c r="E19" s="4"/>
      <c r="F19" s="4"/>
      <c r="G19" s="4"/>
      <c r="H19" s="4"/>
      <c r="I19" s="4"/>
      <c r="J19" s="5"/>
    </row>
    <row r="20" spans="2:10" x14ac:dyDescent="0.25">
      <c r="B20" s="6" t="s">
        <v>16</v>
      </c>
      <c r="C20" s="4" t="s">
        <v>15</v>
      </c>
      <c r="D20" s="4"/>
      <c r="E20" s="4"/>
      <c r="F20" s="4"/>
      <c r="G20" s="4"/>
      <c r="H20" s="4"/>
      <c r="I20" s="4"/>
      <c r="J20" s="5"/>
    </row>
    <row r="21" spans="2:10" x14ac:dyDescent="0.25">
      <c r="B21" s="6" t="s">
        <v>17</v>
      </c>
      <c r="C21" s="4" t="s">
        <v>15</v>
      </c>
      <c r="D21" s="4"/>
      <c r="E21" s="4"/>
      <c r="F21" s="4"/>
      <c r="G21" s="4"/>
      <c r="H21" s="4"/>
      <c r="I21" s="4"/>
      <c r="J21" s="5"/>
    </row>
    <row r="22" spans="2:10" ht="15.75" x14ac:dyDescent="0.25">
      <c r="B22" s="6" t="s">
        <v>18</v>
      </c>
      <c r="C22" s="4">
        <v>2</v>
      </c>
      <c r="D22" s="4">
        <v>1</v>
      </c>
      <c r="E22" s="4">
        <f>C22*D22</f>
        <v>2</v>
      </c>
      <c r="F22" s="4">
        <v>1</v>
      </c>
      <c r="G22" s="4">
        <f>E22*F22</f>
        <v>2</v>
      </c>
      <c r="H22" s="4">
        <f>G22*0.05</f>
        <v>0.1</v>
      </c>
      <c r="I22" s="4">
        <f>G22*0.1</f>
        <v>0.2</v>
      </c>
      <c r="J22" s="7">
        <f>G22*G$2+H22*H$2+I22*I$2</f>
        <v>224.98</v>
      </c>
    </row>
    <row r="23" spans="2:10" ht="15.75" x14ac:dyDescent="0.25">
      <c r="B23" s="23" t="s">
        <v>19</v>
      </c>
      <c r="C23" s="4">
        <v>2</v>
      </c>
      <c r="D23" s="4">
        <v>1</v>
      </c>
      <c r="E23" s="4">
        <f>C23*D23</f>
        <v>2</v>
      </c>
      <c r="F23" s="4">
        <v>1</v>
      </c>
      <c r="G23" s="4">
        <f>E23*F23</f>
        <v>2</v>
      </c>
      <c r="H23" s="4">
        <f>G23*0.05</f>
        <v>0.1</v>
      </c>
      <c r="I23" s="4">
        <f>G23*0.1</f>
        <v>0.2</v>
      </c>
      <c r="J23" s="7">
        <f>G23*G$2+H23*H$2+I23*I$2</f>
        <v>224.98</v>
      </c>
    </row>
    <row r="24" spans="2:10" ht="15.75" x14ac:dyDescent="0.25">
      <c r="B24" s="23" t="s">
        <v>20</v>
      </c>
      <c r="C24" s="4">
        <v>2</v>
      </c>
      <c r="D24" s="4">
        <v>1</v>
      </c>
      <c r="E24" s="4">
        <f>C24*D24</f>
        <v>2</v>
      </c>
      <c r="F24" s="4">
        <v>1</v>
      </c>
      <c r="G24" s="4">
        <f>E24*F24</f>
        <v>2</v>
      </c>
      <c r="H24" s="4">
        <f>G24*0.05</f>
        <v>0.1</v>
      </c>
      <c r="I24" s="4">
        <f>G24*0.1</f>
        <v>0.2</v>
      </c>
      <c r="J24" s="7">
        <f>G24*G$2+H24*H$2+I24*I$2</f>
        <v>224.98</v>
      </c>
    </row>
    <row r="25" spans="2:10" x14ac:dyDescent="0.25">
      <c r="B25" s="23" t="s">
        <v>21</v>
      </c>
      <c r="C25" s="4" t="s">
        <v>2</v>
      </c>
      <c r="D25" s="4"/>
      <c r="E25" s="4"/>
      <c r="F25" s="4"/>
      <c r="G25" s="4"/>
      <c r="H25" s="4"/>
      <c r="I25" s="4"/>
      <c r="J25" s="5"/>
    </row>
    <row r="26" spans="2:10" ht="15.75" x14ac:dyDescent="0.25">
      <c r="B26" s="23" t="s">
        <v>22</v>
      </c>
      <c r="C26" s="4">
        <v>2</v>
      </c>
      <c r="D26" s="4">
        <v>1</v>
      </c>
      <c r="E26" s="4">
        <f>C26*D26</f>
        <v>2</v>
      </c>
      <c r="F26" s="4">
        <v>16</v>
      </c>
      <c r="G26" s="4">
        <f>E26*F26</f>
        <v>32</v>
      </c>
      <c r="H26" s="4">
        <f>G26*0.05</f>
        <v>1.6</v>
      </c>
      <c r="I26" s="4">
        <f>G26*0.1</f>
        <v>3.2</v>
      </c>
      <c r="J26" s="7">
        <f>G26*G$2+H26*H$2+I26*I$2</f>
        <v>3599.68</v>
      </c>
    </row>
    <row r="27" spans="2:10" ht="15.75" x14ac:dyDescent="0.25">
      <c r="B27" s="23" t="s">
        <v>23</v>
      </c>
      <c r="C27" s="4">
        <v>4</v>
      </c>
      <c r="D27" s="4">
        <v>1</v>
      </c>
      <c r="E27" s="4">
        <f>C27*D27</f>
        <v>4</v>
      </c>
      <c r="F27" s="4">
        <v>16</v>
      </c>
      <c r="G27" s="4">
        <f>E27*F27</f>
        <v>64</v>
      </c>
      <c r="H27" s="4">
        <f>G27*0.05</f>
        <v>3.2</v>
      </c>
      <c r="I27" s="4">
        <f>G27*0.1</f>
        <v>6.4</v>
      </c>
      <c r="J27" s="7">
        <f>G27*G$2+H27*H$2+I27*I$2</f>
        <v>7199.36</v>
      </c>
    </row>
    <row r="28" spans="2:10" x14ac:dyDescent="0.25">
      <c r="B28" s="23" t="s">
        <v>24</v>
      </c>
      <c r="C28" s="4" t="s">
        <v>2</v>
      </c>
      <c r="D28" s="4"/>
      <c r="E28" s="4"/>
      <c r="F28" s="4"/>
      <c r="G28" s="4"/>
      <c r="H28" s="4"/>
      <c r="I28" s="4"/>
      <c r="J28" s="5"/>
    </row>
    <row r="29" spans="2:10" x14ac:dyDescent="0.25">
      <c r="B29" s="23" t="s">
        <v>25</v>
      </c>
      <c r="C29" s="4" t="s">
        <v>15</v>
      </c>
      <c r="D29" s="4"/>
      <c r="E29" s="4"/>
      <c r="F29" s="4"/>
      <c r="G29" s="4"/>
      <c r="H29" s="4"/>
      <c r="I29" s="4"/>
      <c r="J29" s="5"/>
    </row>
    <row r="30" spans="2:10" ht="15.75" x14ac:dyDescent="0.25">
      <c r="B30" s="23" t="s">
        <v>26</v>
      </c>
      <c r="C30" s="4">
        <v>16</v>
      </c>
      <c r="D30" s="4">
        <v>2</v>
      </c>
      <c r="E30" s="4">
        <f>C30*D30</f>
        <v>32</v>
      </c>
      <c r="F30" s="4">
        <v>1.6</v>
      </c>
      <c r="G30" s="4">
        <f>E30*F30</f>
        <v>51.2</v>
      </c>
      <c r="H30" s="4">
        <f>G30*0.05</f>
        <v>2.5600000000000005</v>
      </c>
      <c r="I30" s="4">
        <f>G30*0.1</f>
        <v>5.120000000000001</v>
      </c>
      <c r="J30" s="7">
        <f>G30*G$2+H30*H$2+I30*I$2</f>
        <v>5759.4880000000003</v>
      </c>
    </row>
    <row r="31" spans="2:10" ht="15.75" x14ac:dyDescent="0.25">
      <c r="B31" s="23" t="s">
        <v>27</v>
      </c>
      <c r="C31" s="4">
        <v>8</v>
      </c>
      <c r="D31" s="4">
        <v>2</v>
      </c>
      <c r="E31" s="4">
        <f>C31*D31</f>
        <v>16</v>
      </c>
      <c r="F31" s="4">
        <v>14.4</v>
      </c>
      <c r="G31" s="4">
        <f>E31*F31</f>
        <v>230.4</v>
      </c>
      <c r="H31" s="4">
        <f>G31*0.05</f>
        <v>11.520000000000001</v>
      </c>
      <c r="I31" s="4">
        <f>G31*0.1</f>
        <v>23.040000000000003</v>
      </c>
      <c r="J31" s="7">
        <f>G31*G$2+H31*H$2+I31*I$2</f>
        <v>25917.696</v>
      </c>
    </row>
    <row r="32" spans="2:10" ht="15.75" x14ac:dyDescent="0.25">
      <c r="B32" s="23" t="s">
        <v>28</v>
      </c>
      <c r="C32" s="4">
        <v>8</v>
      </c>
      <c r="D32" s="4">
        <v>2</v>
      </c>
      <c r="E32" s="4">
        <f>C32*D32</f>
        <v>16</v>
      </c>
      <c r="F32" s="4">
        <v>1.6</v>
      </c>
      <c r="G32" s="4">
        <f>E32*F32</f>
        <v>25.6</v>
      </c>
      <c r="H32" s="4">
        <f>G32*0.05</f>
        <v>1.2800000000000002</v>
      </c>
      <c r="I32" s="4">
        <f>G32*0.1</f>
        <v>2.5600000000000005</v>
      </c>
      <c r="J32" s="7">
        <f>G32*G$2+H32*H$2+I32*I$2</f>
        <v>2879.7440000000001</v>
      </c>
    </row>
    <row r="33" spans="2:13" ht="15.75" x14ac:dyDescent="0.25">
      <c r="B33" s="23" t="s">
        <v>29</v>
      </c>
      <c r="C33" s="4">
        <v>0</v>
      </c>
      <c r="D33" s="4">
        <v>1</v>
      </c>
      <c r="E33" s="4">
        <f>C33*D33</f>
        <v>0</v>
      </c>
      <c r="F33" s="4">
        <v>1</v>
      </c>
      <c r="G33" s="4">
        <f>E33*F33</f>
        <v>0</v>
      </c>
      <c r="H33" s="4">
        <f>G33*0.05</f>
        <v>0</v>
      </c>
      <c r="I33" s="4">
        <f>G33*0.1</f>
        <v>0</v>
      </c>
      <c r="J33" s="7">
        <f>G33*G$2+H33*H$2+I33*I$2</f>
        <v>0</v>
      </c>
    </row>
    <row r="34" spans="2:13" x14ac:dyDescent="0.25">
      <c r="B34" s="10" t="s">
        <v>30</v>
      </c>
      <c r="C34" s="11"/>
      <c r="D34" s="11"/>
      <c r="E34" s="11"/>
      <c r="F34" s="11"/>
      <c r="G34" s="26">
        <f>SUM(G4:I33)</f>
        <v>77180.179999999993</v>
      </c>
      <c r="H34" s="27"/>
      <c r="I34" s="28"/>
      <c r="J34" s="12">
        <f>SUM(J4:J33)</f>
        <v>7549563.8680000016</v>
      </c>
    </row>
    <row r="35" spans="2:13" x14ac:dyDescent="0.25">
      <c r="B35" s="3" t="s">
        <v>31</v>
      </c>
      <c r="C35" s="4"/>
      <c r="D35" s="4"/>
      <c r="E35" s="4"/>
      <c r="F35" s="4"/>
      <c r="G35" s="4"/>
      <c r="H35" s="4"/>
      <c r="I35" s="4"/>
      <c r="J35" s="5"/>
    </row>
    <row r="36" spans="2:13" x14ac:dyDescent="0.25">
      <c r="B36" s="6" t="s">
        <v>32</v>
      </c>
      <c r="C36" s="4" t="s">
        <v>15</v>
      </c>
      <c r="D36" s="4"/>
      <c r="E36" s="4"/>
      <c r="F36" s="4"/>
      <c r="G36" s="4"/>
      <c r="H36" s="4"/>
      <c r="I36" s="4"/>
      <c r="J36" s="5"/>
    </row>
    <row r="37" spans="2:13" x14ac:dyDescent="0.25">
      <c r="B37" s="6" t="s">
        <v>33</v>
      </c>
      <c r="C37" s="4" t="s">
        <v>2</v>
      </c>
      <c r="D37" s="4"/>
      <c r="E37" s="4"/>
      <c r="F37" s="4"/>
      <c r="G37" s="4"/>
      <c r="H37" s="4"/>
      <c r="I37" s="4"/>
      <c r="J37" s="5"/>
    </row>
    <row r="38" spans="2:13" x14ac:dyDescent="0.25">
      <c r="B38" s="6" t="s">
        <v>34</v>
      </c>
      <c r="C38" s="4" t="s">
        <v>15</v>
      </c>
      <c r="D38" s="4"/>
      <c r="E38" s="4"/>
      <c r="F38" s="4"/>
      <c r="G38" s="4"/>
      <c r="H38" s="4"/>
      <c r="I38" s="4"/>
      <c r="J38" s="5"/>
    </row>
    <row r="39" spans="2:13" ht="15.75" x14ac:dyDescent="0.25">
      <c r="B39" s="6" t="s">
        <v>35</v>
      </c>
      <c r="C39" s="4" t="s">
        <v>2</v>
      </c>
      <c r="D39" s="4"/>
      <c r="E39" s="4"/>
      <c r="F39" s="4"/>
      <c r="G39" s="4"/>
      <c r="H39" s="4"/>
      <c r="I39" s="4"/>
      <c r="J39" s="5"/>
      <c r="M39" s="16"/>
    </row>
    <row r="40" spans="2:13" ht="15.75" x14ac:dyDescent="0.25">
      <c r="B40" s="6" t="s">
        <v>36</v>
      </c>
      <c r="C40" s="4"/>
      <c r="D40" s="4"/>
      <c r="E40" s="4"/>
      <c r="F40" s="4"/>
      <c r="G40" s="4"/>
      <c r="H40" s="4"/>
      <c r="I40" s="4"/>
      <c r="J40" s="5"/>
    </row>
    <row r="41" spans="2:13" ht="15.75" x14ac:dyDescent="0.25">
      <c r="B41" s="23" t="s">
        <v>37</v>
      </c>
      <c r="C41" s="4">
        <v>3</v>
      </c>
      <c r="D41" s="4">
        <v>52</v>
      </c>
      <c r="E41" s="4">
        <f>C41*D41</f>
        <v>156</v>
      </c>
      <c r="F41" s="4">
        <v>16</v>
      </c>
      <c r="G41" s="14">
        <f>E41*F41</f>
        <v>2496</v>
      </c>
      <c r="H41" s="4">
        <f>G41*0.05</f>
        <v>124.80000000000001</v>
      </c>
      <c r="I41" s="4">
        <f>G41*0.1</f>
        <v>249.60000000000002</v>
      </c>
      <c r="J41" s="7">
        <f>G41*G$2+H41*H$2+I41*I$2</f>
        <v>280775.03999999998</v>
      </c>
    </row>
    <row r="42" spans="2:13" x14ac:dyDescent="0.25">
      <c r="B42" s="6" t="s">
        <v>38</v>
      </c>
      <c r="C42" s="4" t="s">
        <v>2</v>
      </c>
      <c r="D42" s="4"/>
      <c r="E42" s="4"/>
      <c r="F42" s="4"/>
      <c r="G42" s="4"/>
      <c r="H42" s="4"/>
      <c r="I42" s="4"/>
      <c r="J42" s="5"/>
    </row>
    <row r="43" spans="2:13" x14ac:dyDescent="0.25">
      <c r="B43" s="6" t="s">
        <v>39</v>
      </c>
      <c r="C43" s="4" t="s">
        <v>2</v>
      </c>
      <c r="D43" s="4"/>
      <c r="E43" s="4"/>
      <c r="F43" s="4"/>
      <c r="G43" s="4"/>
      <c r="H43" s="4"/>
      <c r="I43" s="4"/>
      <c r="J43" s="5"/>
    </row>
    <row r="44" spans="2:13" ht="15.75" x14ac:dyDescent="0.25">
      <c r="B44" s="6" t="s">
        <v>40</v>
      </c>
      <c r="C44" s="4">
        <v>0.25</v>
      </c>
      <c r="D44" s="4">
        <v>2</v>
      </c>
      <c r="E44" s="4">
        <f>C44*D44</f>
        <v>0.5</v>
      </c>
      <c r="F44" s="4">
        <v>16</v>
      </c>
      <c r="G44" s="4">
        <f>E44*F44</f>
        <v>8</v>
      </c>
      <c r="H44" s="4">
        <f>G44*0.05</f>
        <v>0.4</v>
      </c>
      <c r="I44" s="4">
        <f>G44*0.1</f>
        <v>0.8</v>
      </c>
      <c r="J44" s="7">
        <f>G44*G$2+H44*H$2+I44*I$2</f>
        <v>899.92</v>
      </c>
    </row>
    <row r="45" spans="2:13" x14ac:dyDescent="0.25">
      <c r="B45" s="6" t="s">
        <v>41</v>
      </c>
      <c r="C45" s="4" t="s">
        <v>2</v>
      </c>
      <c r="D45" s="4"/>
      <c r="E45" s="4"/>
      <c r="F45" s="4"/>
      <c r="G45" s="4"/>
      <c r="H45" s="4"/>
      <c r="I45" s="4"/>
      <c r="J45" s="5"/>
    </row>
    <row r="46" spans="2:13" x14ac:dyDescent="0.25">
      <c r="B46" s="10" t="s">
        <v>42</v>
      </c>
      <c r="C46" s="11"/>
      <c r="D46" s="11"/>
      <c r="E46" s="11"/>
      <c r="F46" s="11"/>
      <c r="G46" s="26">
        <f>SUM(G35:I45)</f>
        <v>2879.6000000000004</v>
      </c>
      <c r="H46" s="27"/>
      <c r="I46" s="28"/>
      <c r="J46" s="12">
        <f>SUM(J35:J45)</f>
        <v>281674.95999999996</v>
      </c>
    </row>
    <row r="47" spans="2:13" x14ac:dyDescent="0.25">
      <c r="B47" s="13" t="s">
        <v>67</v>
      </c>
      <c r="C47" s="3"/>
      <c r="D47" s="3"/>
      <c r="E47" s="3"/>
      <c r="F47" s="3"/>
      <c r="G47" s="29">
        <f>ROUND(G46+G34, -2)</f>
        <v>80100</v>
      </c>
      <c r="H47" s="30"/>
      <c r="I47" s="31"/>
      <c r="J47" s="20">
        <f>ROUND(J46+J34, -4)</f>
        <v>7830000</v>
      </c>
    </row>
    <row r="48" spans="2:13" x14ac:dyDescent="0.25">
      <c r="B48" s="17" t="s">
        <v>66</v>
      </c>
      <c r="C48" s="18"/>
      <c r="D48" s="18"/>
      <c r="E48" s="18"/>
      <c r="F48" s="18"/>
      <c r="G48" s="18"/>
      <c r="H48" s="18"/>
      <c r="I48" s="18"/>
      <c r="J48" s="19">
        <v>91300</v>
      </c>
    </row>
    <row r="49" spans="2:10" x14ac:dyDescent="0.25">
      <c r="B49" s="17" t="s">
        <v>68</v>
      </c>
      <c r="C49" s="18"/>
      <c r="D49" s="18"/>
      <c r="E49" s="18"/>
      <c r="F49" s="18"/>
      <c r="G49" s="18"/>
      <c r="H49" s="18"/>
      <c r="I49" s="18"/>
      <c r="J49" s="21">
        <f>ROUND(J47+J48, -4)</f>
        <v>7920000</v>
      </c>
    </row>
  </sheetData>
  <mergeCells count="3">
    <mergeCell ref="G34:I34"/>
    <mergeCell ref="G46:I46"/>
    <mergeCell ref="G47:I4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workbookViewId="0">
      <selection activeCell="B17" sqref="B17"/>
    </sheetView>
  </sheetViews>
  <sheetFormatPr defaultRowHeight="15" x14ac:dyDescent="0.25"/>
  <cols>
    <col min="2" max="2" width="39.5703125" bestFit="1" customWidth="1"/>
    <col min="10" max="10" width="11.7109375" customWidth="1"/>
  </cols>
  <sheetData>
    <row r="2" spans="2:10" x14ac:dyDescent="0.25">
      <c r="G2" s="1">
        <v>46.21</v>
      </c>
      <c r="H2" s="1">
        <v>62.27</v>
      </c>
      <c r="I2" s="1">
        <v>25.01</v>
      </c>
    </row>
    <row r="3" spans="2:10" s="2" customFormat="1" ht="76.5" x14ac:dyDescent="0.25">
      <c r="B3" s="15" t="s">
        <v>51</v>
      </c>
      <c r="C3" s="15" t="s">
        <v>61</v>
      </c>
      <c r="D3" s="15" t="s">
        <v>62</v>
      </c>
      <c r="E3" s="15" t="s">
        <v>63</v>
      </c>
      <c r="F3" s="15" t="s">
        <v>64</v>
      </c>
      <c r="G3" s="15" t="s">
        <v>46</v>
      </c>
      <c r="H3" s="15" t="s">
        <v>47</v>
      </c>
      <c r="I3" s="15" t="s">
        <v>49</v>
      </c>
      <c r="J3" s="15" t="s">
        <v>65</v>
      </c>
    </row>
    <row r="4" spans="2:10" x14ac:dyDescent="0.25">
      <c r="B4" s="3" t="s">
        <v>52</v>
      </c>
      <c r="C4" s="4"/>
      <c r="D4" s="4"/>
      <c r="E4" s="4"/>
      <c r="F4" s="4"/>
      <c r="G4" s="4"/>
      <c r="H4" s="4"/>
      <c r="I4" s="4"/>
      <c r="J4" s="5"/>
    </row>
    <row r="5" spans="2:10" ht="15.75" x14ac:dyDescent="0.25">
      <c r="B5" s="6" t="s">
        <v>18</v>
      </c>
      <c r="C5" s="4">
        <v>2</v>
      </c>
      <c r="D5" s="4">
        <v>1</v>
      </c>
      <c r="E5" s="4">
        <f>C5*D5</f>
        <v>2</v>
      </c>
      <c r="F5" s="4">
        <v>1</v>
      </c>
      <c r="G5" s="4">
        <f>E5*F5</f>
        <v>2</v>
      </c>
      <c r="H5" s="4">
        <f>G5*0.05</f>
        <v>0.1</v>
      </c>
      <c r="I5" s="4">
        <f>G5*0.1</f>
        <v>0.2</v>
      </c>
      <c r="J5" s="7">
        <f>G5*G$2+H5*H$2+I5*I$2</f>
        <v>103.649</v>
      </c>
    </row>
    <row r="6" spans="2:10" ht="15.75" x14ac:dyDescent="0.25">
      <c r="B6" s="6" t="s">
        <v>53</v>
      </c>
      <c r="C6" s="4">
        <v>2</v>
      </c>
      <c r="D6" s="4">
        <v>1</v>
      </c>
      <c r="E6" s="4">
        <f>C6*D6</f>
        <v>2</v>
      </c>
      <c r="F6" s="4">
        <v>1</v>
      </c>
      <c r="G6" s="4">
        <f>E6*F6</f>
        <v>2</v>
      </c>
      <c r="H6" s="4">
        <f>G6*0.05</f>
        <v>0.1</v>
      </c>
      <c r="I6" s="4">
        <f>G6*0.1</f>
        <v>0.2</v>
      </c>
      <c r="J6" s="7">
        <f>G6*G$2+H6*H$2+I6*I$2</f>
        <v>103.649</v>
      </c>
    </row>
    <row r="7" spans="2:10" ht="15.75" x14ac:dyDescent="0.25">
      <c r="B7" s="6" t="s">
        <v>20</v>
      </c>
      <c r="C7" s="4">
        <v>2</v>
      </c>
      <c r="D7" s="4">
        <v>1</v>
      </c>
      <c r="E7" s="4">
        <f>C7*D7</f>
        <v>2</v>
      </c>
      <c r="F7" s="4">
        <v>1</v>
      </c>
      <c r="G7" s="4">
        <f>E7*F7</f>
        <v>2</v>
      </c>
      <c r="H7" s="4">
        <f>G7*0.05</f>
        <v>0.1</v>
      </c>
      <c r="I7" s="4">
        <f>G7*0.1</f>
        <v>0.2</v>
      </c>
      <c r="J7" s="7">
        <f>G7*G$2+H7*H$2+I7*I$2</f>
        <v>103.649</v>
      </c>
    </row>
    <row r="8" spans="2:10" x14ac:dyDescent="0.25">
      <c r="B8" s="6" t="s">
        <v>21</v>
      </c>
      <c r="C8" s="4" t="s">
        <v>2</v>
      </c>
      <c r="D8" s="4"/>
      <c r="E8" s="4"/>
      <c r="F8" s="4"/>
      <c r="G8" s="4"/>
      <c r="H8" s="4"/>
      <c r="I8" s="4"/>
      <c r="J8" s="5"/>
    </row>
    <row r="9" spans="2:10" ht="15.75" x14ac:dyDescent="0.25">
      <c r="B9" s="6" t="s">
        <v>54</v>
      </c>
      <c r="C9" s="4">
        <v>2</v>
      </c>
      <c r="D9" s="4">
        <v>1</v>
      </c>
      <c r="E9" s="4">
        <f>C9*D9</f>
        <v>2</v>
      </c>
      <c r="F9" s="4">
        <v>1</v>
      </c>
      <c r="G9" s="4">
        <f>E9*F9</f>
        <v>2</v>
      </c>
      <c r="H9" s="4">
        <f>G9*0.05</f>
        <v>0.1</v>
      </c>
      <c r="I9" s="4">
        <f>G9*0.1</f>
        <v>0.2</v>
      </c>
      <c r="J9" s="7">
        <f>G9*G$2+H9*H$2+I9*I$2</f>
        <v>103.649</v>
      </c>
    </row>
    <row r="10" spans="2:10" ht="15.75" x14ac:dyDescent="0.25">
      <c r="B10" s="6" t="s">
        <v>23</v>
      </c>
      <c r="C10" s="4">
        <v>8</v>
      </c>
      <c r="D10" s="4">
        <v>1</v>
      </c>
      <c r="E10" s="4">
        <f>C10*D10</f>
        <v>8</v>
      </c>
      <c r="F10" s="4">
        <v>1</v>
      </c>
      <c r="G10" s="4">
        <f>E10*F10</f>
        <v>8</v>
      </c>
      <c r="H10" s="4">
        <f>G10*0.05</f>
        <v>0.4</v>
      </c>
      <c r="I10" s="4">
        <f>G10*0.1</f>
        <v>0.8</v>
      </c>
      <c r="J10" s="7">
        <f>G10*G$2+H10*H$2+I10*I$2</f>
        <v>414.596</v>
      </c>
    </row>
    <row r="11" spans="2:10" x14ac:dyDescent="0.25">
      <c r="B11" s="3" t="s">
        <v>55</v>
      </c>
      <c r="C11" s="4"/>
      <c r="D11" s="4"/>
      <c r="E11" s="4"/>
      <c r="F11" s="4"/>
      <c r="G11" s="4"/>
      <c r="H11" s="4"/>
      <c r="I11" s="4"/>
      <c r="J11" s="5"/>
    </row>
    <row r="12" spans="2:10" ht="15.75" x14ac:dyDescent="0.25">
      <c r="B12" s="6" t="s">
        <v>56</v>
      </c>
      <c r="C12" s="4">
        <v>8</v>
      </c>
      <c r="D12" s="4">
        <v>1</v>
      </c>
      <c r="E12" s="4">
        <f>C12*D12</f>
        <v>8</v>
      </c>
      <c r="F12" s="4">
        <v>16</v>
      </c>
      <c r="G12" s="4">
        <f>E12*F12</f>
        <v>128</v>
      </c>
      <c r="H12" s="4">
        <f>G12*0.05</f>
        <v>6.4</v>
      </c>
      <c r="I12" s="4">
        <f>G12*0.1</f>
        <v>12.8</v>
      </c>
      <c r="J12" s="7">
        <f>G12*G$2+H12*H$2+I12*I$2</f>
        <v>6633.5360000000001</v>
      </c>
    </row>
    <row r="13" spans="2:10" ht="15.75" x14ac:dyDescent="0.25">
      <c r="B13" s="6" t="s">
        <v>57</v>
      </c>
      <c r="C13" s="4">
        <v>8</v>
      </c>
      <c r="D13" s="4">
        <v>1</v>
      </c>
      <c r="E13" s="4">
        <f>C13*D13</f>
        <v>8</v>
      </c>
      <c r="F13" s="4">
        <v>1.6</v>
      </c>
      <c r="G13" s="4">
        <f>E13*F13</f>
        <v>12.8</v>
      </c>
      <c r="H13" s="4">
        <f>G13*0.05</f>
        <v>0.64000000000000012</v>
      </c>
      <c r="I13" s="4">
        <f>G13*0.1</f>
        <v>1.2800000000000002</v>
      </c>
      <c r="J13" s="7">
        <f>G13*G$2+H13*H$2+I13*I$2</f>
        <v>663.35360000000003</v>
      </c>
    </row>
    <row r="14" spans="2:10" ht="15.75" x14ac:dyDescent="0.25">
      <c r="B14" s="6" t="s">
        <v>58</v>
      </c>
      <c r="C14" s="4">
        <v>2</v>
      </c>
      <c r="D14" s="4">
        <v>2</v>
      </c>
      <c r="E14" s="4">
        <f>C14*D14</f>
        <v>4</v>
      </c>
      <c r="F14" s="4">
        <v>14.4</v>
      </c>
      <c r="G14" s="4">
        <f>E14*F14</f>
        <v>57.6</v>
      </c>
      <c r="H14" s="4">
        <f>G14*0.05</f>
        <v>2.8800000000000003</v>
      </c>
      <c r="I14" s="4">
        <f>G14*0.1</f>
        <v>5.7600000000000007</v>
      </c>
      <c r="J14" s="7">
        <f>G14*G$2+H14*H$2+I14*I$2</f>
        <v>2985.0911999999998</v>
      </c>
    </row>
    <row r="15" spans="2:10" x14ac:dyDescent="0.25">
      <c r="B15" s="6" t="s">
        <v>59</v>
      </c>
      <c r="C15" s="4" t="s">
        <v>2</v>
      </c>
      <c r="D15" s="4"/>
      <c r="E15" s="4"/>
      <c r="F15" s="4"/>
      <c r="G15" s="4"/>
      <c r="H15" s="4"/>
      <c r="I15" s="4"/>
      <c r="J15" s="5"/>
    </row>
    <row r="16" spans="2:10" ht="15.75" x14ac:dyDescent="0.25">
      <c r="B16" s="6" t="s">
        <v>60</v>
      </c>
      <c r="C16" s="4">
        <v>2</v>
      </c>
      <c r="D16" s="4">
        <v>1</v>
      </c>
      <c r="E16" s="4">
        <f>C16*D16</f>
        <v>2</v>
      </c>
      <c r="F16" s="4">
        <v>1.6</v>
      </c>
      <c r="G16" s="4">
        <f>E16*F16</f>
        <v>3.2</v>
      </c>
      <c r="H16" s="4">
        <f>G16*0.05</f>
        <v>0.16000000000000003</v>
      </c>
      <c r="I16" s="4">
        <f>G16*0.1</f>
        <v>0.32000000000000006</v>
      </c>
      <c r="J16" s="7">
        <f>G16*G$2+H16*H$2+I16*I$2</f>
        <v>165.83840000000001</v>
      </c>
    </row>
    <row r="17" spans="2:10" x14ac:dyDescent="0.25">
      <c r="B17" s="25" t="s">
        <v>72</v>
      </c>
      <c r="C17" s="11"/>
      <c r="D17" s="11"/>
      <c r="E17" s="11"/>
      <c r="F17" s="11"/>
      <c r="G17" s="32">
        <f>SUM(G4:I16)</f>
        <v>250.23999999999998</v>
      </c>
      <c r="H17" s="32"/>
      <c r="I17" s="32"/>
      <c r="J17" s="24">
        <f>ROUND(SUM(J4:J16), -2)</f>
        <v>11300</v>
      </c>
    </row>
  </sheetData>
  <mergeCells count="1">
    <mergeCell ref="G17:I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Industry</vt:lpstr>
      <vt:lpstr>Agency</vt:lpstr>
    </vt:vector>
  </TitlesOfParts>
  <Company>Eastern Research Group,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Sellers</dc:creator>
  <cp:lastModifiedBy>AHou</cp:lastModifiedBy>
  <dcterms:created xsi:type="dcterms:W3CDTF">2014-03-04T19:17:01Z</dcterms:created>
  <dcterms:modified xsi:type="dcterms:W3CDTF">2015-04-20T14:00:59Z</dcterms:modified>
</cp:coreProperties>
</file>