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84" yWindow="-180" windowWidth="15600" windowHeight="4380"/>
  </bookViews>
  <sheets>
    <sheet name="APHIS 71" sheetId="3" r:id="rId1"/>
  </sheets>
  <definedNames>
    <definedName name="_xlnm.Print_Area" localSheetId="0">'APHIS 71'!$A$1:$J$33</definedName>
  </definedNames>
  <calcPr calcId="145621"/>
</workbook>
</file>

<file path=xl/calcChain.xml><?xml version="1.0" encoding="utf-8"?>
<calcChain xmlns="http://schemas.openxmlformats.org/spreadsheetml/2006/main">
  <c r="D8" i="3" l="1"/>
  <c r="B10" i="3" s="1"/>
  <c r="D10" i="3" s="1"/>
  <c r="G8" i="3" l="1"/>
  <c r="F8" i="3"/>
  <c r="J8" i="3"/>
  <c r="I8" i="3" l="1"/>
  <c r="G10" i="3"/>
  <c r="J10" i="3" l="1"/>
  <c r="B12" i="3"/>
  <c r="F10" i="3"/>
  <c r="D12" i="3" l="1"/>
  <c r="I10" i="3"/>
  <c r="B14" i="3" l="1"/>
  <c r="D14" i="3" s="1"/>
  <c r="B16" i="3"/>
  <c r="D16" i="3" s="1"/>
  <c r="B22" i="3"/>
  <c r="B18" i="3"/>
  <c r="D18" i="3" s="1"/>
  <c r="B24" i="3"/>
  <c r="B20" i="3"/>
  <c r="D20" i="3" s="1"/>
  <c r="F12" i="3"/>
  <c r="G12" i="3"/>
  <c r="J12" i="3"/>
  <c r="D22" i="3" l="1"/>
  <c r="D24" i="3"/>
  <c r="F24" i="3" s="1"/>
  <c r="I24" i="3" s="1"/>
  <c r="J18" i="3"/>
  <c r="G18" i="3"/>
  <c r="G20" i="3"/>
  <c r="J20" i="3"/>
  <c r="F20" i="3"/>
  <c r="I20" i="3" s="1"/>
  <c r="I12" i="3"/>
  <c r="G24" i="3" l="1"/>
  <c r="J22" i="3"/>
  <c r="F22" i="3"/>
  <c r="I22" i="3" s="1"/>
  <c r="F18" i="3"/>
  <c r="I18" i="3" s="1"/>
  <c r="J24" i="3"/>
  <c r="G22" i="3"/>
  <c r="G16" i="3" l="1"/>
  <c r="J16" i="3"/>
  <c r="F16" i="3"/>
  <c r="I16" i="3" l="1"/>
  <c r="B25" i="3"/>
  <c r="G30" i="3" s="1"/>
  <c r="J14" i="3"/>
  <c r="J25" i="3" s="1"/>
  <c r="G14" i="3" l="1"/>
  <c r="G25" i="3" s="1"/>
  <c r="F14" i="3"/>
  <c r="D25" i="3"/>
  <c r="G31" i="3"/>
  <c r="F25" i="3" l="1"/>
  <c r="I14" i="3"/>
  <c r="I25" i="3" s="1"/>
  <c r="G29" i="3" l="1"/>
  <c r="G32" i="3"/>
  <c r="I32" i="3" s="1"/>
</calcChain>
</file>

<file path=xl/sharedStrings.xml><?xml version="1.0" encoding="utf-8"?>
<sst xmlns="http://schemas.openxmlformats.org/spreadsheetml/2006/main" count="30" uniqueCount="30">
  <si>
    <t>Page 1 of 1</t>
  </si>
  <si>
    <t>TOTAL</t>
  </si>
  <si>
    <t>DESCRIPTION</t>
  </si>
  <si>
    <t>NUMBER OF RESPONSES PER RESPONDENT</t>
  </si>
  <si>
    <t>HOURS PER RESPONSE</t>
  </si>
  <si>
    <t>NOTE: Actual number of hours may vary due to rounding</t>
  </si>
  <si>
    <t>TOTAL SAMPLE POPULATION</t>
  </si>
  <si>
    <t>ESTIMATED RESPONSE RATE</t>
  </si>
  <si>
    <t>TOTAL HOURS FOR RESPONDENTS</t>
  </si>
  <si>
    <t>ESTIMATED NUMBER OF RESPONDENTS</t>
  </si>
  <si>
    <t>TOTAL ANNUAL RESPONSES</t>
  </si>
  <si>
    <t>TOTAL HOURS NON RESPONSE ****</t>
  </si>
  <si>
    <t>TOTAL ANNUAL NON-RESPONSES</t>
  </si>
  <si>
    <t>Public Reporting Burden</t>
  </si>
  <si>
    <t>Estimated Total Annual Burden</t>
  </si>
  <si>
    <t>APHIS-71:  NATIONAL ANIMAL HEALTH MONITORING SYSTEM, EQUINE 2015 STUDY</t>
  </si>
  <si>
    <t>* - ALL OPERATIONS WILL DO THE TICK EXAM, ESTIMATE 50% OF OPERATIONS WILL HAVE TICKS THAT WILL LEAD TO A TICK SUBMISSION FORM</t>
  </si>
  <si>
    <t>579-0269</t>
  </si>
  <si>
    <t>Federal Register Calculations</t>
  </si>
  <si>
    <t>Annual # of Respondents</t>
  </si>
  <si>
    <t>Estimated # of Respondents</t>
  </si>
  <si>
    <t>NAHMS 332 - PARTICIPANT AGREEMENT</t>
  </si>
  <si>
    <t>NAHMS 339 - EQUINE FECAL COLLECTION RECORD</t>
  </si>
  <si>
    <t>NAHMS 337 - TICK EXAMINATION AND  SUBMISSION RECORD</t>
  </si>
  <si>
    <t>NAHMS 336 - EQUINE BLOOD COLLECTION RECORD (VMO) (Per Operation)</t>
  </si>
  <si>
    <t>NAHMS 333 - VETERINARY SERVICES VISIT QUESTIONNAIRE</t>
  </si>
  <si>
    <t>NAHMS 331 - GENERAL EQUINE MANAGEMENT  QUESTIONNAIRE (NASS)</t>
  </si>
  <si>
    <t xml:space="preserve">NAHMS 334 - FECAL PARASITE SAMPLE - PRE-DEWORMING </t>
  </si>
  <si>
    <t>NAHMS 335 - FECAL PARASITE SAMPLE - POST-DEWORMING</t>
  </si>
  <si>
    <t>NAHMS 338 - EQUINE BIOSECURITY ASSESSMENT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</si>
</sst>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/d/yy;@"/>
    <numFmt numFmtId="166" formatCode="0.0000000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3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4" fillId="0" borderId="0" xfId="0" applyFont="1"/>
    <xf numFmtId="0" fontId="4" fillId="0" borderId="0" xfId="0" applyFont="1" applyFill="1" applyAlignment="1">
      <alignment wrapText="1"/>
    </xf>
    <xf numFmtId="3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3" fontId="0" fillId="0" borderId="0" xfId="0" applyNumberFormat="1"/>
    <xf numFmtId="166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B1" zoomScaleNormal="100" zoomScaleSheetLayoutView="100" workbookViewId="0">
      <selection activeCell="H29" sqref="H29"/>
    </sheetView>
  </sheetViews>
  <sheetFormatPr defaultRowHeight="13.2" x14ac:dyDescent="0.25"/>
  <cols>
    <col min="1" max="1" width="39.5546875" customWidth="1"/>
    <col min="2" max="2" width="16.21875" customWidth="1"/>
    <col min="3" max="3" width="14.5546875" customWidth="1"/>
    <col min="4" max="4" width="17.21875" customWidth="1"/>
    <col min="5" max="5" width="15.44140625" customWidth="1"/>
    <col min="6" max="6" width="14.77734375" customWidth="1"/>
    <col min="7" max="7" width="13.21875" customWidth="1"/>
    <col min="8" max="8" width="16" customWidth="1"/>
    <col min="9" max="9" width="17" customWidth="1"/>
    <col min="10" max="10" width="15.21875" bestFit="1" customWidth="1"/>
  </cols>
  <sheetData>
    <row r="1" spans="1:10" ht="13.8" x14ac:dyDescent="0.25">
      <c r="A1" s="28" t="s">
        <v>15</v>
      </c>
      <c r="B1" s="28"/>
      <c r="C1" s="28"/>
      <c r="D1" s="28"/>
      <c r="E1" s="28"/>
      <c r="F1" s="28"/>
      <c r="G1" s="4"/>
      <c r="H1" s="21" t="s">
        <v>0</v>
      </c>
      <c r="I1" s="21"/>
      <c r="J1" s="21"/>
    </row>
    <row r="2" spans="1:10" ht="13.8" x14ac:dyDescent="0.25">
      <c r="A2" s="4"/>
      <c r="B2" s="4"/>
      <c r="C2" s="4"/>
      <c r="D2" s="4"/>
      <c r="E2" s="4"/>
      <c r="F2" s="4"/>
      <c r="G2" s="4"/>
      <c r="H2" s="22" t="s">
        <v>17</v>
      </c>
      <c r="I2" s="22"/>
      <c r="J2" s="22"/>
    </row>
    <row r="3" spans="1:10" ht="12.75" customHeight="1" x14ac:dyDescent="0.25">
      <c r="A3" s="25" t="s">
        <v>2</v>
      </c>
      <c r="B3" s="18" t="s">
        <v>6</v>
      </c>
      <c r="C3" s="18" t="s">
        <v>7</v>
      </c>
      <c r="D3" s="18" t="s">
        <v>9</v>
      </c>
      <c r="E3" s="18" t="s">
        <v>3</v>
      </c>
      <c r="F3" s="18" t="s">
        <v>10</v>
      </c>
      <c r="G3" s="18" t="s">
        <v>12</v>
      </c>
      <c r="H3" s="18" t="s">
        <v>4</v>
      </c>
      <c r="I3" s="18" t="s">
        <v>8</v>
      </c>
      <c r="J3" s="18" t="s">
        <v>11</v>
      </c>
    </row>
    <row r="4" spans="1:10" ht="12.75" customHeight="1" x14ac:dyDescent="0.25">
      <c r="A4" s="26"/>
      <c r="B4" s="19"/>
      <c r="C4" s="19"/>
      <c r="D4" s="19"/>
      <c r="E4" s="19"/>
      <c r="F4" s="19"/>
      <c r="G4" s="19"/>
      <c r="H4" s="19"/>
      <c r="I4" s="19"/>
      <c r="J4" s="19"/>
    </row>
    <row r="5" spans="1:10" ht="12.75" customHeight="1" x14ac:dyDescent="0.25">
      <c r="A5" s="26"/>
      <c r="B5" s="19"/>
      <c r="C5" s="19"/>
      <c r="D5" s="19"/>
      <c r="E5" s="19"/>
      <c r="F5" s="19"/>
      <c r="G5" s="19"/>
      <c r="H5" s="19"/>
      <c r="I5" s="19"/>
      <c r="J5" s="19"/>
    </row>
    <row r="6" spans="1:10" ht="12.75" customHeight="1" x14ac:dyDescent="0.25">
      <c r="A6" s="26"/>
      <c r="B6" s="19"/>
      <c r="C6" s="19"/>
      <c r="D6" s="19"/>
      <c r="E6" s="19"/>
      <c r="F6" s="19"/>
      <c r="G6" s="19"/>
      <c r="H6" s="19"/>
      <c r="I6" s="19"/>
      <c r="J6" s="19"/>
    </row>
    <row r="7" spans="1:10" ht="12.75" customHeight="1" x14ac:dyDescent="0.25">
      <c r="A7" s="27"/>
      <c r="B7" s="20"/>
      <c r="C7" s="20"/>
      <c r="D7" s="20"/>
      <c r="E7" s="20"/>
      <c r="F7" s="20"/>
      <c r="G7" s="20"/>
      <c r="H7" s="20"/>
      <c r="I7" s="20"/>
      <c r="J7" s="20"/>
    </row>
    <row r="8" spans="1:10" ht="41.4" x14ac:dyDescent="0.25">
      <c r="A8" s="5" t="s">
        <v>26</v>
      </c>
      <c r="B8" s="6">
        <v>4000</v>
      </c>
      <c r="C8" s="7">
        <v>0.65</v>
      </c>
      <c r="D8" s="8">
        <f>B8*C8</f>
        <v>2600</v>
      </c>
      <c r="E8" s="9">
        <v>1</v>
      </c>
      <c r="F8" s="6">
        <f>PRODUCT(D8,E8)</f>
        <v>2600</v>
      </c>
      <c r="G8" s="6">
        <f>B8-D8</f>
        <v>1400</v>
      </c>
      <c r="H8" s="10">
        <v>1</v>
      </c>
      <c r="I8" s="6">
        <f>PRODUCT(F8,H8)</f>
        <v>2600</v>
      </c>
      <c r="J8" s="8">
        <f>SUM((B8-D8)*0.16)</f>
        <v>224</v>
      </c>
    </row>
    <row r="9" spans="1:10" ht="13.8" x14ac:dyDescent="0.25">
      <c r="A9" s="5"/>
      <c r="B9" s="6"/>
      <c r="C9" s="7"/>
      <c r="D9" s="8"/>
      <c r="E9" s="9"/>
      <c r="F9" s="6"/>
      <c r="G9" s="6"/>
      <c r="H9" s="10"/>
      <c r="I9" s="6"/>
      <c r="J9" s="8"/>
    </row>
    <row r="10" spans="1:10" ht="30" customHeight="1" x14ac:dyDescent="0.25">
      <c r="A10" s="5" t="s">
        <v>21</v>
      </c>
      <c r="B10" s="6">
        <f>D8</f>
        <v>2600</v>
      </c>
      <c r="C10" s="7">
        <v>0.48</v>
      </c>
      <c r="D10" s="8">
        <f>B10*C10</f>
        <v>1248</v>
      </c>
      <c r="E10" s="9">
        <v>1</v>
      </c>
      <c r="F10" s="6">
        <f>PRODUCT(D10,E10)</f>
        <v>1248</v>
      </c>
      <c r="G10" s="6">
        <f>B10-D10</f>
        <v>1352</v>
      </c>
      <c r="H10" s="10">
        <v>0.25</v>
      </c>
      <c r="I10" s="6">
        <f>PRODUCT(F10,H10)</f>
        <v>312</v>
      </c>
      <c r="J10" s="8">
        <f>SUM((B10-D10)*0.16)</f>
        <v>216.32</v>
      </c>
    </row>
    <row r="11" spans="1:10" ht="15" customHeight="1" x14ac:dyDescent="0.25">
      <c r="A11" s="5"/>
      <c r="B11" s="6"/>
      <c r="C11" s="7"/>
      <c r="D11" s="8"/>
      <c r="E11" s="9"/>
      <c r="F11" s="6"/>
      <c r="G11" s="6"/>
      <c r="H11" s="10"/>
      <c r="I11" s="6"/>
      <c r="J11" s="8"/>
    </row>
    <row r="12" spans="1:10" ht="30" customHeight="1" x14ac:dyDescent="0.25">
      <c r="A12" s="5" t="s">
        <v>25</v>
      </c>
      <c r="B12" s="6">
        <f>D10</f>
        <v>1248</v>
      </c>
      <c r="C12" s="7">
        <v>0.96</v>
      </c>
      <c r="D12" s="8">
        <f>B12*C12</f>
        <v>1198.08</v>
      </c>
      <c r="E12" s="9">
        <v>1</v>
      </c>
      <c r="F12" s="6">
        <f t="shared" ref="F12:F22" si="0">PRODUCT(D12,E12)</f>
        <v>1198.08</v>
      </c>
      <c r="G12" s="6">
        <f t="shared" ref="G12:G22" si="1">B12-D12</f>
        <v>49.920000000000073</v>
      </c>
      <c r="H12" s="10">
        <v>1</v>
      </c>
      <c r="I12" s="6">
        <f t="shared" ref="I12:I22" si="2">PRODUCT(F12,H12)</f>
        <v>1198.08</v>
      </c>
      <c r="J12" s="8">
        <f>SUM((B12-D12)*0.16)</f>
        <v>7.9872000000000121</v>
      </c>
    </row>
    <row r="13" spans="1:10" ht="15" customHeight="1" x14ac:dyDescent="0.25">
      <c r="A13" s="5"/>
      <c r="B13" s="6"/>
      <c r="C13" s="7"/>
      <c r="D13" s="8"/>
      <c r="E13" s="9"/>
      <c r="F13" s="6"/>
      <c r="G13" s="6"/>
      <c r="H13" s="10"/>
      <c r="I13" s="6"/>
      <c r="J13" s="8"/>
    </row>
    <row r="14" spans="1:10" ht="30" customHeight="1" x14ac:dyDescent="0.25">
      <c r="A14" s="5" t="s">
        <v>27</v>
      </c>
      <c r="B14" s="6">
        <f>D12</f>
        <v>1198.08</v>
      </c>
      <c r="C14" s="7">
        <v>0.6</v>
      </c>
      <c r="D14" s="8">
        <f>C14*B14</f>
        <v>718.84799999999996</v>
      </c>
      <c r="E14" s="9">
        <v>1</v>
      </c>
      <c r="F14" s="6">
        <f t="shared" si="0"/>
        <v>718.84799999999996</v>
      </c>
      <c r="G14" s="6">
        <f t="shared" si="1"/>
        <v>479.23199999999997</v>
      </c>
      <c r="H14" s="10">
        <v>2</v>
      </c>
      <c r="I14" s="6">
        <f t="shared" si="2"/>
        <v>1437.6959999999999</v>
      </c>
      <c r="J14" s="8">
        <f t="shared" ref="J14:J22" si="3">SUM((B14-D14)*0.16)</f>
        <v>76.677120000000002</v>
      </c>
    </row>
    <row r="15" spans="1:10" ht="13.8" x14ac:dyDescent="0.25">
      <c r="A15" s="5"/>
      <c r="B15" s="6"/>
      <c r="C15" s="7"/>
      <c r="D15" s="8"/>
      <c r="E15" s="9"/>
      <c r="F15" s="6"/>
      <c r="G15" s="6"/>
      <c r="H15" s="10"/>
      <c r="I15" s="6"/>
      <c r="J15" s="8"/>
    </row>
    <row r="16" spans="1:10" ht="48.75" customHeight="1" x14ac:dyDescent="0.25">
      <c r="A16" s="5" t="s">
        <v>28</v>
      </c>
      <c r="B16" s="6">
        <f>D12</f>
        <v>1198.08</v>
      </c>
      <c r="C16" s="7">
        <v>0.6</v>
      </c>
      <c r="D16" s="8">
        <f>C16*B16</f>
        <v>718.84799999999996</v>
      </c>
      <c r="E16" s="9">
        <v>1</v>
      </c>
      <c r="F16" s="6">
        <f t="shared" si="0"/>
        <v>718.84799999999996</v>
      </c>
      <c r="G16" s="6">
        <f t="shared" si="1"/>
        <v>479.23199999999997</v>
      </c>
      <c r="H16" s="10">
        <v>2</v>
      </c>
      <c r="I16" s="6">
        <f t="shared" si="2"/>
        <v>1437.6959999999999</v>
      </c>
      <c r="J16" s="8">
        <f t="shared" si="3"/>
        <v>76.677120000000002</v>
      </c>
    </row>
    <row r="17" spans="1:10" ht="13.8" x14ac:dyDescent="0.25">
      <c r="A17" s="5"/>
      <c r="B17" s="6"/>
      <c r="C17" s="7"/>
      <c r="D17" s="8"/>
      <c r="E17" s="9"/>
      <c r="F17" s="6"/>
      <c r="G17" s="6"/>
      <c r="H17" s="10"/>
      <c r="I17" s="6"/>
      <c r="J17" s="8"/>
    </row>
    <row r="18" spans="1:10" ht="41.4" x14ac:dyDescent="0.25">
      <c r="A18" s="5" t="s">
        <v>24</v>
      </c>
      <c r="B18" s="6">
        <f>D12</f>
        <v>1198.08</v>
      </c>
      <c r="C18" s="7">
        <v>0.71</v>
      </c>
      <c r="D18" s="8">
        <f>B18*C18</f>
        <v>850.63679999999988</v>
      </c>
      <c r="E18" s="9">
        <v>1</v>
      </c>
      <c r="F18" s="6">
        <f t="shared" si="0"/>
        <v>850.63679999999988</v>
      </c>
      <c r="G18" s="6">
        <f t="shared" si="1"/>
        <v>347.44320000000005</v>
      </c>
      <c r="H18" s="10">
        <v>1.5</v>
      </c>
      <c r="I18" s="6">
        <f t="shared" si="2"/>
        <v>1275.9551999999999</v>
      </c>
      <c r="J18" s="8">
        <f t="shared" si="3"/>
        <v>55.59091200000001</v>
      </c>
    </row>
    <row r="19" spans="1:10" ht="13.8" x14ac:dyDescent="0.25">
      <c r="A19" s="5"/>
      <c r="B19" s="6"/>
      <c r="C19" s="7"/>
      <c r="D19" s="8"/>
      <c r="E19" s="9"/>
      <c r="F19" s="6"/>
      <c r="G19" s="6"/>
      <c r="H19" s="10"/>
      <c r="I19" s="6"/>
      <c r="J19" s="8"/>
    </row>
    <row r="20" spans="1:10" ht="30" customHeight="1" x14ac:dyDescent="0.25">
      <c r="A20" s="5" t="s">
        <v>23</v>
      </c>
      <c r="B20" s="6">
        <f>D12</f>
        <v>1198.08</v>
      </c>
      <c r="C20" s="7">
        <v>0.6</v>
      </c>
      <c r="D20" s="8">
        <f>C20*B20</f>
        <v>718.84799999999996</v>
      </c>
      <c r="E20" s="9">
        <v>1</v>
      </c>
      <c r="F20" s="6">
        <f t="shared" si="0"/>
        <v>718.84799999999996</v>
      </c>
      <c r="G20" s="6">
        <f t="shared" si="1"/>
        <v>479.23199999999997</v>
      </c>
      <c r="H20" s="10">
        <v>2</v>
      </c>
      <c r="I20" s="6">
        <f t="shared" si="2"/>
        <v>1437.6959999999999</v>
      </c>
      <c r="J20" s="8">
        <f t="shared" si="3"/>
        <v>76.677120000000002</v>
      </c>
    </row>
    <row r="21" spans="1:10" ht="15" customHeight="1" x14ac:dyDescent="0.25">
      <c r="A21" s="5"/>
      <c r="B21" s="6"/>
      <c r="C21" s="7"/>
      <c r="D21" s="8"/>
      <c r="E21" s="9"/>
      <c r="F21" s="6"/>
      <c r="G21" s="6"/>
      <c r="H21" s="10"/>
      <c r="I21" s="6"/>
      <c r="J21" s="8"/>
    </row>
    <row r="22" spans="1:10" ht="30" customHeight="1" x14ac:dyDescent="0.25">
      <c r="A22" s="5" t="s">
        <v>29</v>
      </c>
      <c r="B22" s="6">
        <f>D12</f>
        <v>1198.08</v>
      </c>
      <c r="C22" s="7">
        <v>0.56000000000000005</v>
      </c>
      <c r="D22" s="8">
        <f>B22*C22</f>
        <v>670.9248</v>
      </c>
      <c r="E22" s="9">
        <v>1</v>
      </c>
      <c r="F22" s="6">
        <f t="shared" si="0"/>
        <v>670.9248</v>
      </c>
      <c r="G22" s="6">
        <f t="shared" si="1"/>
        <v>527.15519999999992</v>
      </c>
      <c r="H22" s="9">
        <v>1</v>
      </c>
      <c r="I22" s="6">
        <f t="shared" si="2"/>
        <v>670.9248</v>
      </c>
      <c r="J22" s="8">
        <f t="shared" si="3"/>
        <v>84.344831999999982</v>
      </c>
    </row>
    <row r="23" spans="1:10" ht="15" customHeight="1" x14ac:dyDescent="0.25">
      <c r="A23" s="5"/>
      <c r="B23" s="6"/>
      <c r="C23" s="7"/>
      <c r="D23" s="8"/>
      <c r="E23" s="9"/>
      <c r="F23" s="6"/>
      <c r="G23" s="6"/>
      <c r="H23" s="9"/>
      <c r="I23" s="6"/>
      <c r="J23" s="8"/>
    </row>
    <row r="24" spans="1:10" ht="30" customHeight="1" x14ac:dyDescent="0.25">
      <c r="A24" s="5" t="s">
        <v>22</v>
      </c>
      <c r="B24" s="6">
        <f>D12</f>
        <v>1198.08</v>
      </c>
      <c r="C24" s="7">
        <v>0.71</v>
      </c>
      <c r="D24" s="8">
        <f>B24*C24</f>
        <v>850.63679999999988</v>
      </c>
      <c r="E24" s="9">
        <v>1</v>
      </c>
      <c r="F24" s="6">
        <f t="shared" ref="F24" si="4">PRODUCT(D24,E24)</f>
        <v>850.63679999999988</v>
      </c>
      <c r="G24" s="6">
        <f t="shared" ref="G24" si="5">B24-D24</f>
        <v>347.44320000000005</v>
      </c>
      <c r="H24" s="10">
        <v>1</v>
      </c>
      <c r="I24" s="6">
        <f t="shared" ref="I24" si="6">PRODUCT(F24,H24)</f>
        <v>850.63679999999988</v>
      </c>
      <c r="J24" s="8">
        <f>SUM((B24-D24)*0.16)</f>
        <v>55.59091200000001</v>
      </c>
    </row>
    <row r="25" spans="1:10" ht="13.8" x14ac:dyDescent="0.25">
      <c r="A25" s="11" t="s">
        <v>1</v>
      </c>
      <c r="B25" s="12">
        <f>SUM(B8:B24)</f>
        <v>15036.48</v>
      </c>
      <c r="C25" s="11"/>
      <c r="D25" s="12">
        <f>SUM(D8:D24)</f>
        <v>9574.8224000000009</v>
      </c>
      <c r="E25" s="13"/>
      <c r="F25" s="12">
        <f>SUM(F8:F24)</f>
        <v>9574.8224000000009</v>
      </c>
      <c r="G25" s="14">
        <f>SUM(G8:G24)</f>
        <v>5461.6575999999995</v>
      </c>
      <c r="H25" s="13"/>
      <c r="I25" s="14">
        <f>SUM(I8:I24)</f>
        <v>11220.684800000001</v>
      </c>
      <c r="J25" s="12">
        <f>SUM(J8:J24)</f>
        <v>873.86521600000003</v>
      </c>
    </row>
    <row r="26" spans="1:10" ht="13.8" x14ac:dyDescent="0.25">
      <c r="A26" s="4"/>
      <c r="B26" s="4"/>
      <c r="C26" s="4"/>
      <c r="D26" s="4"/>
      <c r="E26" s="4"/>
      <c r="F26" s="4"/>
      <c r="G26" s="4"/>
      <c r="H26" s="4"/>
      <c r="I26" s="4"/>
      <c r="J26" s="15"/>
    </row>
    <row r="27" spans="1:10" x14ac:dyDescent="0.25">
      <c r="A27" s="24" t="s">
        <v>5</v>
      </c>
      <c r="B27" s="24"/>
      <c r="C27" s="24"/>
      <c r="D27" s="24"/>
      <c r="E27" s="24"/>
      <c r="F27" s="24"/>
      <c r="G27" s="24"/>
      <c r="H27" s="1"/>
      <c r="I27" s="1"/>
    </row>
    <row r="28" spans="1:10" x14ac:dyDescent="0.25">
      <c r="A28" s="23"/>
      <c r="B28" s="23"/>
      <c r="C28" s="2"/>
      <c r="D28" s="2"/>
      <c r="E28" s="29" t="s">
        <v>18</v>
      </c>
      <c r="F28" s="29"/>
      <c r="G28" s="29"/>
      <c r="H28" s="2"/>
      <c r="I28" s="2"/>
    </row>
    <row r="29" spans="1:10" x14ac:dyDescent="0.25">
      <c r="B29" s="17"/>
      <c r="E29" t="s">
        <v>13</v>
      </c>
      <c r="G29">
        <f>(I25+J25)/B25</f>
        <v>0.8043471621017686</v>
      </c>
    </row>
    <row r="30" spans="1:10" x14ac:dyDescent="0.25">
      <c r="A30" s="3"/>
      <c r="B30" s="16"/>
      <c r="E30" t="s">
        <v>19</v>
      </c>
      <c r="G30" s="16">
        <f>B25</f>
        <v>15036.48</v>
      </c>
    </row>
    <row r="31" spans="1:10" x14ac:dyDescent="0.25">
      <c r="E31" t="s">
        <v>20</v>
      </c>
      <c r="G31" s="16">
        <f>B25</f>
        <v>15036.48</v>
      </c>
    </row>
    <row r="32" spans="1:10" x14ac:dyDescent="0.25">
      <c r="E32" t="s">
        <v>14</v>
      </c>
      <c r="G32" s="16">
        <f>I25+J25</f>
        <v>12094.550016000001</v>
      </c>
      <c r="I32">
        <f>16.98*G32</f>
        <v>205365.45927168001</v>
      </c>
    </row>
    <row r="33" spans="1:7" x14ac:dyDescent="0.25">
      <c r="A33" t="s">
        <v>16</v>
      </c>
      <c r="G33" s="16"/>
    </row>
  </sheetData>
  <mergeCells count="16">
    <mergeCell ref="A28:B28"/>
    <mergeCell ref="A27:G27"/>
    <mergeCell ref="A3:A7"/>
    <mergeCell ref="A1:F1"/>
    <mergeCell ref="D3:D7"/>
    <mergeCell ref="G3:G7"/>
    <mergeCell ref="E3:E7"/>
    <mergeCell ref="C3:C7"/>
    <mergeCell ref="F3:F7"/>
    <mergeCell ref="B3:B7"/>
    <mergeCell ref="E28:G28"/>
    <mergeCell ref="I3:I7"/>
    <mergeCell ref="J3:J7"/>
    <mergeCell ref="H3:H7"/>
    <mergeCell ref="H1:J1"/>
    <mergeCell ref="H2:J2"/>
  </mergeCells>
  <phoneticPr fontId="1" type="noConversion"/>
  <pageMargins left="0.75" right="0.75" top="1" bottom="1" header="0.5" footer="0.5"/>
  <pageSetup scale="65" orientation="landscape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71</vt:lpstr>
      <vt:lpstr>'APHIS 71'!Print_Area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Hardy, Kimberly A - APHIS</cp:lastModifiedBy>
  <cp:lastPrinted>2014-12-03T19:18:30Z</cp:lastPrinted>
  <dcterms:created xsi:type="dcterms:W3CDTF">2002-09-24T19:35:59Z</dcterms:created>
  <dcterms:modified xsi:type="dcterms:W3CDTF">2014-12-05T15:03:09Z</dcterms:modified>
</cp:coreProperties>
</file>