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8" yWindow="3564" windowWidth="16608" windowHeight="6000"/>
  </bookViews>
  <sheets>
    <sheet name="Layer 2013 APHIS 79" sheetId="1" r:id="rId1"/>
  </sheets>
  <calcPr calcId="145621"/>
</workbook>
</file>

<file path=xl/calcChain.xml><?xml version="1.0" encoding="utf-8"?>
<calcChain xmlns="http://schemas.openxmlformats.org/spreadsheetml/2006/main">
  <c r="D64" i="1" l="1"/>
  <c r="H64" i="1" s="1"/>
  <c r="D63" i="1"/>
  <c r="H63" i="1" s="1"/>
  <c r="D62" i="1"/>
  <c r="H62" i="1" s="1"/>
  <c r="D61" i="1"/>
  <c r="H61" i="1" s="1"/>
  <c r="A66" i="1"/>
  <c r="H65" i="1" l="1"/>
  <c r="D57" i="1"/>
  <c r="H57" i="1" s="1"/>
  <c r="D56" i="1"/>
  <c r="H56" i="1" s="1"/>
  <c r="D55" i="1"/>
  <c r="H55" i="1" s="1"/>
  <c r="D54" i="1"/>
  <c r="H54" i="1" s="1"/>
  <c r="I65" i="1" l="1"/>
  <c r="J65" i="1" s="1"/>
  <c r="H58" i="1"/>
  <c r="I58" i="1" s="1"/>
  <c r="D5" i="1"/>
  <c r="H5" i="1" s="1"/>
  <c r="D6" i="1"/>
  <c r="H6" i="1" s="1"/>
  <c r="D7" i="1"/>
  <c r="H7" i="1" s="1"/>
  <c r="D8" i="1"/>
  <c r="H8" i="1" s="1"/>
  <c r="D12" i="1"/>
  <c r="H12" i="1" s="1"/>
  <c r="D13" i="1"/>
  <c r="H13" i="1" s="1"/>
  <c r="D14" i="1"/>
  <c r="H14" i="1" s="1"/>
  <c r="D15" i="1"/>
  <c r="H15" i="1" s="1"/>
  <c r="D26" i="1"/>
  <c r="H26" i="1" s="1"/>
  <c r="D27" i="1"/>
  <c r="H27" i="1" s="1"/>
  <c r="D28" i="1"/>
  <c r="H28" i="1" s="1"/>
  <c r="D29" i="1"/>
  <c r="H29" i="1" s="1"/>
  <c r="D33" i="1"/>
  <c r="H33" i="1" s="1"/>
  <c r="D34" i="1"/>
  <c r="H34" i="1" s="1"/>
  <c r="D35" i="1"/>
  <c r="H35" i="1" s="1"/>
  <c r="D36" i="1"/>
  <c r="H36" i="1" s="1"/>
  <c r="D40" i="1"/>
  <c r="H40" i="1" s="1"/>
  <c r="D41" i="1"/>
  <c r="H41" i="1" s="1"/>
  <c r="D42" i="1"/>
  <c r="H42" i="1" s="1"/>
  <c r="D43" i="1"/>
  <c r="H43" i="1" s="1"/>
  <c r="D47" i="1"/>
  <c r="H47" i="1" s="1"/>
  <c r="D48" i="1"/>
  <c r="H48" i="1" s="1"/>
  <c r="D49" i="1"/>
  <c r="H49" i="1" s="1"/>
  <c r="D50" i="1"/>
  <c r="H50" i="1" s="1"/>
  <c r="D19" i="1"/>
  <c r="H19" i="1" s="1"/>
  <c r="D20" i="1"/>
  <c r="H20" i="1" s="1"/>
  <c r="D21" i="1"/>
  <c r="H21" i="1" s="1"/>
  <c r="D22" i="1"/>
  <c r="H22" i="1" s="1"/>
  <c r="J58" i="1" l="1"/>
  <c r="H51" i="1"/>
  <c r="H44" i="1"/>
  <c r="H37" i="1"/>
  <c r="H30" i="1"/>
  <c r="H23" i="1"/>
  <c r="H16" i="1"/>
  <c r="H9" i="1"/>
  <c r="H66" i="1" l="1"/>
  <c r="I66" i="1" s="1"/>
  <c r="J66" i="1" s="1"/>
  <c r="I51" i="1"/>
  <c r="J51" i="1" s="1"/>
  <c r="I44" i="1"/>
  <c r="J44" i="1" s="1"/>
  <c r="I37" i="1"/>
  <c r="J37" i="1" s="1"/>
  <c r="I30" i="1"/>
  <c r="J30" i="1" s="1"/>
  <c r="I23" i="1"/>
  <c r="J23" i="1" s="1"/>
  <c r="I16" i="1"/>
  <c r="J16" i="1" s="1"/>
  <c r="I9" i="1"/>
  <c r="J9" i="1" s="1"/>
</calcChain>
</file>

<file path=xl/comments1.xml><?xml version="1.0" encoding="utf-8"?>
<comments xmlns="http://schemas.openxmlformats.org/spreadsheetml/2006/main">
  <authors>
    <author>Traub, Josie - APHIS</author>
  </authors>
  <commentList>
    <comment ref="E12" authorId="0">
      <text>
        <r>
          <rPr>
            <b/>
            <sz val="9"/>
            <color indexed="81"/>
            <rFont val="Tahoma"/>
            <charset val="1"/>
          </rPr>
          <t>Traub, Josie - APHIS:</t>
        </r>
        <r>
          <rPr>
            <sz val="9"/>
            <color indexed="81"/>
            <rFont val="Tahoma"/>
            <charset val="1"/>
          </rPr>
          <t xml:space="preserve">
If this is signed during the NASS visit then enumerator would be GS-9 same as for questiionnaire above</t>
        </r>
      </text>
    </comment>
    <comment ref="E26" authorId="0">
      <text>
        <r>
          <rPr>
            <b/>
            <sz val="9"/>
            <color indexed="81"/>
            <rFont val="Tahoma"/>
            <charset val="1"/>
          </rPr>
          <t>Traub, Josie - APHIS:</t>
        </r>
        <r>
          <rPr>
            <sz val="9"/>
            <color indexed="81"/>
            <rFont val="Tahoma"/>
            <charset val="1"/>
          </rPr>
          <t xml:space="preserve">
chage to participant.  Equine owners are not producers</t>
        </r>
      </text>
    </comment>
    <comment ref="E33" authorId="0">
      <text>
        <r>
          <rPr>
            <b/>
            <sz val="9"/>
            <color indexed="81"/>
            <rFont val="Tahoma"/>
            <charset val="1"/>
          </rPr>
          <t>Traub, Josie - APHIS:</t>
        </r>
        <r>
          <rPr>
            <sz val="9"/>
            <color indexed="81"/>
            <rFont val="Tahoma"/>
            <charset val="1"/>
          </rPr>
          <t xml:space="preserve">
change to participants</t>
        </r>
      </text>
    </comment>
  </commentList>
</comments>
</file>

<file path=xl/sharedStrings.xml><?xml version="1.0" encoding="utf-8"?>
<sst xmlns="http://schemas.openxmlformats.org/spreadsheetml/2006/main" count="133" uniqueCount="37">
  <si>
    <t>FORM NO.</t>
  </si>
  <si>
    <t>TOTAL ANNUAL RESPONDENT</t>
  </si>
  <si>
    <t>AVERAGE TIME PER RESPONSE</t>
  </si>
  <si>
    <t>GRADE &amp; AVG RATE OF PROGRAM PERSONNEL (Avg rate=Hourly Wage)</t>
  </si>
  <si>
    <t>PROGRAM COSTS</t>
  </si>
  <si>
    <t>OVERHEAD COSTS (.139)</t>
  </si>
  <si>
    <t>TOTAL COSTS</t>
  </si>
  <si>
    <t>Analysis</t>
  </si>
  <si>
    <t>$</t>
  </si>
  <si>
    <t>Data Entry</t>
  </si>
  <si>
    <t>GS-07</t>
  </si>
  <si>
    <t>Clerical</t>
  </si>
  <si>
    <t>GRAND TOTAL</t>
  </si>
  <si>
    <t>Page 1 of 1</t>
  </si>
  <si>
    <t>Collection</t>
  </si>
  <si>
    <r>
      <t>APHIS-79: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 xml:space="preserve"> NATIONAL ANIMAL HEALTH MONITORING SYSTEM</t>
    </r>
  </si>
  <si>
    <t>EQUINE 2015</t>
  </si>
  <si>
    <t>579-0269</t>
  </si>
  <si>
    <t>NAHMS 331 - GENERAL MANAGEMENT  QUESTIONNAIRE (NASS)</t>
  </si>
  <si>
    <t>NAHMS 333 - VMO QUESTIONNAIRE</t>
  </si>
  <si>
    <t>NAHMS 336 - BLOOD SAMPLE (VMO) (Per Operation)</t>
  </si>
  <si>
    <t xml:space="preserve">TOTAL HOURS </t>
  </si>
  <si>
    <t>NAHMS 334 - FECAL PARASITE SAMPLE - PRE DEWORMING</t>
  </si>
  <si>
    <t>NAHMS 335 - FECAL PARASITE SAMPLE - POST DEWORMING</t>
  </si>
  <si>
    <t>NAHMS 337 - TICK EXAM AND SUBMISSION FORM</t>
  </si>
  <si>
    <t>NAHMS 332 - PARTICIPANT AGREEMENT</t>
  </si>
  <si>
    <t>NAHMS 338 - BIOSECURITY ASSESSMENT (Incentive)</t>
  </si>
  <si>
    <t>NAHMS 339 - FECAL COLLECTION RECORD</t>
  </si>
  <si>
    <t>2014 salary tables are available at the Office of Personnel Management Website:  http://www.opm.gov/policy-data-oversight/pay-leave/salaries-wages/2014/general-schedule/</t>
  </si>
  <si>
    <t>GS-13</t>
  </si>
  <si>
    <t>GS-9*</t>
  </si>
  <si>
    <t>* - All data collection costs are calculated using a 2014 GS 12-05 wage.  All other costs are calculated using the 2014 Denver, Aurora, Boulder, CO locality pay wage at the step 5 level.</t>
  </si>
  <si>
    <t>GS-12</t>
  </si>
  <si>
    <t xml:space="preserve">Data entry times were estimated at 12 minutes per questionnaire and 6 minutes per biologic sample questionnaire. </t>
  </si>
  <si>
    <t>Participant Collected</t>
  </si>
  <si>
    <t>Participant  Collected</t>
  </si>
  <si>
    <t>GS-9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</si>
</sst>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/>
    </xf>
    <xf numFmtId="8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4" fontId="6" fillId="0" borderId="0" xfId="0" applyNumberFormat="1" applyFont="1" applyBorder="1" applyAlignment="1">
      <alignment horizontal="center"/>
    </xf>
    <xf numFmtId="8" fontId="6" fillId="0" borderId="0" xfId="0" applyNumberFormat="1" applyFont="1" applyBorder="1" applyAlignment="1">
      <alignment horizontal="right"/>
    </xf>
    <xf numFmtId="164" fontId="6" fillId="0" borderId="0" xfId="0" applyNumberFormat="1" applyFont="1" applyAlignment="1">
      <alignment horizontal="center"/>
    </xf>
    <xf numFmtId="4" fontId="6" fillId="0" borderId="0" xfId="0" applyNumberFormat="1" applyFont="1" applyBorder="1" applyAlignment="1">
      <alignment horizontal="right"/>
    </xf>
    <xf numFmtId="0" fontId="6" fillId="0" borderId="2" xfId="0" applyFont="1" applyBorder="1"/>
    <xf numFmtId="0" fontId="7" fillId="0" borderId="2" xfId="0" applyFont="1" applyBorder="1"/>
    <xf numFmtId="164" fontId="7" fillId="0" borderId="2" xfId="0" applyNumberFormat="1" applyFont="1" applyBorder="1" applyAlignment="1">
      <alignment horizontal="right"/>
    </xf>
    <xf numFmtId="164" fontId="7" fillId="0" borderId="2" xfId="0" applyNumberFormat="1" applyFont="1" applyBorder="1" applyAlignment="1">
      <alignment horizontal="center"/>
    </xf>
    <xf numFmtId="0" fontId="6" fillId="0" borderId="0" xfId="0" applyFont="1" applyBorder="1"/>
    <xf numFmtId="22" fontId="6" fillId="0" borderId="2" xfId="0" applyNumberFormat="1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0" xfId="0" applyFont="1" applyFill="1" applyAlignment="1">
      <alignment horizontal="left" vertical="center" wrapText="1"/>
    </xf>
    <xf numFmtId="0" fontId="7" fillId="0" borderId="2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tabSelected="1" topLeftCell="C1" zoomScaleNormal="100" workbookViewId="0">
      <selection activeCell="B6" sqref="B6"/>
    </sheetView>
  </sheetViews>
  <sheetFormatPr defaultRowHeight="12" x14ac:dyDescent="0.25"/>
  <cols>
    <col min="1" max="1" width="49" style="3" customWidth="1"/>
    <col min="2" max="2" width="19.77734375" style="3" customWidth="1"/>
    <col min="3" max="3" width="20.44140625" style="3" customWidth="1"/>
    <col min="4" max="4" width="13.77734375" style="3" customWidth="1"/>
    <col min="5" max="5" width="15.44140625" style="3" customWidth="1"/>
    <col min="6" max="6" width="9" style="3" customWidth="1"/>
    <col min="7" max="7" width="2.21875" style="3" customWidth="1"/>
    <col min="8" max="8" width="15.77734375" style="3" customWidth="1"/>
    <col min="9" max="9" width="16.77734375" style="3" customWidth="1"/>
    <col min="10" max="10" width="15" style="3" customWidth="1"/>
    <col min="11" max="256" width="9.21875" style="3"/>
    <col min="257" max="257" width="16" style="3" customWidth="1"/>
    <col min="258" max="258" width="19.77734375" style="3" customWidth="1"/>
    <col min="259" max="259" width="20.44140625" style="3" customWidth="1"/>
    <col min="260" max="260" width="13.77734375" style="3" customWidth="1"/>
    <col min="261" max="261" width="12.77734375" style="3" customWidth="1"/>
    <col min="262" max="262" width="9" style="3" customWidth="1"/>
    <col min="263" max="263" width="2.21875" style="3" customWidth="1"/>
    <col min="264" max="264" width="15.77734375" style="3" customWidth="1"/>
    <col min="265" max="265" width="16.77734375" style="3" customWidth="1"/>
    <col min="266" max="266" width="15" style="3" customWidth="1"/>
    <col min="267" max="512" width="9.21875" style="3"/>
    <col min="513" max="513" width="16" style="3" customWidth="1"/>
    <col min="514" max="514" width="19.77734375" style="3" customWidth="1"/>
    <col min="515" max="515" width="20.44140625" style="3" customWidth="1"/>
    <col min="516" max="516" width="13.77734375" style="3" customWidth="1"/>
    <col min="517" max="517" width="12.77734375" style="3" customWidth="1"/>
    <col min="518" max="518" width="9" style="3" customWidth="1"/>
    <col min="519" max="519" width="2.21875" style="3" customWidth="1"/>
    <col min="520" max="520" width="15.77734375" style="3" customWidth="1"/>
    <col min="521" max="521" width="16.77734375" style="3" customWidth="1"/>
    <col min="522" max="522" width="15" style="3" customWidth="1"/>
    <col min="523" max="768" width="9.21875" style="3"/>
    <col min="769" max="769" width="16" style="3" customWidth="1"/>
    <col min="770" max="770" width="19.77734375" style="3" customWidth="1"/>
    <col min="771" max="771" width="20.44140625" style="3" customWidth="1"/>
    <col min="772" max="772" width="13.77734375" style="3" customWidth="1"/>
    <col min="773" max="773" width="12.77734375" style="3" customWidth="1"/>
    <col min="774" max="774" width="9" style="3" customWidth="1"/>
    <col min="775" max="775" width="2.21875" style="3" customWidth="1"/>
    <col min="776" max="776" width="15.77734375" style="3" customWidth="1"/>
    <col min="777" max="777" width="16.77734375" style="3" customWidth="1"/>
    <col min="778" max="778" width="15" style="3" customWidth="1"/>
    <col min="779" max="1024" width="9.21875" style="3"/>
    <col min="1025" max="1025" width="16" style="3" customWidth="1"/>
    <col min="1026" max="1026" width="19.77734375" style="3" customWidth="1"/>
    <col min="1027" max="1027" width="20.44140625" style="3" customWidth="1"/>
    <col min="1028" max="1028" width="13.77734375" style="3" customWidth="1"/>
    <col min="1029" max="1029" width="12.77734375" style="3" customWidth="1"/>
    <col min="1030" max="1030" width="9" style="3" customWidth="1"/>
    <col min="1031" max="1031" width="2.21875" style="3" customWidth="1"/>
    <col min="1032" max="1032" width="15.77734375" style="3" customWidth="1"/>
    <col min="1033" max="1033" width="16.77734375" style="3" customWidth="1"/>
    <col min="1034" max="1034" width="15" style="3" customWidth="1"/>
    <col min="1035" max="1280" width="9.21875" style="3"/>
    <col min="1281" max="1281" width="16" style="3" customWidth="1"/>
    <col min="1282" max="1282" width="19.77734375" style="3" customWidth="1"/>
    <col min="1283" max="1283" width="20.44140625" style="3" customWidth="1"/>
    <col min="1284" max="1284" width="13.77734375" style="3" customWidth="1"/>
    <col min="1285" max="1285" width="12.77734375" style="3" customWidth="1"/>
    <col min="1286" max="1286" width="9" style="3" customWidth="1"/>
    <col min="1287" max="1287" width="2.21875" style="3" customWidth="1"/>
    <col min="1288" max="1288" width="15.77734375" style="3" customWidth="1"/>
    <col min="1289" max="1289" width="16.77734375" style="3" customWidth="1"/>
    <col min="1290" max="1290" width="15" style="3" customWidth="1"/>
    <col min="1291" max="1536" width="9.21875" style="3"/>
    <col min="1537" max="1537" width="16" style="3" customWidth="1"/>
    <col min="1538" max="1538" width="19.77734375" style="3" customWidth="1"/>
    <col min="1539" max="1539" width="20.44140625" style="3" customWidth="1"/>
    <col min="1540" max="1540" width="13.77734375" style="3" customWidth="1"/>
    <col min="1541" max="1541" width="12.77734375" style="3" customWidth="1"/>
    <col min="1542" max="1542" width="9" style="3" customWidth="1"/>
    <col min="1543" max="1543" width="2.21875" style="3" customWidth="1"/>
    <col min="1544" max="1544" width="15.77734375" style="3" customWidth="1"/>
    <col min="1545" max="1545" width="16.77734375" style="3" customWidth="1"/>
    <col min="1546" max="1546" width="15" style="3" customWidth="1"/>
    <col min="1547" max="1792" width="9.21875" style="3"/>
    <col min="1793" max="1793" width="16" style="3" customWidth="1"/>
    <col min="1794" max="1794" width="19.77734375" style="3" customWidth="1"/>
    <col min="1795" max="1795" width="20.44140625" style="3" customWidth="1"/>
    <col min="1796" max="1796" width="13.77734375" style="3" customWidth="1"/>
    <col min="1797" max="1797" width="12.77734375" style="3" customWidth="1"/>
    <col min="1798" max="1798" width="9" style="3" customWidth="1"/>
    <col min="1799" max="1799" width="2.21875" style="3" customWidth="1"/>
    <col min="1800" max="1800" width="15.77734375" style="3" customWidth="1"/>
    <col min="1801" max="1801" width="16.77734375" style="3" customWidth="1"/>
    <col min="1802" max="1802" width="15" style="3" customWidth="1"/>
    <col min="1803" max="2048" width="9.21875" style="3"/>
    <col min="2049" max="2049" width="16" style="3" customWidth="1"/>
    <col min="2050" max="2050" width="19.77734375" style="3" customWidth="1"/>
    <col min="2051" max="2051" width="20.44140625" style="3" customWidth="1"/>
    <col min="2052" max="2052" width="13.77734375" style="3" customWidth="1"/>
    <col min="2053" max="2053" width="12.77734375" style="3" customWidth="1"/>
    <col min="2054" max="2054" width="9" style="3" customWidth="1"/>
    <col min="2055" max="2055" width="2.21875" style="3" customWidth="1"/>
    <col min="2056" max="2056" width="15.77734375" style="3" customWidth="1"/>
    <col min="2057" max="2057" width="16.77734375" style="3" customWidth="1"/>
    <col min="2058" max="2058" width="15" style="3" customWidth="1"/>
    <col min="2059" max="2304" width="9.21875" style="3"/>
    <col min="2305" max="2305" width="16" style="3" customWidth="1"/>
    <col min="2306" max="2306" width="19.77734375" style="3" customWidth="1"/>
    <col min="2307" max="2307" width="20.44140625" style="3" customWidth="1"/>
    <col min="2308" max="2308" width="13.77734375" style="3" customWidth="1"/>
    <col min="2309" max="2309" width="12.77734375" style="3" customWidth="1"/>
    <col min="2310" max="2310" width="9" style="3" customWidth="1"/>
    <col min="2311" max="2311" width="2.21875" style="3" customWidth="1"/>
    <col min="2312" max="2312" width="15.77734375" style="3" customWidth="1"/>
    <col min="2313" max="2313" width="16.77734375" style="3" customWidth="1"/>
    <col min="2314" max="2314" width="15" style="3" customWidth="1"/>
    <col min="2315" max="2560" width="9.21875" style="3"/>
    <col min="2561" max="2561" width="16" style="3" customWidth="1"/>
    <col min="2562" max="2562" width="19.77734375" style="3" customWidth="1"/>
    <col min="2563" max="2563" width="20.44140625" style="3" customWidth="1"/>
    <col min="2564" max="2564" width="13.77734375" style="3" customWidth="1"/>
    <col min="2565" max="2565" width="12.77734375" style="3" customWidth="1"/>
    <col min="2566" max="2566" width="9" style="3" customWidth="1"/>
    <col min="2567" max="2567" width="2.21875" style="3" customWidth="1"/>
    <col min="2568" max="2568" width="15.77734375" style="3" customWidth="1"/>
    <col min="2569" max="2569" width="16.77734375" style="3" customWidth="1"/>
    <col min="2570" max="2570" width="15" style="3" customWidth="1"/>
    <col min="2571" max="2816" width="9.21875" style="3"/>
    <col min="2817" max="2817" width="16" style="3" customWidth="1"/>
    <col min="2818" max="2818" width="19.77734375" style="3" customWidth="1"/>
    <col min="2819" max="2819" width="20.44140625" style="3" customWidth="1"/>
    <col min="2820" max="2820" width="13.77734375" style="3" customWidth="1"/>
    <col min="2821" max="2821" width="12.77734375" style="3" customWidth="1"/>
    <col min="2822" max="2822" width="9" style="3" customWidth="1"/>
    <col min="2823" max="2823" width="2.21875" style="3" customWidth="1"/>
    <col min="2824" max="2824" width="15.77734375" style="3" customWidth="1"/>
    <col min="2825" max="2825" width="16.77734375" style="3" customWidth="1"/>
    <col min="2826" max="2826" width="15" style="3" customWidth="1"/>
    <col min="2827" max="3072" width="9.21875" style="3"/>
    <col min="3073" max="3073" width="16" style="3" customWidth="1"/>
    <col min="3074" max="3074" width="19.77734375" style="3" customWidth="1"/>
    <col min="3075" max="3075" width="20.44140625" style="3" customWidth="1"/>
    <col min="3076" max="3076" width="13.77734375" style="3" customWidth="1"/>
    <col min="3077" max="3077" width="12.77734375" style="3" customWidth="1"/>
    <col min="3078" max="3078" width="9" style="3" customWidth="1"/>
    <col min="3079" max="3079" width="2.21875" style="3" customWidth="1"/>
    <col min="3080" max="3080" width="15.77734375" style="3" customWidth="1"/>
    <col min="3081" max="3081" width="16.77734375" style="3" customWidth="1"/>
    <col min="3082" max="3082" width="15" style="3" customWidth="1"/>
    <col min="3083" max="3328" width="9.21875" style="3"/>
    <col min="3329" max="3329" width="16" style="3" customWidth="1"/>
    <col min="3330" max="3330" width="19.77734375" style="3" customWidth="1"/>
    <col min="3331" max="3331" width="20.44140625" style="3" customWidth="1"/>
    <col min="3332" max="3332" width="13.77734375" style="3" customWidth="1"/>
    <col min="3333" max="3333" width="12.77734375" style="3" customWidth="1"/>
    <col min="3334" max="3334" width="9" style="3" customWidth="1"/>
    <col min="3335" max="3335" width="2.21875" style="3" customWidth="1"/>
    <col min="3336" max="3336" width="15.77734375" style="3" customWidth="1"/>
    <col min="3337" max="3337" width="16.77734375" style="3" customWidth="1"/>
    <col min="3338" max="3338" width="15" style="3" customWidth="1"/>
    <col min="3339" max="3584" width="9.21875" style="3"/>
    <col min="3585" max="3585" width="16" style="3" customWidth="1"/>
    <col min="3586" max="3586" width="19.77734375" style="3" customWidth="1"/>
    <col min="3587" max="3587" width="20.44140625" style="3" customWidth="1"/>
    <col min="3588" max="3588" width="13.77734375" style="3" customWidth="1"/>
    <col min="3589" max="3589" width="12.77734375" style="3" customWidth="1"/>
    <col min="3590" max="3590" width="9" style="3" customWidth="1"/>
    <col min="3591" max="3591" width="2.21875" style="3" customWidth="1"/>
    <col min="3592" max="3592" width="15.77734375" style="3" customWidth="1"/>
    <col min="3593" max="3593" width="16.77734375" style="3" customWidth="1"/>
    <col min="3594" max="3594" width="15" style="3" customWidth="1"/>
    <col min="3595" max="3840" width="9.21875" style="3"/>
    <col min="3841" max="3841" width="16" style="3" customWidth="1"/>
    <col min="3842" max="3842" width="19.77734375" style="3" customWidth="1"/>
    <col min="3843" max="3843" width="20.44140625" style="3" customWidth="1"/>
    <col min="3844" max="3844" width="13.77734375" style="3" customWidth="1"/>
    <col min="3845" max="3845" width="12.77734375" style="3" customWidth="1"/>
    <col min="3846" max="3846" width="9" style="3" customWidth="1"/>
    <col min="3847" max="3847" width="2.21875" style="3" customWidth="1"/>
    <col min="3848" max="3848" width="15.77734375" style="3" customWidth="1"/>
    <col min="3849" max="3849" width="16.77734375" style="3" customWidth="1"/>
    <col min="3850" max="3850" width="15" style="3" customWidth="1"/>
    <col min="3851" max="4096" width="9.21875" style="3"/>
    <col min="4097" max="4097" width="16" style="3" customWidth="1"/>
    <col min="4098" max="4098" width="19.77734375" style="3" customWidth="1"/>
    <col min="4099" max="4099" width="20.44140625" style="3" customWidth="1"/>
    <col min="4100" max="4100" width="13.77734375" style="3" customWidth="1"/>
    <col min="4101" max="4101" width="12.77734375" style="3" customWidth="1"/>
    <col min="4102" max="4102" width="9" style="3" customWidth="1"/>
    <col min="4103" max="4103" width="2.21875" style="3" customWidth="1"/>
    <col min="4104" max="4104" width="15.77734375" style="3" customWidth="1"/>
    <col min="4105" max="4105" width="16.77734375" style="3" customWidth="1"/>
    <col min="4106" max="4106" width="15" style="3" customWidth="1"/>
    <col min="4107" max="4352" width="9.21875" style="3"/>
    <col min="4353" max="4353" width="16" style="3" customWidth="1"/>
    <col min="4354" max="4354" width="19.77734375" style="3" customWidth="1"/>
    <col min="4355" max="4355" width="20.44140625" style="3" customWidth="1"/>
    <col min="4356" max="4356" width="13.77734375" style="3" customWidth="1"/>
    <col min="4357" max="4357" width="12.77734375" style="3" customWidth="1"/>
    <col min="4358" max="4358" width="9" style="3" customWidth="1"/>
    <col min="4359" max="4359" width="2.21875" style="3" customWidth="1"/>
    <col min="4360" max="4360" width="15.77734375" style="3" customWidth="1"/>
    <col min="4361" max="4361" width="16.77734375" style="3" customWidth="1"/>
    <col min="4362" max="4362" width="15" style="3" customWidth="1"/>
    <col min="4363" max="4608" width="9.21875" style="3"/>
    <col min="4609" max="4609" width="16" style="3" customWidth="1"/>
    <col min="4610" max="4610" width="19.77734375" style="3" customWidth="1"/>
    <col min="4611" max="4611" width="20.44140625" style="3" customWidth="1"/>
    <col min="4612" max="4612" width="13.77734375" style="3" customWidth="1"/>
    <col min="4613" max="4613" width="12.77734375" style="3" customWidth="1"/>
    <col min="4614" max="4614" width="9" style="3" customWidth="1"/>
    <col min="4615" max="4615" width="2.21875" style="3" customWidth="1"/>
    <col min="4616" max="4616" width="15.77734375" style="3" customWidth="1"/>
    <col min="4617" max="4617" width="16.77734375" style="3" customWidth="1"/>
    <col min="4618" max="4618" width="15" style="3" customWidth="1"/>
    <col min="4619" max="4864" width="9.21875" style="3"/>
    <col min="4865" max="4865" width="16" style="3" customWidth="1"/>
    <col min="4866" max="4866" width="19.77734375" style="3" customWidth="1"/>
    <col min="4867" max="4867" width="20.44140625" style="3" customWidth="1"/>
    <col min="4868" max="4868" width="13.77734375" style="3" customWidth="1"/>
    <col min="4869" max="4869" width="12.77734375" style="3" customWidth="1"/>
    <col min="4870" max="4870" width="9" style="3" customWidth="1"/>
    <col min="4871" max="4871" width="2.21875" style="3" customWidth="1"/>
    <col min="4872" max="4872" width="15.77734375" style="3" customWidth="1"/>
    <col min="4873" max="4873" width="16.77734375" style="3" customWidth="1"/>
    <col min="4874" max="4874" width="15" style="3" customWidth="1"/>
    <col min="4875" max="5120" width="9.21875" style="3"/>
    <col min="5121" max="5121" width="16" style="3" customWidth="1"/>
    <col min="5122" max="5122" width="19.77734375" style="3" customWidth="1"/>
    <col min="5123" max="5123" width="20.44140625" style="3" customWidth="1"/>
    <col min="5124" max="5124" width="13.77734375" style="3" customWidth="1"/>
    <col min="5125" max="5125" width="12.77734375" style="3" customWidth="1"/>
    <col min="5126" max="5126" width="9" style="3" customWidth="1"/>
    <col min="5127" max="5127" width="2.21875" style="3" customWidth="1"/>
    <col min="5128" max="5128" width="15.77734375" style="3" customWidth="1"/>
    <col min="5129" max="5129" width="16.77734375" style="3" customWidth="1"/>
    <col min="5130" max="5130" width="15" style="3" customWidth="1"/>
    <col min="5131" max="5376" width="9.21875" style="3"/>
    <col min="5377" max="5377" width="16" style="3" customWidth="1"/>
    <col min="5378" max="5378" width="19.77734375" style="3" customWidth="1"/>
    <col min="5379" max="5379" width="20.44140625" style="3" customWidth="1"/>
    <col min="5380" max="5380" width="13.77734375" style="3" customWidth="1"/>
    <col min="5381" max="5381" width="12.77734375" style="3" customWidth="1"/>
    <col min="5382" max="5382" width="9" style="3" customWidth="1"/>
    <col min="5383" max="5383" width="2.21875" style="3" customWidth="1"/>
    <col min="5384" max="5384" width="15.77734375" style="3" customWidth="1"/>
    <col min="5385" max="5385" width="16.77734375" style="3" customWidth="1"/>
    <col min="5386" max="5386" width="15" style="3" customWidth="1"/>
    <col min="5387" max="5632" width="9.21875" style="3"/>
    <col min="5633" max="5633" width="16" style="3" customWidth="1"/>
    <col min="5634" max="5634" width="19.77734375" style="3" customWidth="1"/>
    <col min="5635" max="5635" width="20.44140625" style="3" customWidth="1"/>
    <col min="5636" max="5636" width="13.77734375" style="3" customWidth="1"/>
    <col min="5637" max="5637" width="12.77734375" style="3" customWidth="1"/>
    <col min="5638" max="5638" width="9" style="3" customWidth="1"/>
    <col min="5639" max="5639" width="2.21875" style="3" customWidth="1"/>
    <col min="5640" max="5640" width="15.77734375" style="3" customWidth="1"/>
    <col min="5641" max="5641" width="16.77734375" style="3" customWidth="1"/>
    <col min="5642" max="5642" width="15" style="3" customWidth="1"/>
    <col min="5643" max="5888" width="9.21875" style="3"/>
    <col min="5889" max="5889" width="16" style="3" customWidth="1"/>
    <col min="5890" max="5890" width="19.77734375" style="3" customWidth="1"/>
    <col min="5891" max="5891" width="20.44140625" style="3" customWidth="1"/>
    <col min="5892" max="5892" width="13.77734375" style="3" customWidth="1"/>
    <col min="5893" max="5893" width="12.77734375" style="3" customWidth="1"/>
    <col min="5894" max="5894" width="9" style="3" customWidth="1"/>
    <col min="5895" max="5895" width="2.21875" style="3" customWidth="1"/>
    <col min="5896" max="5896" width="15.77734375" style="3" customWidth="1"/>
    <col min="5897" max="5897" width="16.77734375" style="3" customWidth="1"/>
    <col min="5898" max="5898" width="15" style="3" customWidth="1"/>
    <col min="5899" max="6144" width="9.21875" style="3"/>
    <col min="6145" max="6145" width="16" style="3" customWidth="1"/>
    <col min="6146" max="6146" width="19.77734375" style="3" customWidth="1"/>
    <col min="6147" max="6147" width="20.44140625" style="3" customWidth="1"/>
    <col min="6148" max="6148" width="13.77734375" style="3" customWidth="1"/>
    <col min="6149" max="6149" width="12.77734375" style="3" customWidth="1"/>
    <col min="6150" max="6150" width="9" style="3" customWidth="1"/>
    <col min="6151" max="6151" width="2.21875" style="3" customWidth="1"/>
    <col min="6152" max="6152" width="15.77734375" style="3" customWidth="1"/>
    <col min="6153" max="6153" width="16.77734375" style="3" customWidth="1"/>
    <col min="6154" max="6154" width="15" style="3" customWidth="1"/>
    <col min="6155" max="6400" width="9.21875" style="3"/>
    <col min="6401" max="6401" width="16" style="3" customWidth="1"/>
    <col min="6402" max="6402" width="19.77734375" style="3" customWidth="1"/>
    <col min="6403" max="6403" width="20.44140625" style="3" customWidth="1"/>
    <col min="6404" max="6404" width="13.77734375" style="3" customWidth="1"/>
    <col min="6405" max="6405" width="12.77734375" style="3" customWidth="1"/>
    <col min="6406" max="6406" width="9" style="3" customWidth="1"/>
    <col min="6407" max="6407" width="2.21875" style="3" customWidth="1"/>
    <col min="6408" max="6408" width="15.77734375" style="3" customWidth="1"/>
    <col min="6409" max="6409" width="16.77734375" style="3" customWidth="1"/>
    <col min="6410" max="6410" width="15" style="3" customWidth="1"/>
    <col min="6411" max="6656" width="9.21875" style="3"/>
    <col min="6657" max="6657" width="16" style="3" customWidth="1"/>
    <col min="6658" max="6658" width="19.77734375" style="3" customWidth="1"/>
    <col min="6659" max="6659" width="20.44140625" style="3" customWidth="1"/>
    <col min="6660" max="6660" width="13.77734375" style="3" customWidth="1"/>
    <col min="6661" max="6661" width="12.77734375" style="3" customWidth="1"/>
    <col min="6662" max="6662" width="9" style="3" customWidth="1"/>
    <col min="6663" max="6663" width="2.21875" style="3" customWidth="1"/>
    <col min="6664" max="6664" width="15.77734375" style="3" customWidth="1"/>
    <col min="6665" max="6665" width="16.77734375" style="3" customWidth="1"/>
    <col min="6666" max="6666" width="15" style="3" customWidth="1"/>
    <col min="6667" max="6912" width="9.21875" style="3"/>
    <col min="6913" max="6913" width="16" style="3" customWidth="1"/>
    <col min="6914" max="6914" width="19.77734375" style="3" customWidth="1"/>
    <col min="6915" max="6915" width="20.44140625" style="3" customWidth="1"/>
    <col min="6916" max="6916" width="13.77734375" style="3" customWidth="1"/>
    <col min="6917" max="6917" width="12.77734375" style="3" customWidth="1"/>
    <col min="6918" max="6918" width="9" style="3" customWidth="1"/>
    <col min="6919" max="6919" width="2.21875" style="3" customWidth="1"/>
    <col min="6920" max="6920" width="15.77734375" style="3" customWidth="1"/>
    <col min="6921" max="6921" width="16.77734375" style="3" customWidth="1"/>
    <col min="6922" max="6922" width="15" style="3" customWidth="1"/>
    <col min="6923" max="7168" width="9.21875" style="3"/>
    <col min="7169" max="7169" width="16" style="3" customWidth="1"/>
    <col min="7170" max="7170" width="19.77734375" style="3" customWidth="1"/>
    <col min="7171" max="7171" width="20.44140625" style="3" customWidth="1"/>
    <col min="7172" max="7172" width="13.77734375" style="3" customWidth="1"/>
    <col min="7173" max="7173" width="12.77734375" style="3" customWidth="1"/>
    <col min="7174" max="7174" width="9" style="3" customWidth="1"/>
    <col min="7175" max="7175" width="2.21875" style="3" customWidth="1"/>
    <col min="7176" max="7176" width="15.77734375" style="3" customWidth="1"/>
    <col min="7177" max="7177" width="16.77734375" style="3" customWidth="1"/>
    <col min="7178" max="7178" width="15" style="3" customWidth="1"/>
    <col min="7179" max="7424" width="9.21875" style="3"/>
    <col min="7425" max="7425" width="16" style="3" customWidth="1"/>
    <col min="7426" max="7426" width="19.77734375" style="3" customWidth="1"/>
    <col min="7427" max="7427" width="20.44140625" style="3" customWidth="1"/>
    <col min="7428" max="7428" width="13.77734375" style="3" customWidth="1"/>
    <col min="7429" max="7429" width="12.77734375" style="3" customWidth="1"/>
    <col min="7430" max="7430" width="9" style="3" customWidth="1"/>
    <col min="7431" max="7431" width="2.21875" style="3" customWidth="1"/>
    <col min="7432" max="7432" width="15.77734375" style="3" customWidth="1"/>
    <col min="7433" max="7433" width="16.77734375" style="3" customWidth="1"/>
    <col min="7434" max="7434" width="15" style="3" customWidth="1"/>
    <col min="7435" max="7680" width="9.21875" style="3"/>
    <col min="7681" max="7681" width="16" style="3" customWidth="1"/>
    <col min="7682" max="7682" width="19.77734375" style="3" customWidth="1"/>
    <col min="7683" max="7683" width="20.44140625" style="3" customWidth="1"/>
    <col min="7684" max="7684" width="13.77734375" style="3" customWidth="1"/>
    <col min="7685" max="7685" width="12.77734375" style="3" customWidth="1"/>
    <col min="7686" max="7686" width="9" style="3" customWidth="1"/>
    <col min="7687" max="7687" width="2.21875" style="3" customWidth="1"/>
    <col min="7688" max="7688" width="15.77734375" style="3" customWidth="1"/>
    <col min="7689" max="7689" width="16.77734375" style="3" customWidth="1"/>
    <col min="7690" max="7690" width="15" style="3" customWidth="1"/>
    <col min="7691" max="7936" width="9.21875" style="3"/>
    <col min="7937" max="7937" width="16" style="3" customWidth="1"/>
    <col min="7938" max="7938" width="19.77734375" style="3" customWidth="1"/>
    <col min="7939" max="7939" width="20.44140625" style="3" customWidth="1"/>
    <col min="7940" max="7940" width="13.77734375" style="3" customWidth="1"/>
    <col min="7941" max="7941" width="12.77734375" style="3" customWidth="1"/>
    <col min="7942" max="7942" width="9" style="3" customWidth="1"/>
    <col min="7943" max="7943" width="2.21875" style="3" customWidth="1"/>
    <col min="7944" max="7944" width="15.77734375" style="3" customWidth="1"/>
    <col min="7945" max="7945" width="16.77734375" style="3" customWidth="1"/>
    <col min="7946" max="7946" width="15" style="3" customWidth="1"/>
    <col min="7947" max="8192" width="9.21875" style="3"/>
    <col min="8193" max="8193" width="16" style="3" customWidth="1"/>
    <col min="8194" max="8194" width="19.77734375" style="3" customWidth="1"/>
    <col min="8195" max="8195" width="20.44140625" style="3" customWidth="1"/>
    <col min="8196" max="8196" width="13.77734375" style="3" customWidth="1"/>
    <col min="8197" max="8197" width="12.77734375" style="3" customWidth="1"/>
    <col min="8198" max="8198" width="9" style="3" customWidth="1"/>
    <col min="8199" max="8199" width="2.21875" style="3" customWidth="1"/>
    <col min="8200" max="8200" width="15.77734375" style="3" customWidth="1"/>
    <col min="8201" max="8201" width="16.77734375" style="3" customWidth="1"/>
    <col min="8202" max="8202" width="15" style="3" customWidth="1"/>
    <col min="8203" max="8448" width="9.21875" style="3"/>
    <col min="8449" max="8449" width="16" style="3" customWidth="1"/>
    <col min="8450" max="8450" width="19.77734375" style="3" customWidth="1"/>
    <col min="8451" max="8451" width="20.44140625" style="3" customWidth="1"/>
    <col min="8452" max="8452" width="13.77734375" style="3" customWidth="1"/>
    <col min="8453" max="8453" width="12.77734375" style="3" customWidth="1"/>
    <col min="8454" max="8454" width="9" style="3" customWidth="1"/>
    <col min="8455" max="8455" width="2.21875" style="3" customWidth="1"/>
    <col min="8456" max="8456" width="15.77734375" style="3" customWidth="1"/>
    <col min="8457" max="8457" width="16.77734375" style="3" customWidth="1"/>
    <col min="8458" max="8458" width="15" style="3" customWidth="1"/>
    <col min="8459" max="8704" width="9.21875" style="3"/>
    <col min="8705" max="8705" width="16" style="3" customWidth="1"/>
    <col min="8706" max="8706" width="19.77734375" style="3" customWidth="1"/>
    <col min="8707" max="8707" width="20.44140625" style="3" customWidth="1"/>
    <col min="8708" max="8708" width="13.77734375" style="3" customWidth="1"/>
    <col min="8709" max="8709" width="12.77734375" style="3" customWidth="1"/>
    <col min="8710" max="8710" width="9" style="3" customWidth="1"/>
    <col min="8711" max="8711" width="2.21875" style="3" customWidth="1"/>
    <col min="8712" max="8712" width="15.77734375" style="3" customWidth="1"/>
    <col min="8713" max="8713" width="16.77734375" style="3" customWidth="1"/>
    <col min="8714" max="8714" width="15" style="3" customWidth="1"/>
    <col min="8715" max="8960" width="9.21875" style="3"/>
    <col min="8961" max="8961" width="16" style="3" customWidth="1"/>
    <col min="8962" max="8962" width="19.77734375" style="3" customWidth="1"/>
    <col min="8963" max="8963" width="20.44140625" style="3" customWidth="1"/>
    <col min="8964" max="8964" width="13.77734375" style="3" customWidth="1"/>
    <col min="8965" max="8965" width="12.77734375" style="3" customWidth="1"/>
    <col min="8966" max="8966" width="9" style="3" customWidth="1"/>
    <col min="8967" max="8967" width="2.21875" style="3" customWidth="1"/>
    <col min="8968" max="8968" width="15.77734375" style="3" customWidth="1"/>
    <col min="8969" max="8969" width="16.77734375" style="3" customWidth="1"/>
    <col min="8970" max="8970" width="15" style="3" customWidth="1"/>
    <col min="8971" max="9216" width="9.21875" style="3"/>
    <col min="9217" max="9217" width="16" style="3" customWidth="1"/>
    <col min="9218" max="9218" width="19.77734375" style="3" customWidth="1"/>
    <col min="9219" max="9219" width="20.44140625" style="3" customWidth="1"/>
    <col min="9220" max="9220" width="13.77734375" style="3" customWidth="1"/>
    <col min="9221" max="9221" width="12.77734375" style="3" customWidth="1"/>
    <col min="9222" max="9222" width="9" style="3" customWidth="1"/>
    <col min="9223" max="9223" width="2.21875" style="3" customWidth="1"/>
    <col min="9224" max="9224" width="15.77734375" style="3" customWidth="1"/>
    <col min="9225" max="9225" width="16.77734375" style="3" customWidth="1"/>
    <col min="9226" max="9226" width="15" style="3" customWidth="1"/>
    <col min="9227" max="9472" width="9.21875" style="3"/>
    <col min="9473" max="9473" width="16" style="3" customWidth="1"/>
    <col min="9474" max="9474" width="19.77734375" style="3" customWidth="1"/>
    <col min="9475" max="9475" width="20.44140625" style="3" customWidth="1"/>
    <col min="9476" max="9476" width="13.77734375" style="3" customWidth="1"/>
    <col min="9477" max="9477" width="12.77734375" style="3" customWidth="1"/>
    <col min="9478" max="9478" width="9" style="3" customWidth="1"/>
    <col min="9479" max="9479" width="2.21875" style="3" customWidth="1"/>
    <col min="9480" max="9480" width="15.77734375" style="3" customWidth="1"/>
    <col min="9481" max="9481" width="16.77734375" style="3" customWidth="1"/>
    <col min="9482" max="9482" width="15" style="3" customWidth="1"/>
    <col min="9483" max="9728" width="9.21875" style="3"/>
    <col min="9729" max="9729" width="16" style="3" customWidth="1"/>
    <col min="9730" max="9730" width="19.77734375" style="3" customWidth="1"/>
    <col min="9731" max="9731" width="20.44140625" style="3" customWidth="1"/>
    <col min="9732" max="9732" width="13.77734375" style="3" customWidth="1"/>
    <col min="9733" max="9733" width="12.77734375" style="3" customWidth="1"/>
    <col min="9734" max="9734" width="9" style="3" customWidth="1"/>
    <col min="9735" max="9735" width="2.21875" style="3" customWidth="1"/>
    <col min="9736" max="9736" width="15.77734375" style="3" customWidth="1"/>
    <col min="9737" max="9737" width="16.77734375" style="3" customWidth="1"/>
    <col min="9738" max="9738" width="15" style="3" customWidth="1"/>
    <col min="9739" max="9984" width="9.21875" style="3"/>
    <col min="9985" max="9985" width="16" style="3" customWidth="1"/>
    <col min="9986" max="9986" width="19.77734375" style="3" customWidth="1"/>
    <col min="9987" max="9987" width="20.44140625" style="3" customWidth="1"/>
    <col min="9988" max="9988" width="13.77734375" style="3" customWidth="1"/>
    <col min="9989" max="9989" width="12.77734375" style="3" customWidth="1"/>
    <col min="9990" max="9990" width="9" style="3" customWidth="1"/>
    <col min="9991" max="9991" width="2.21875" style="3" customWidth="1"/>
    <col min="9992" max="9992" width="15.77734375" style="3" customWidth="1"/>
    <col min="9993" max="9993" width="16.77734375" style="3" customWidth="1"/>
    <col min="9994" max="9994" width="15" style="3" customWidth="1"/>
    <col min="9995" max="10240" width="9.21875" style="3"/>
    <col min="10241" max="10241" width="16" style="3" customWidth="1"/>
    <col min="10242" max="10242" width="19.77734375" style="3" customWidth="1"/>
    <col min="10243" max="10243" width="20.44140625" style="3" customWidth="1"/>
    <col min="10244" max="10244" width="13.77734375" style="3" customWidth="1"/>
    <col min="10245" max="10245" width="12.77734375" style="3" customWidth="1"/>
    <col min="10246" max="10246" width="9" style="3" customWidth="1"/>
    <col min="10247" max="10247" width="2.21875" style="3" customWidth="1"/>
    <col min="10248" max="10248" width="15.77734375" style="3" customWidth="1"/>
    <col min="10249" max="10249" width="16.77734375" style="3" customWidth="1"/>
    <col min="10250" max="10250" width="15" style="3" customWidth="1"/>
    <col min="10251" max="10496" width="9.21875" style="3"/>
    <col min="10497" max="10497" width="16" style="3" customWidth="1"/>
    <col min="10498" max="10498" width="19.77734375" style="3" customWidth="1"/>
    <col min="10499" max="10499" width="20.44140625" style="3" customWidth="1"/>
    <col min="10500" max="10500" width="13.77734375" style="3" customWidth="1"/>
    <col min="10501" max="10501" width="12.77734375" style="3" customWidth="1"/>
    <col min="10502" max="10502" width="9" style="3" customWidth="1"/>
    <col min="10503" max="10503" width="2.21875" style="3" customWidth="1"/>
    <col min="10504" max="10504" width="15.77734375" style="3" customWidth="1"/>
    <col min="10505" max="10505" width="16.77734375" style="3" customWidth="1"/>
    <col min="10506" max="10506" width="15" style="3" customWidth="1"/>
    <col min="10507" max="10752" width="9.21875" style="3"/>
    <col min="10753" max="10753" width="16" style="3" customWidth="1"/>
    <col min="10754" max="10754" width="19.77734375" style="3" customWidth="1"/>
    <col min="10755" max="10755" width="20.44140625" style="3" customWidth="1"/>
    <col min="10756" max="10756" width="13.77734375" style="3" customWidth="1"/>
    <col min="10757" max="10757" width="12.77734375" style="3" customWidth="1"/>
    <col min="10758" max="10758" width="9" style="3" customWidth="1"/>
    <col min="10759" max="10759" width="2.21875" style="3" customWidth="1"/>
    <col min="10760" max="10760" width="15.77734375" style="3" customWidth="1"/>
    <col min="10761" max="10761" width="16.77734375" style="3" customWidth="1"/>
    <col min="10762" max="10762" width="15" style="3" customWidth="1"/>
    <col min="10763" max="11008" width="9.21875" style="3"/>
    <col min="11009" max="11009" width="16" style="3" customWidth="1"/>
    <col min="11010" max="11010" width="19.77734375" style="3" customWidth="1"/>
    <col min="11011" max="11011" width="20.44140625" style="3" customWidth="1"/>
    <col min="11012" max="11012" width="13.77734375" style="3" customWidth="1"/>
    <col min="11013" max="11013" width="12.77734375" style="3" customWidth="1"/>
    <col min="11014" max="11014" width="9" style="3" customWidth="1"/>
    <col min="11015" max="11015" width="2.21875" style="3" customWidth="1"/>
    <col min="11016" max="11016" width="15.77734375" style="3" customWidth="1"/>
    <col min="11017" max="11017" width="16.77734375" style="3" customWidth="1"/>
    <col min="11018" max="11018" width="15" style="3" customWidth="1"/>
    <col min="11019" max="11264" width="9.21875" style="3"/>
    <col min="11265" max="11265" width="16" style="3" customWidth="1"/>
    <col min="11266" max="11266" width="19.77734375" style="3" customWidth="1"/>
    <col min="11267" max="11267" width="20.44140625" style="3" customWidth="1"/>
    <col min="11268" max="11268" width="13.77734375" style="3" customWidth="1"/>
    <col min="11269" max="11269" width="12.77734375" style="3" customWidth="1"/>
    <col min="11270" max="11270" width="9" style="3" customWidth="1"/>
    <col min="11271" max="11271" width="2.21875" style="3" customWidth="1"/>
    <col min="11272" max="11272" width="15.77734375" style="3" customWidth="1"/>
    <col min="11273" max="11273" width="16.77734375" style="3" customWidth="1"/>
    <col min="11274" max="11274" width="15" style="3" customWidth="1"/>
    <col min="11275" max="11520" width="9.21875" style="3"/>
    <col min="11521" max="11521" width="16" style="3" customWidth="1"/>
    <col min="11522" max="11522" width="19.77734375" style="3" customWidth="1"/>
    <col min="11523" max="11523" width="20.44140625" style="3" customWidth="1"/>
    <col min="11524" max="11524" width="13.77734375" style="3" customWidth="1"/>
    <col min="11525" max="11525" width="12.77734375" style="3" customWidth="1"/>
    <col min="11526" max="11526" width="9" style="3" customWidth="1"/>
    <col min="11527" max="11527" width="2.21875" style="3" customWidth="1"/>
    <col min="11528" max="11528" width="15.77734375" style="3" customWidth="1"/>
    <col min="11529" max="11529" width="16.77734375" style="3" customWidth="1"/>
    <col min="11530" max="11530" width="15" style="3" customWidth="1"/>
    <col min="11531" max="11776" width="9.21875" style="3"/>
    <col min="11777" max="11777" width="16" style="3" customWidth="1"/>
    <col min="11778" max="11778" width="19.77734375" style="3" customWidth="1"/>
    <col min="11779" max="11779" width="20.44140625" style="3" customWidth="1"/>
    <col min="11780" max="11780" width="13.77734375" style="3" customWidth="1"/>
    <col min="11781" max="11781" width="12.77734375" style="3" customWidth="1"/>
    <col min="11782" max="11782" width="9" style="3" customWidth="1"/>
    <col min="11783" max="11783" width="2.21875" style="3" customWidth="1"/>
    <col min="11784" max="11784" width="15.77734375" style="3" customWidth="1"/>
    <col min="11785" max="11785" width="16.77734375" style="3" customWidth="1"/>
    <col min="11786" max="11786" width="15" style="3" customWidth="1"/>
    <col min="11787" max="12032" width="9.21875" style="3"/>
    <col min="12033" max="12033" width="16" style="3" customWidth="1"/>
    <col min="12034" max="12034" width="19.77734375" style="3" customWidth="1"/>
    <col min="12035" max="12035" width="20.44140625" style="3" customWidth="1"/>
    <col min="12036" max="12036" width="13.77734375" style="3" customWidth="1"/>
    <col min="12037" max="12037" width="12.77734375" style="3" customWidth="1"/>
    <col min="12038" max="12038" width="9" style="3" customWidth="1"/>
    <col min="12039" max="12039" width="2.21875" style="3" customWidth="1"/>
    <col min="12040" max="12040" width="15.77734375" style="3" customWidth="1"/>
    <col min="12041" max="12041" width="16.77734375" style="3" customWidth="1"/>
    <col min="12042" max="12042" width="15" style="3" customWidth="1"/>
    <col min="12043" max="12288" width="9.21875" style="3"/>
    <col min="12289" max="12289" width="16" style="3" customWidth="1"/>
    <col min="12290" max="12290" width="19.77734375" style="3" customWidth="1"/>
    <col min="12291" max="12291" width="20.44140625" style="3" customWidth="1"/>
    <col min="12292" max="12292" width="13.77734375" style="3" customWidth="1"/>
    <col min="12293" max="12293" width="12.77734375" style="3" customWidth="1"/>
    <col min="12294" max="12294" width="9" style="3" customWidth="1"/>
    <col min="12295" max="12295" width="2.21875" style="3" customWidth="1"/>
    <col min="12296" max="12296" width="15.77734375" style="3" customWidth="1"/>
    <col min="12297" max="12297" width="16.77734375" style="3" customWidth="1"/>
    <col min="12298" max="12298" width="15" style="3" customWidth="1"/>
    <col min="12299" max="12544" width="9.21875" style="3"/>
    <col min="12545" max="12545" width="16" style="3" customWidth="1"/>
    <col min="12546" max="12546" width="19.77734375" style="3" customWidth="1"/>
    <col min="12547" max="12547" width="20.44140625" style="3" customWidth="1"/>
    <col min="12548" max="12548" width="13.77734375" style="3" customWidth="1"/>
    <col min="12549" max="12549" width="12.77734375" style="3" customWidth="1"/>
    <col min="12550" max="12550" width="9" style="3" customWidth="1"/>
    <col min="12551" max="12551" width="2.21875" style="3" customWidth="1"/>
    <col min="12552" max="12552" width="15.77734375" style="3" customWidth="1"/>
    <col min="12553" max="12553" width="16.77734375" style="3" customWidth="1"/>
    <col min="12554" max="12554" width="15" style="3" customWidth="1"/>
    <col min="12555" max="12800" width="9.21875" style="3"/>
    <col min="12801" max="12801" width="16" style="3" customWidth="1"/>
    <col min="12802" max="12802" width="19.77734375" style="3" customWidth="1"/>
    <col min="12803" max="12803" width="20.44140625" style="3" customWidth="1"/>
    <col min="12804" max="12804" width="13.77734375" style="3" customWidth="1"/>
    <col min="12805" max="12805" width="12.77734375" style="3" customWidth="1"/>
    <col min="12806" max="12806" width="9" style="3" customWidth="1"/>
    <col min="12807" max="12807" width="2.21875" style="3" customWidth="1"/>
    <col min="12808" max="12808" width="15.77734375" style="3" customWidth="1"/>
    <col min="12809" max="12809" width="16.77734375" style="3" customWidth="1"/>
    <col min="12810" max="12810" width="15" style="3" customWidth="1"/>
    <col min="12811" max="13056" width="9.21875" style="3"/>
    <col min="13057" max="13057" width="16" style="3" customWidth="1"/>
    <col min="13058" max="13058" width="19.77734375" style="3" customWidth="1"/>
    <col min="13059" max="13059" width="20.44140625" style="3" customWidth="1"/>
    <col min="13060" max="13060" width="13.77734375" style="3" customWidth="1"/>
    <col min="13061" max="13061" width="12.77734375" style="3" customWidth="1"/>
    <col min="13062" max="13062" width="9" style="3" customWidth="1"/>
    <col min="13063" max="13063" width="2.21875" style="3" customWidth="1"/>
    <col min="13064" max="13064" width="15.77734375" style="3" customWidth="1"/>
    <col min="13065" max="13065" width="16.77734375" style="3" customWidth="1"/>
    <col min="13066" max="13066" width="15" style="3" customWidth="1"/>
    <col min="13067" max="13312" width="9.21875" style="3"/>
    <col min="13313" max="13313" width="16" style="3" customWidth="1"/>
    <col min="13314" max="13314" width="19.77734375" style="3" customWidth="1"/>
    <col min="13315" max="13315" width="20.44140625" style="3" customWidth="1"/>
    <col min="13316" max="13316" width="13.77734375" style="3" customWidth="1"/>
    <col min="13317" max="13317" width="12.77734375" style="3" customWidth="1"/>
    <col min="13318" max="13318" width="9" style="3" customWidth="1"/>
    <col min="13319" max="13319" width="2.21875" style="3" customWidth="1"/>
    <col min="13320" max="13320" width="15.77734375" style="3" customWidth="1"/>
    <col min="13321" max="13321" width="16.77734375" style="3" customWidth="1"/>
    <col min="13322" max="13322" width="15" style="3" customWidth="1"/>
    <col min="13323" max="13568" width="9.21875" style="3"/>
    <col min="13569" max="13569" width="16" style="3" customWidth="1"/>
    <col min="13570" max="13570" width="19.77734375" style="3" customWidth="1"/>
    <col min="13571" max="13571" width="20.44140625" style="3" customWidth="1"/>
    <col min="13572" max="13572" width="13.77734375" style="3" customWidth="1"/>
    <col min="13573" max="13573" width="12.77734375" style="3" customWidth="1"/>
    <col min="13574" max="13574" width="9" style="3" customWidth="1"/>
    <col min="13575" max="13575" width="2.21875" style="3" customWidth="1"/>
    <col min="13576" max="13576" width="15.77734375" style="3" customWidth="1"/>
    <col min="13577" max="13577" width="16.77734375" style="3" customWidth="1"/>
    <col min="13578" max="13578" width="15" style="3" customWidth="1"/>
    <col min="13579" max="13824" width="9.21875" style="3"/>
    <col min="13825" max="13825" width="16" style="3" customWidth="1"/>
    <col min="13826" max="13826" width="19.77734375" style="3" customWidth="1"/>
    <col min="13827" max="13827" width="20.44140625" style="3" customWidth="1"/>
    <col min="13828" max="13828" width="13.77734375" style="3" customWidth="1"/>
    <col min="13829" max="13829" width="12.77734375" style="3" customWidth="1"/>
    <col min="13830" max="13830" width="9" style="3" customWidth="1"/>
    <col min="13831" max="13831" width="2.21875" style="3" customWidth="1"/>
    <col min="13832" max="13832" width="15.77734375" style="3" customWidth="1"/>
    <col min="13833" max="13833" width="16.77734375" style="3" customWidth="1"/>
    <col min="13834" max="13834" width="15" style="3" customWidth="1"/>
    <col min="13835" max="14080" width="9.21875" style="3"/>
    <col min="14081" max="14081" width="16" style="3" customWidth="1"/>
    <col min="14082" max="14082" width="19.77734375" style="3" customWidth="1"/>
    <col min="14083" max="14083" width="20.44140625" style="3" customWidth="1"/>
    <col min="14084" max="14084" width="13.77734375" style="3" customWidth="1"/>
    <col min="14085" max="14085" width="12.77734375" style="3" customWidth="1"/>
    <col min="14086" max="14086" width="9" style="3" customWidth="1"/>
    <col min="14087" max="14087" width="2.21875" style="3" customWidth="1"/>
    <col min="14088" max="14088" width="15.77734375" style="3" customWidth="1"/>
    <col min="14089" max="14089" width="16.77734375" style="3" customWidth="1"/>
    <col min="14090" max="14090" width="15" style="3" customWidth="1"/>
    <col min="14091" max="14336" width="9.21875" style="3"/>
    <col min="14337" max="14337" width="16" style="3" customWidth="1"/>
    <col min="14338" max="14338" width="19.77734375" style="3" customWidth="1"/>
    <col min="14339" max="14339" width="20.44140625" style="3" customWidth="1"/>
    <col min="14340" max="14340" width="13.77734375" style="3" customWidth="1"/>
    <col min="14341" max="14341" width="12.77734375" style="3" customWidth="1"/>
    <col min="14342" max="14342" width="9" style="3" customWidth="1"/>
    <col min="14343" max="14343" width="2.21875" style="3" customWidth="1"/>
    <col min="14344" max="14344" width="15.77734375" style="3" customWidth="1"/>
    <col min="14345" max="14345" width="16.77734375" style="3" customWidth="1"/>
    <col min="14346" max="14346" width="15" style="3" customWidth="1"/>
    <col min="14347" max="14592" width="9.21875" style="3"/>
    <col min="14593" max="14593" width="16" style="3" customWidth="1"/>
    <col min="14594" max="14594" width="19.77734375" style="3" customWidth="1"/>
    <col min="14595" max="14595" width="20.44140625" style="3" customWidth="1"/>
    <col min="14596" max="14596" width="13.77734375" style="3" customWidth="1"/>
    <col min="14597" max="14597" width="12.77734375" style="3" customWidth="1"/>
    <col min="14598" max="14598" width="9" style="3" customWidth="1"/>
    <col min="14599" max="14599" width="2.21875" style="3" customWidth="1"/>
    <col min="14600" max="14600" width="15.77734375" style="3" customWidth="1"/>
    <col min="14601" max="14601" width="16.77734375" style="3" customWidth="1"/>
    <col min="14602" max="14602" width="15" style="3" customWidth="1"/>
    <col min="14603" max="14848" width="9.21875" style="3"/>
    <col min="14849" max="14849" width="16" style="3" customWidth="1"/>
    <col min="14850" max="14850" width="19.77734375" style="3" customWidth="1"/>
    <col min="14851" max="14851" width="20.44140625" style="3" customWidth="1"/>
    <col min="14852" max="14852" width="13.77734375" style="3" customWidth="1"/>
    <col min="14853" max="14853" width="12.77734375" style="3" customWidth="1"/>
    <col min="14854" max="14854" width="9" style="3" customWidth="1"/>
    <col min="14855" max="14855" width="2.21875" style="3" customWidth="1"/>
    <col min="14856" max="14856" width="15.77734375" style="3" customWidth="1"/>
    <col min="14857" max="14857" width="16.77734375" style="3" customWidth="1"/>
    <col min="14858" max="14858" width="15" style="3" customWidth="1"/>
    <col min="14859" max="15104" width="9.21875" style="3"/>
    <col min="15105" max="15105" width="16" style="3" customWidth="1"/>
    <col min="15106" max="15106" width="19.77734375" style="3" customWidth="1"/>
    <col min="15107" max="15107" width="20.44140625" style="3" customWidth="1"/>
    <col min="15108" max="15108" width="13.77734375" style="3" customWidth="1"/>
    <col min="15109" max="15109" width="12.77734375" style="3" customWidth="1"/>
    <col min="15110" max="15110" width="9" style="3" customWidth="1"/>
    <col min="15111" max="15111" width="2.21875" style="3" customWidth="1"/>
    <col min="15112" max="15112" width="15.77734375" style="3" customWidth="1"/>
    <col min="15113" max="15113" width="16.77734375" style="3" customWidth="1"/>
    <col min="15114" max="15114" width="15" style="3" customWidth="1"/>
    <col min="15115" max="15360" width="9.21875" style="3"/>
    <col min="15361" max="15361" width="16" style="3" customWidth="1"/>
    <col min="15362" max="15362" width="19.77734375" style="3" customWidth="1"/>
    <col min="15363" max="15363" width="20.44140625" style="3" customWidth="1"/>
    <col min="15364" max="15364" width="13.77734375" style="3" customWidth="1"/>
    <col min="15365" max="15365" width="12.77734375" style="3" customWidth="1"/>
    <col min="15366" max="15366" width="9" style="3" customWidth="1"/>
    <col min="15367" max="15367" width="2.21875" style="3" customWidth="1"/>
    <col min="15368" max="15368" width="15.77734375" style="3" customWidth="1"/>
    <col min="15369" max="15369" width="16.77734375" style="3" customWidth="1"/>
    <col min="15370" max="15370" width="15" style="3" customWidth="1"/>
    <col min="15371" max="15616" width="9.21875" style="3"/>
    <col min="15617" max="15617" width="16" style="3" customWidth="1"/>
    <col min="15618" max="15618" width="19.77734375" style="3" customWidth="1"/>
    <col min="15619" max="15619" width="20.44140625" style="3" customWidth="1"/>
    <col min="15620" max="15620" width="13.77734375" style="3" customWidth="1"/>
    <col min="15621" max="15621" width="12.77734375" style="3" customWidth="1"/>
    <col min="15622" max="15622" width="9" style="3" customWidth="1"/>
    <col min="15623" max="15623" width="2.21875" style="3" customWidth="1"/>
    <col min="15624" max="15624" width="15.77734375" style="3" customWidth="1"/>
    <col min="15625" max="15625" width="16.77734375" style="3" customWidth="1"/>
    <col min="15626" max="15626" width="15" style="3" customWidth="1"/>
    <col min="15627" max="15872" width="9.21875" style="3"/>
    <col min="15873" max="15873" width="16" style="3" customWidth="1"/>
    <col min="15874" max="15874" width="19.77734375" style="3" customWidth="1"/>
    <col min="15875" max="15875" width="20.44140625" style="3" customWidth="1"/>
    <col min="15876" max="15876" width="13.77734375" style="3" customWidth="1"/>
    <col min="15877" max="15877" width="12.77734375" style="3" customWidth="1"/>
    <col min="15878" max="15878" width="9" style="3" customWidth="1"/>
    <col min="15879" max="15879" width="2.21875" style="3" customWidth="1"/>
    <col min="15880" max="15880" width="15.77734375" style="3" customWidth="1"/>
    <col min="15881" max="15881" width="16.77734375" style="3" customWidth="1"/>
    <col min="15882" max="15882" width="15" style="3" customWidth="1"/>
    <col min="15883" max="16128" width="9.21875" style="3"/>
    <col min="16129" max="16129" width="16" style="3" customWidth="1"/>
    <col min="16130" max="16130" width="19.77734375" style="3" customWidth="1"/>
    <col min="16131" max="16131" width="20.44140625" style="3" customWidth="1"/>
    <col min="16132" max="16132" width="13.77734375" style="3" customWidth="1"/>
    <col min="16133" max="16133" width="12.77734375" style="3" customWidth="1"/>
    <col min="16134" max="16134" width="9" style="3" customWidth="1"/>
    <col min="16135" max="16135" width="2.21875" style="3" customWidth="1"/>
    <col min="16136" max="16136" width="15.77734375" style="3" customWidth="1"/>
    <col min="16137" max="16137" width="16.77734375" style="3" customWidth="1"/>
    <col min="16138" max="16138" width="15" style="3" customWidth="1"/>
    <col min="16139" max="16384" width="9.21875" style="3"/>
  </cols>
  <sheetData>
    <row r="1" spans="1:11" ht="18.75" customHeight="1" x14ac:dyDescent="0.2">
      <c r="A1" s="38" t="s">
        <v>15</v>
      </c>
      <c r="B1" s="39"/>
      <c r="C1" s="39"/>
      <c r="D1" s="39"/>
      <c r="E1" s="39"/>
      <c r="F1" s="39"/>
      <c r="G1" s="1"/>
      <c r="H1" s="1"/>
      <c r="I1" s="2"/>
      <c r="J1" s="27" t="s">
        <v>13</v>
      </c>
    </row>
    <row r="2" spans="1:11" ht="18.75" customHeight="1" x14ac:dyDescent="0.2">
      <c r="A2" s="40" t="s">
        <v>16</v>
      </c>
      <c r="B2" s="40"/>
      <c r="C2" s="40"/>
      <c r="D2" s="40"/>
      <c r="E2" s="40"/>
      <c r="F2" s="40"/>
      <c r="G2" s="4"/>
      <c r="H2" s="37" t="s">
        <v>17</v>
      </c>
      <c r="I2" s="37"/>
      <c r="J2" s="37"/>
    </row>
    <row r="3" spans="1:11" ht="67.5" customHeight="1" x14ac:dyDescent="0.2">
      <c r="A3" s="28" t="s">
        <v>0</v>
      </c>
      <c r="B3" s="29" t="s">
        <v>1</v>
      </c>
      <c r="C3" s="29" t="s">
        <v>2</v>
      </c>
      <c r="D3" s="29" t="s">
        <v>21</v>
      </c>
      <c r="E3" s="35" t="s">
        <v>3</v>
      </c>
      <c r="F3" s="36"/>
      <c r="G3" s="35" t="s">
        <v>4</v>
      </c>
      <c r="H3" s="36"/>
      <c r="I3" s="29" t="s">
        <v>5</v>
      </c>
      <c r="J3" s="29" t="s">
        <v>6</v>
      </c>
      <c r="K3" s="5"/>
    </row>
    <row r="4" spans="1:11" s="8" customFormat="1" ht="24" customHeight="1" x14ac:dyDescent="0.25">
      <c r="A4" s="33" t="s">
        <v>18</v>
      </c>
      <c r="B4" s="34"/>
      <c r="C4" s="34"/>
      <c r="D4" s="34"/>
      <c r="E4" s="34"/>
      <c r="F4" s="6"/>
      <c r="G4" s="7"/>
      <c r="H4" s="7"/>
      <c r="I4" s="6"/>
      <c r="J4" s="6"/>
    </row>
    <row r="5" spans="1:11" s="8" customFormat="1" ht="15" x14ac:dyDescent="0.25">
      <c r="A5" s="8" t="s">
        <v>14</v>
      </c>
      <c r="B5" s="9">
        <v>2600</v>
      </c>
      <c r="C5" s="6">
        <v>1</v>
      </c>
      <c r="D5" s="10">
        <f>PRODUCT(B5,C5)</f>
        <v>2600</v>
      </c>
      <c r="E5" s="7" t="s">
        <v>30</v>
      </c>
      <c r="F5" s="11">
        <v>-22.8</v>
      </c>
      <c r="G5" s="12" t="s">
        <v>8</v>
      </c>
      <c r="H5" s="13">
        <f>PRODUCT(D5,F5)*(-1)</f>
        <v>59280</v>
      </c>
      <c r="I5" s="6"/>
      <c r="J5" s="6"/>
    </row>
    <row r="6" spans="1:11" s="8" customFormat="1" ht="15" x14ac:dyDescent="0.25">
      <c r="A6" s="8" t="s">
        <v>7</v>
      </c>
      <c r="B6" s="9"/>
      <c r="C6" s="6">
        <v>0.2</v>
      </c>
      <c r="D6" s="10">
        <f>PRODUCT(B5,C6)</f>
        <v>520</v>
      </c>
      <c r="E6" s="7" t="s">
        <v>29</v>
      </c>
      <c r="F6" s="11">
        <v>-48.16</v>
      </c>
      <c r="G6" s="12" t="s">
        <v>8</v>
      </c>
      <c r="H6" s="13">
        <f>PRODUCT(D6,F6)*(-1)</f>
        <v>25043.199999999997</v>
      </c>
      <c r="I6" s="6"/>
      <c r="J6" s="14"/>
    </row>
    <row r="7" spans="1:11" s="8" customFormat="1" ht="15" x14ac:dyDescent="0.25">
      <c r="A7" s="8" t="s">
        <v>9</v>
      </c>
      <c r="B7" s="6"/>
      <c r="C7" s="6">
        <v>0.2</v>
      </c>
      <c r="D7" s="10">
        <f>PRODUCT(B5,C7)</f>
        <v>520</v>
      </c>
      <c r="E7" s="7" t="s">
        <v>10</v>
      </c>
      <c r="F7" s="11">
        <v>-22.83</v>
      </c>
      <c r="G7" s="12" t="s">
        <v>8</v>
      </c>
      <c r="H7" s="13">
        <f>PRODUCT(D7,F7)*(-1)</f>
        <v>11871.599999999999</v>
      </c>
      <c r="I7" s="6"/>
      <c r="J7" s="6"/>
    </row>
    <row r="8" spans="1:11" s="8" customFormat="1" ht="15" x14ac:dyDescent="0.25">
      <c r="A8" s="8" t="s">
        <v>11</v>
      </c>
      <c r="B8" s="6"/>
      <c r="C8" s="6">
        <v>0.2</v>
      </c>
      <c r="D8" s="10">
        <f>PRODUCT(B5,C8)</f>
        <v>520</v>
      </c>
      <c r="E8" s="7" t="s">
        <v>10</v>
      </c>
      <c r="F8" s="11">
        <v>-22.83</v>
      </c>
      <c r="G8" s="15" t="s">
        <v>8</v>
      </c>
      <c r="H8" s="16">
        <f>PRODUCT(D8,F8)*(-1)</f>
        <v>11871.599999999999</v>
      </c>
      <c r="I8" s="6"/>
      <c r="J8" s="20"/>
    </row>
    <row r="9" spans="1:11" s="8" customFormat="1" ht="15" x14ac:dyDescent="0.25">
      <c r="B9" s="6"/>
      <c r="C9" s="6"/>
      <c r="D9" s="10"/>
      <c r="E9" s="7"/>
      <c r="F9" s="11"/>
      <c r="G9" s="18"/>
      <c r="H9" s="13">
        <f>SUM(H5:H8)</f>
        <v>108066.4</v>
      </c>
      <c r="I9" s="19">
        <f>PRODUCT(H9,0.139)</f>
        <v>15021.229600000001</v>
      </c>
      <c r="J9" s="19">
        <f>SUM(H9,I9)</f>
        <v>123087.6296</v>
      </c>
    </row>
    <row r="10" spans="1:11" s="8" customFormat="1" ht="15" x14ac:dyDescent="0.25">
      <c r="B10" s="6"/>
      <c r="C10" s="6"/>
      <c r="D10" s="10"/>
      <c r="E10" s="7"/>
      <c r="F10" s="11"/>
      <c r="G10" s="18"/>
      <c r="H10" s="13"/>
      <c r="I10" s="19"/>
      <c r="J10" s="19"/>
    </row>
    <row r="11" spans="1:11" s="8" customFormat="1" ht="24" customHeight="1" x14ac:dyDescent="0.25">
      <c r="A11" s="33" t="s">
        <v>25</v>
      </c>
      <c r="B11" s="34"/>
      <c r="C11" s="34"/>
      <c r="D11" s="34"/>
      <c r="E11" s="34"/>
      <c r="F11" s="6"/>
      <c r="G11" s="7"/>
      <c r="H11" s="7"/>
      <c r="I11" s="6"/>
      <c r="J11" s="6"/>
    </row>
    <row r="12" spans="1:11" s="8" customFormat="1" ht="12.75" customHeight="1" x14ac:dyDescent="0.25">
      <c r="A12" s="8" t="s">
        <v>14</v>
      </c>
      <c r="B12" s="9">
        <v>1404</v>
      </c>
      <c r="C12" s="6">
        <v>0.25</v>
      </c>
      <c r="D12" s="10">
        <f>PRODUCT(B12,C12)</f>
        <v>351</v>
      </c>
      <c r="E12" s="7" t="s">
        <v>36</v>
      </c>
      <c r="F12" s="11">
        <v>-35.380000000000003</v>
      </c>
      <c r="G12" s="12" t="s">
        <v>8</v>
      </c>
      <c r="H12" s="13">
        <f>PRODUCT(D12,F12)*(-1)</f>
        <v>12418.380000000001</v>
      </c>
      <c r="I12" s="6"/>
      <c r="J12" s="6"/>
    </row>
    <row r="13" spans="1:11" s="8" customFormat="1" ht="12.75" customHeight="1" x14ac:dyDescent="0.25">
      <c r="A13" s="8" t="s">
        <v>7</v>
      </c>
      <c r="B13" s="9"/>
      <c r="C13" s="6">
        <v>0</v>
      </c>
      <c r="D13" s="10">
        <f>PRODUCT(B12,C13)</f>
        <v>0</v>
      </c>
      <c r="E13" s="7" t="s">
        <v>29</v>
      </c>
      <c r="F13" s="11">
        <v>-48.16</v>
      </c>
      <c r="G13" s="12" t="s">
        <v>8</v>
      </c>
      <c r="H13" s="13">
        <f>PRODUCT(D13,F13)*(-1)</f>
        <v>0</v>
      </c>
      <c r="I13" s="6"/>
      <c r="J13" s="14"/>
    </row>
    <row r="14" spans="1:11" s="8" customFormat="1" ht="12.75" customHeight="1" x14ac:dyDescent="0.25">
      <c r="A14" s="8" t="s">
        <v>9</v>
      </c>
      <c r="B14" s="6"/>
      <c r="C14" s="6">
        <v>0</v>
      </c>
      <c r="D14" s="10">
        <f>PRODUCT(B12,C14)</f>
        <v>0</v>
      </c>
      <c r="E14" s="7" t="s">
        <v>10</v>
      </c>
      <c r="F14" s="11">
        <v>-22.83</v>
      </c>
      <c r="G14" s="12" t="s">
        <v>8</v>
      </c>
      <c r="H14" s="13">
        <f>PRODUCT(D14,F14)*(-1)</f>
        <v>0</v>
      </c>
      <c r="I14" s="6"/>
      <c r="J14" s="6"/>
    </row>
    <row r="15" spans="1:11" s="8" customFormat="1" ht="13.8" x14ac:dyDescent="0.25">
      <c r="A15" s="8" t="s">
        <v>11</v>
      </c>
      <c r="B15" s="6"/>
      <c r="C15" s="6">
        <v>0.01</v>
      </c>
      <c r="D15" s="10">
        <f>PRODUCT(B12,C15)</f>
        <v>14.040000000000001</v>
      </c>
      <c r="E15" s="7" t="s">
        <v>10</v>
      </c>
      <c r="F15" s="11">
        <v>-22.83</v>
      </c>
      <c r="G15" s="15" t="s">
        <v>8</v>
      </c>
      <c r="H15" s="16">
        <f>PRODUCT(D15,F15)*(-1)</f>
        <v>320.53320000000002</v>
      </c>
      <c r="I15" s="6"/>
      <c r="J15" s="17"/>
    </row>
    <row r="16" spans="1:11" s="8" customFormat="1" ht="13.8" x14ac:dyDescent="0.25">
      <c r="B16" s="6"/>
      <c r="C16" s="6"/>
      <c r="D16" s="10"/>
      <c r="E16" s="7"/>
      <c r="F16" s="11"/>
      <c r="G16" s="18"/>
      <c r="H16" s="13">
        <f>SUM(H12:H15)</f>
        <v>12738.913200000001</v>
      </c>
      <c r="I16" s="19">
        <f>PRODUCT(H16,0.139)</f>
        <v>1770.7089348000002</v>
      </c>
      <c r="J16" s="19">
        <f>SUM(H16,I16)</f>
        <v>14509.622134800002</v>
      </c>
    </row>
    <row r="17" spans="1:10" s="8" customFormat="1" ht="13.8" x14ac:dyDescent="0.25">
      <c r="B17" s="6"/>
      <c r="C17" s="6"/>
      <c r="D17" s="10"/>
      <c r="E17" s="7"/>
      <c r="F17" s="11"/>
      <c r="G17" s="18"/>
      <c r="H17" s="13"/>
      <c r="I17" s="19"/>
      <c r="J17" s="19"/>
    </row>
    <row r="18" spans="1:10" s="8" customFormat="1" ht="13.8" x14ac:dyDescent="0.25">
      <c r="A18" s="33" t="s">
        <v>19</v>
      </c>
      <c r="B18" s="34"/>
      <c r="C18" s="34"/>
      <c r="D18" s="34"/>
      <c r="E18" s="34"/>
      <c r="F18" s="6"/>
      <c r="G18" s="7"/>
      <c r="H18" s="7"/>
      <c r="I18" s="6"/>
      <c r="J18" s="6"/>
    </row>
    <row r="19" spans="1:10" s="8" customFormat="1" ht="13.8" x14ac:dyDescent="0.25">
      <c r="A19" s="8" t="s">
        <v>14</v>
      </c>
      <c r="B19" s="9">
        <v>1198</v>
      </c>
      <c r="C19" s="6">
        <v>1</v>
      </c>
      <c r="D19" s="10">
        <f>PRODUCT(B19,C19)</f>
        <v>1198</v>
      </c>
      <c r="E19" s="7" t="s">
        <v>32</v>
      </c>
      <c r="F19" s="11">
        <v>-35.380000000000003</v>
      </c>
      <c r="G19" s="12" t="s">
        <v>8</v>
      </c>
      <c r="H19" s="13">
        <f>PRODUCT(D19,F19)*(-1)</f>
        <v>42385.240000000005</v>
      </c>
      <c r="I19" s="6"/>
      <c r="J19" s="6"/>
    </row>
    <row r="20" spans="1:10" s="8" customFormat="1" ht="13.8" x14ac:dyDescent="0.25">
      <c r="A20" s="8" t="s">
        <v>7</v>
      </c>
      <c r="B20" s="9"/>
      <c r="C20" s="6">
        <v>0.5</v>
      </c>
      <c r="D20" s="10">
        <f>PRODUCT(B19,C20)</f>
        <v>599</v>
      </c>
      <c r="E20" s="7" t="s">
        <v>29</v>
      </c>
      <c r="F20" s="11">
        <v>-48.16</v>
      </c>
      <c r="G20" s="12" t="s">
        <v>8</v>
      </c>
      <c r="H20" s="13">
        <f>PRODUCT(D20,F20)*(-1)</f>
        <v>28847.839999999997</v>
      </c>
      <c r="I20" s="6"/>
      <c r="J20" s="14"/>
    </row>
    <row r="21" spans="1:10" s="8" customFormat="1" ht="13.8" x14ac:dyDescent="0.25">
      <c r="A21" s="8" t="s">
        <v>9</v>
      </c>
      <c r="B21" s="6"/>
      <c r="C21" s="6">
        <v>0.2</v>
      </c>
      <c r="D21" s="10">
        <f>PRODUCT(B19,C21)</f>
        <v>239.60000000000002</v>
      </c>
      <c r="E21" s="7" t="s">
        <v>10</v>
      </c>
      <c r="F21" s="11">
        <v>-22.83</v>
      </c>
      <c r="G21" s="12" t="s">
        <v>8</v>
      </c>
      <c r="H21" s="13">
        <f>PRODUCT(D21,F21)*(-1)</f>
        <v>5470.0680000000002</v>
      </c>
      <c r="I21" s="6"/>
      <c r="J21" s="6"/>
    </row>
    <row r="22" spans="1:10" s="8" customFormat="1" ht="13.8" x14ac:dyDescent="0.25">
      <c r="A22" s="8" t="s">
        <v>11</v>
      </c>
      <c r="B22" s="6"/>
      <c r="C22" s="6">
        <v>0.1</v>
      </c>
      <c r="D22" s="10">
        <f>PRODUCT(B19,C22)</f>
        <v>119.80000000000001</v>
      </c>
      <c r="E22" s="7" t="s">
        <v>10</v>
      </c>
      <c r="F22" s="11">
        <v>-22.83</v>
      </c>
      <c r="G22" s="15" t="s">
        <v>8</v>
      </c>
      <c r="H22" s="16">
        <f>PRODUCT(D22,F22)*(-1)</f>
        <v>2735.0340000000001</v>
      </c>
      <c r="I22" s="6"/>
      <c r="J22" s="17"/>
    </row>
    <row r="23" spans="1:10" s="8" customFormat="1" ht="13.8" x14ac:dyDescent="0.25">
      <c r="B23" s="6"/>
      <c r="C23" s="6"/>
      <c r="D23" s="10"/>
      <c r="E23" s="7"/>
      <c r="F23" s="11"/>
      <c r="G23" s="18"/>
      <c r="H23" s="13">
        <f>SUM(H19:H22)</f>
        <v>79438.182000000001</v>
      </c>
      <c r="I23" s="19">
        <f>PRODUCT(H23,0.139)</f>
        <v>11041.907298000002</v>
      </c>
      <c r="J23" s="19">
        <f>SUM(H23,I23)</f>
        <v>90480.089298000006</v>
      </c>
    </row>
    <row r="24" spans="1:10" s="8" customFormat="1" ht="13.8" x14ac:dyDescent="0.25">
      <c r="B24" s="6"/>
      <c r="C24" s="6"/>
      <c r="D24" s="10"/>
      <c r="E24" s="7"/>
      <c r="F24" s="11"/>
      <c r="G24" s="18"/>
      <c r="H24" s="13"/>
      <c r="I24" s="19"/>
      <c r="J24" s="19"/>
    </row>
    <row r="25" spans="1:10" s="8" customFormat="1" ht="13.8" x14ac:dyDescent="0.25">
      <c r="A25" s="33" t="s">
        <v>22</v>
      </c>
      <c r="B25" s="34"/>
      <c r="C25" s="34"/>
      <c r="D25" s="34"/>
      <c r="E25" s="34"/>
      <c r="F25" s="6"/>
      <c r="G25" s="7"/>
      <c r="H25" s="7"/>
      <c r="I25" s="6"/>
      <c r="J25" s="6"/>
    </row>
    <row r="26" spans="1:10" s="8" customFormat="1" ht="13.8" x14ac:dyDescent="0.25">
      <c r="A26" s="8" t="s">
        <v>14</v>
      </c>
      <c r="B26" s="9">
        <v>719</v>
      </c>
      <c r="C26" s="6">
        <v>1</v>
      </c>
      <c r="D26" s="10">
        <f>PRODUCT(B26,C26)</f>
        <v>719</v>
      </c>
      <c r="E26" s="30" t="s">
        <v>34</v>
      </c>
      <c r="F26" s="11">
        <v>0</v>
      </c>
      <c r="G26" s="12" t="s">
        <v>8</v>
      </c>
      <c r="H26" s="13">
        <f>PRODUCT(D26,F26)*(-1)</f>
        <v>0</v>
      </c>
      <c r="I26" s="6"/>
      <c r="J26" s="6"/>
    </row>
    <row r="27" spans="1:10" s="8" customFormat="1" ht="13.8" x14ac:dyDescent="0.25">
      <c r="A27" s="8" t="s">
        <v>7</v>
      </c>
      <c r="B27" s="9"/>
      <c r="C27" s="6">
        <v>0.3</v>
      </c>
      <c r="D27" s="10">
        <f>PRODUCT(B26,C27)</f>
        <v>215.7</v>
      </c>
      <c r="E27" s="7" t="s">
        <v>29</v>
      </c>
      <c r="F27" s="11">
        <v>-48.16</v>
      </c>
      <c r="G27" s="12" t="s">
        <v>8</v>
      </c>
      <c r="H27" s="13">
        <f>PRODUCT(D27,F27)*(-1)</f>
        <v>10388.111999999999</v>
      </c>
      <c r="I27" s="6"/>
      <c r="J27" s="14"/>
    </row>
    <row r="28" spans="1:10" s="8" customFormat="1" ht="13.8" x14ac:dyDescent="0.25">
      <c r="A28" s="8" t="s">
        <v>9</v>
      </c>
      <c r="B28" s="6"/>
      <c r="C28" s="6">
        <v>0.1</v>
      </c>
      <c r="D28" s="10">
        <f>PRODUCT(B26,C28)</f>
        <v>71.900000000000006</v>
      </c>
      <c r="E28" s="7" t="s">
        <v>10</v>
      </c>
      <c r="F28" s="11">
        <v>-22.83</v>
      </c>
      <c r="G28" s="12" t="s">
        <v>8</v>
      </c>
      <c r="H28" s="13">
        <f>PRODUCT(D28,F28)*(-1)</f>
        <v>1641.4770000000001</v>
      </c>
      <c r="I28" s="6"/>
      <c r="J28" s="6"/>
    </row>
    <row r="29" spans="1:10" s="8" customFormat="1" ht="13.8" x14ac:dyDescent="0.25">
      <c r="A29" s="8" t="s">
        <v>11</v>
      </c>
      <c r="B29" s="6"/>
      <c r="C29" s="6">
        <v>0.1</v>
      </c>
      <c r="D29" s="10">
        <f>PRODUCT(B26,C29)</f>
        <v>71.900000000000006</v>
      </c>
      <c r="E29" s="7" t="s">
        <v>10</v>
      </c>
      <c r="F29" s="11">
        <v>-22.83</v>
      </c>
      <c r="G29" s="15" t="s">
        <v>8</v>
      </c>
      <c r="H29" s="16">
        <f>PRODUCT(D29,F29)*(-1)</f>
        <v>1641.4770000000001</v>
      </c>
      <c r="I29" s="6"/>
      <c r="J29" s="17"/>
    </row>
    <row r="30" spans="1:10" s="8" customFormat="1" ht="13.8" x14ac:dyDescent="0.25">
      <c r="A30" s="25"/>
      <c r="B30" s="6"/>
      <c r="C30" s="6"/>
      <c r="D30" s="10"/>
      <c r="E30" s="7"/>
      <c r="F30" s="11"/>
      <c r="G30" s="18"/>
      <c r="H30" s="13">
        <f>SUM(H26:H29)</f>
        <v>13671.066000000001</v>
      </c>
      <c r="I30" s="19">
        <f>PRODUCT(H30,0.139)</f>
        <v>1900.2781740000003</v>
      </c>
      <c r="J30" s="19">
        <f>SUM(H30,I30)</f>
        <v>15571.344174000002</v>
      </c>
    </row>
    <row r="31" spans="1:10" s="8" customFormat="1" ht="13.8" x14ac:dyDescent="0.25">
      <c r="A31" s="25"/>
      <c r="B31" s="6"/>
      <c r="C31" s="6"/>
      <c r="D31" s="10"/>
      <c r="E31" s="7"/>
      <c r="F31" s="11"/>
      <c r="G31" s="18"/>
      <c r="H31" s="13"/>
      <c r="I31" s="19"/>
      <c r="J31" s="19"/>
    </row>
    <row r="32" spans="1:10" s="8" customFormat="1" ht="13.8" x14ac:dyDescent="0.25">
      <c r="A32" s="33" t="s">
        <v>23</v>
      </c>
      <c r="B32" s="34"/>
      <c r="C32" s="34"/>
      <c r="D32" s="34"/>
      <c r="E32" s="34"/>
      <c r="F32" s="6"/>
      <c r="G32" s="7"/>
      <c r="H32" s="7"/>
      <c r="I32" s="6"/>
      <c r="J32" s="6"/>
    </row>
    <row r="33" spans="1:10" s="8" customFormat="1" ht="13.8" x14ac:dyDescent="0.25">
      <c r="A33" s="8" t="s">
        <v>14</v>
      </c>
      <c r="B33" s="9">
        <v>719</v>
      </c>
      <c r="C33" s="6">
        <v>1</v>
      </c>
      <c r="D33" s="10">
        <f>PRODUCT(B33,C33)</f>
        <v>719</v>
      </c>
      <c r="E33" s="30" t="s">
        <v>35</v>
      </c>
      <c r="F33" s="11">
        <v>0</v>
      </c>
      <c r="G33" s="12" t="s">
        <v>8</v>
      </c>
      <c r="H33" s="13">
        <f>PRODUCT(D33,F33)*(-1)</f>
        <v>0</v>
      </c>
      <c r="I33" s="6"/>
      <c r="J33" s="6"/>
    </row>
    <row r="34" spans="1:10" s="8" customFormat="1" ht="13.8" x14ac:dyDescent="0.25">
      <c r="A34" s="8" t="s">
        <v>7</v>
      </c>
      <c r="B34" s="9"/>
      <c r="C34" s="6">
        <v>0.3</v>
      </c>
      <c r="D34" s="10">
        <f>PRODUCT(B33,C34)</f>
        <v>215.7</v>
      </c>
      <c r="E34" s="7" t="s">
        <v>29</v>
      </c>
      <c r="F34" s="11">
        <v>-48.16</v>
      </c>
      <c r="G34" s="12" t="s">
        <v>8</v>
      </c>
      <c r="H34" s="13">
        <f>PRODUCT(D34,F34)*(-1)</f>
        <v>10388.111999999999</v>
      </c>
      <c r="I34" s="6"/>
      <c r="J34" s="14"/>
    </row>
    <row r="35" spans="1:10" s="8" customFormat="1" ht="13.8" x14ac:dyDescent="0.25">
      <c r="A35" s="8" t="s">
        <v>9</v>
      </c>
      <c r="B35" s="6"/>
      <c r="C35" s="6">
        <v>0.1</v>
      </c>
      <c r="D35" s="10">
        <f>PRODUCT(B33,C35)</f>
        <v>71.900000000000006</v>
      </c>
      <c r="E35" s="7" t="s">
        <v>10</v>
      </c>
      <c r="F35" s="11">
        <v>-22.83</v>
      </c>
      <c r="G35" s="12" t="s">
        <v>8</v>
      </c>
      <c r="H35" s="13">
        <f>PRODUCT(D35,F35)*(-1)</f>
        <v>1641.4770000000001</v>
      </c>
      <c r="I35" s="6"/>
      <c r="J35" s="6"/>
    </row>
    <row r="36" spans="1:10" s="8" customFormat="1" ht="13.8" x14ac:dyDescent="0.25">
      <c r="A36" s="8" t="s">
        <v>11</v>
      </c>
      <c r="B36" s="6"/>
      <c r="C36" s="6">
        <v>0.1</v>
      </c>
      <c r="D36" s="10">
        <f>PRODUCT(B33,C36)</f>
        <v>71.900000000000006</v>
      </c>
      <c r="E36" s="7" t="s">
        <v>10</v>
      </c>
      <c r="F36" s="11">
        <v>-22.83</v>
      </c>
      <c r="G36" s="15" t="s">
        <v>8</v>
      </c>
      <c r="H36" s="16">
        <f>PRODUCT(D36,F36)*(-1)</f>
        <v>1641.4770000000001</v>
      </c>
      <c r="I36" s="6"/>
      <c r="J36" s="17"/>
    </row>
    <row r="37" spans="1:10" s="8" customFormat="1" ht="13.8" x14ac:dyDescent="0.25">
      <c r="A37" s="25"/>
      <c r="B37" s="6"/>
      <c r="C37" s="6"/>
      <c r="D37" s="10"/>
      <c r="E37" s="7"/>
      <c r="F37" s="11"/>
      <c r="G37" s="18"/>
      <c r="H37" s="13">
        <f>SUM(H33:H36)</f>
        <v>13671.066000000001</v>
      </c>
      <c r="I37" s="19">
        <f>PRODUCT(H37,0.139)</f>
        <v>1900.2781740000003</v>
      </c>
      <c r="J37" s="19">
        <f>SUM(H37,I37)</f>
        <v>15571.344174000002</v>
      </c>
    </row>
    <row r="38" spans="1:10" s="8" customFormat="1" ht="13.8" x14ac:dyDescent="0.25">
      <c r="A38" s="25"/>
      <c r="B38" s="6"/>
      <c r="C38" s="6"/>
      <c r="D38" s="10"/>
      <c r="E38" s="7"/>
      <c r="F38" s="11"/>
      <c r="G38" s="18"/>
      <c r="H38" s="13"/>
      <c r="I38" s="19"/>
      <c r="J38" s="19"/>
    </row>
    <row r="39" spans="1:10" s="8" customFormat="1" ht="13.8" x14ac:dyDescent="0.25">
      <c r="A39" s="33" t="s">
        <v>20</v>
      </c>
      <c r="B39" s="34"/>
      <c r="C39" s="34"/>
      <c r="D39" s="34"/>
      <c r="E39" s="34"/>
      <c r="F39" s="6"/>
      <c r="G39" s="7"/>
      <c r="H39" s="7"/>
      <c r="I39" s="6"/>
      <c r="J39" s="6"/>
    </row>
    <row r="40" spans="1:10" s="8" customFormat="1" ht="13.8" x14ac:dyDescent="0.25">
      <c r="A40" s="8" t="s">
        <v>14</v>
      </c>
      <c r="B40" s="9">
        <v>851</v>
      </c>
      <c r="C40" s="6">
        <v>1.5</v>
      </c>
      <c r="D40" s="10">
        <f>PRODUCT(B40,C40)</f>
        <v>1276.5</v>
      </c>
      <c r="E40" s="7" t="s">
        <v>32</v>
      </c>
      <c r="F40" s="11">
        <v>-35.380000000000003</v>
      </c>
      <c r="G40" s="12" t="s">
        <v>8</v>
      </c>
      <c r="H40" s="13">
        <f>PRODUCT(D40,F40)*(-1)</f>
        <v>45162.57</v>
      </c>
      <c r="I40" s="6"/>
      <c r="J40" s="6"/>
    </row>
    <row r="41" spans="1:10" s="8" customFormat="1" ht="13.8" x14ac:dyDescent="0.25">
      <c r="A41" s="8" t="s">
        <v>7</v>
      </c>
      <c r="B41" s="9"/>
      <c r="C41" s="6">
        <v>0.3</v>
      </c>
      <c r="D41" s="10">
        <f>PRODUCT(B40,C41)</f>
        <v>255.29999999999998</v>
      </c>
      <c r="E41" s="7" t="s">
        <v>29</v>
      </c>
      <c r="F41" s="11">
        <v>-48.16</v>
      </c>
      <c r="G41" s="12" t="s">
        <v>8</v>
      </c>
      <c r="H41" s="13">
        <f>PRODUCT(D41,F41)*(-1)</f>
        <v>12295.247999999998</v>
      </c>
      <c r="I41" s="6"/>
      <c r="J41" s="14"/>
    </row>
    <row r="42" spans="1:10" s="8" customFormat="1" ht="13.8" x14ac:dyDescent="0.25">
      <c r="A42" s="8" t="s">
        <v>9</v>
      </c>
      <c r="B42" s="6"/>
      <c r="C42" s="6">
        <v>0.1</v>
      </c>
      <c r="D42" s="10">
        <f>PRODUCT(B40,C42)</f>
        <v>85.100000000000009</v>
      </c>
      <c r="E42" s="7" t="s">
        <v>10</v>
      </c>
      <c r="F42" s="11">
        <v>-22.83</v>
      </c>
      <c r="G42" s="12" t="s">
        <v>8</v>
      </c>
      <c r="H42" s="13">
        <f>PRODUCT(D42,F42)*(-1)</f>
        <v>1942.8330000000001</v>
      </c>
      <c r="I42" s="6"/>
      <c r="J42" s="6"/>
    </row>
    <row r="43" spans="1:10" s="8" customFormat="1" ht="13.8" x14ac:dyDescent="0.25">
      <c r="A43" s="8" t="s">
        <v>11</v>
      </c>
      <c r="B43" s="6"/>
      <c r="C43" s="6">
        <v>0.1</v>
      </c>
      <c r="D43" s="10">
        <f>PRODUCT(B40,C43)</f>
        <v>85.100000000000009</v>
      </c>
      <c r="E43" s="7" t="s">
        <v>10</v>
      </c>
      <c r="F43" s="11">
        <v>-22.83</v>
      </c>
      <c r="G43" s="15" t="s">
        <v>8</v>
      </c>
      <c r="H43" s="16">
        <f>PRODUCT(D43,F43)*(-1)</f>
        <v>1942.8330000000001</v>
      </c>
      <c r="I43" s="6"/>
      <c r="J43" s="17"/>
    </row>
    <row r="44" spans="1:10" s="8" customFormat="1" ht="13.8" x14ac:dyDescent="0.25">
      <c r="A44" s="25"/>
      <c r="B44" s="6"/>
      <c r="C44" s="6"/>
      <c r="D44" s="10"/>
      <c r="E44" s="7"/>
      <c r="F44" s="11"/>
      <c r="G44" s="18"/>
      <c r="H44" s="13">
        <f>SUM(H40:H43)</f>
        <v>61343.483999999997</v>
      </c>
      <c r="I44" s="19">
        <f>PRODUCT(H44,0.139)</f>
        <v>8526.7442759999994</v>
      </c>
      <c r="J44" s="19">
        <f>SUM(H44,I44)</f>
        <v>69870.228275999994</v>
      </c>
    </row>
    <row r="45" spans="1:10" s="8" customFormat="1" ht="13.8" x14ac:dyDescent="0.25">
      <c r="A45" s="25"/>
      <c r="B45" s="6"/>
      <c r="C45" s="6"/>
      <c r="D45" s="10"/>
      <c r="E45" s="7"/>
      <c r="F45" s="11"/>
      <c r="G45" s="18"/>
      <c r="H45" s="13"/>
      <c r="I45" s="19"/>
      <c r="J45" s="19"/>
    </row>
    <row r="46" spans="1:10" s="8" customFormat="1" ht="13.8" x14ac:dyDescent="0.25">
      <c r="A46" s="33" t="s">
        <v>24</v>
      </c>
      <c r="B46" s="34"/>
      <c r="C46" s="34"/>
      <c r="D46" s="34"/>
      <c r="E46" s="34"/>
      <c r="F46" s="6"/>
      <c r="G46" s="7"/>
      <c r="H46" s="7"/>
      <c r="I46" s="6"/>
      <c r="J46" s="6"/>
    </row>
    <row r="47" spans="1:10" s="8" customFormat="1" ht="13.8" x14ac:dyDescent="0.25">
      <c r="A47" s="8" t="s">
        <v>14</v>
      </c>
      <c r="B47" s="9">
        <v>719</v>
      </c>
      <c r="C47" s="6">
        <v>1.5</v>
      </c>
      <c r="D47" s="10">
        <f>PRODUCT(B47,C47)</f>
        <v>1078.5</v>
      </c>
      <c r="E47" s="7" t="s">
        <v>32</v>
      </c>
      <c r="F47" s="11">
        <v>-35.380000000000003</v>
      </c>
      <c r="G47" s="12" t="s">
        <v>8</v>
      </c>
      <c r="H47" s="13">
        <f>PRODUCT(D47,F47)*(-1)</f>
        <v>38157.33</v>
      </c>
      <c r="I47" s="6"/>
      <c r="J47" s="6"/>
    </row>
    <row r="48" spans="1:10" s="8" customFormat="1" ht="13.8" x14ac:dyDescent="0.25">
      <c r="A48" s="8" t="s">
        <v>7</v>
      </c>
      <c r="B48" s="9"/>
      <c r="C48" s="6">
        <v>0.3</v>
      </c>
      <c r="D48" s="10">
        <f>PRODUCT(B47,C48)</f>
        <v>215.7</v>
      </c>
      <c r="E48" s="7" t="s">
        <v>29</v>
      </c>
      <c r="F48" s="11">
        <v>-48.16</v>
      </c>
      <c r="G48" s="12" t="s">
        <v>8</v>
      </c>
      <c r="H48" s="13">
        <f>PRODUCT(D48,F48)*(-1)</f>
        <v>10388.111999999999</v>
      </c>
      <c r="I48" s="6"/>
      <c r="J48" s="14"/>
    </row>
    <row r="49" spans="1:10" s="8" customFormat="1" ht="13.8" x14ac:dyDescent="0.25">
      <c r="A49" s="8" t="s">
        <v>9</v>
      </c>
      <c r="B49" s="6"/>
      <c r="C49" s="6">
        <v>0.1</v>
      </c>
      <c r="D49" s="10">
        <f>PRODUCT(B47,C49)</f>
        <v>71.900000000000006</v>
      </c>
      <c r="E49" s="7" t="s">
        <v>10</v>
      </c>
      <c r="F49" s="11">
        <v>-22.83</v>
      </c>
      <c r="G49" s="12" t="s">
        <v>8</v>
      </c>
      <c r="H49" s="13">
        <f>PRODUCT(D49,F49)*(-1)</f>
        <v>1641.4770000000001</v>
      </c>
      <c r="I49" s="6"/>
      <c r="J49" s="6"/>
    </row>
    <row r="50" spans="1:10" s="8" customFormat="1" ht="13.8" x14ac:dyDescent="0.25">
      <c r="A50" s="8" t="s">
        <v>11</v>
      </c>
      <c r="B50" s="6"/>
      <c r="C50" s="6">
        <v>0.1</v>
      </c>
      <c r="D50" s="10">
        <f>PRODUCT(B47,C50)</f>
        <v>71.900000000000006</v>
      </c>
      <c r="E50" s="7" t="s">
        <v>10</v>
      </c>
      <c r="F50" s="11">
        <v>-22.83</v>
      </c>
      <c r="G50" s="15" t="s">
        <v>8</v>
      </c>
      <c r="H50" s="16">
        <f>PRODUCT(D50,F50)*(-1)</f>
        <v>1641.4770000000001</v>
      </c>
      <c r="I50" s="6"/>
      <c r="J50" s="17"/>
    </row>
    <row r="51" spans="1:10" s="8" customFormat="1" ht="13.8" x14ac:dyDescent="0.25">
      <c r="A51" s="25"/>
      <c r="B51" s="6"/>
      <c r="C51" s="6"/>
      <c r="D51" s="10"/>
      <c r="E51" s="7"/>
      <c r="F51" s="11"/>
      <c r="G51" s="18"/>
      <c r="H51" s="13">
        <f>SUM(H47:H50)</f>
        <v>51828.396000000001</v>
      </c>
      <c r="I51" s="19">
        <f>PRODUCT(H51,0.139)</f>
        <v>7204.1470440000012</v>
      </c>
      <c r="J51" s="19">
        <f>SUM(H51,I51)</f>
        <v>59032.543044000005</v>
      </c>
    </row>
    <row r="53" spans="1:10" s="5" customFormat="1" ht="13.8" x14ac:dyDescent="0.25">
      <c r="A53" s="31" t="s">
        <v>26</v>
      </c>
      <c r="B53" s="31"/>
      <c r="C53" s="31"/>
      <c r="D53" s="31"/>
      <c r="E53" s="31"/>
      <c r="F53" s="3"/>
      <c r="G53" s="3"/>
      <c r="H53" s="3"/>
      <c r="I53" s="3"/>
      <c r="J53" s="3"/>
    </row>
    <row r="54" spans="1:10" s="5" customFormat="1" ht="13.8" x14ac:dyDescent="0.25">
      <c r="A54" s="8" t="s">
        <v>14</v>
      </c>
      <c r="B54" s="9">
        <v>671</v>
      </c>
      <c r="C54" s="6">
        <v>1.5</v>
      </c>
      <c r="D54" s="10">
        <f>PRODUCT(B54,C54)</f>
        <v>1006.5</v>
      </c>
      <c r="E54" s="7" t="s">
        <v>32</v>
      </c>
      <c r="F54" s="11">
        <v>-35.380000000000003</v>
      </c>
      <c r="G54" s="12" t="s">
        <v>8</v>
      </c>
      <c r="H54" s="13">
        <f>PRODUCT(D54,F54)*(-1)</f>
        <v>35609.97</v>
      </c>
      <c r="I54" s="6"/>
      <c r="J54" s="6"/>
    </row>
    <row r="55" spans="1:10" s="5" customFormat="1" ht="13.8" x14ac:dyDescent="0.25">
      <c r="A55" s="8" t="s">
        <v>7</v>
      </c>
      <c r="B55" s="9"/>
      <c r="C55" s="6">
        <v>0.3</v>
      </c>
      <c r="D55" s="10">
        <f>PRODUCT(B54,C55)</f>
        <v>201.29999999999998</v>
      </c>
      <c r="E55" s="7" t="s">
        <v>29</v>
      </c>
      <c r="F55" s="11">
        <v>-48.16</v>
      </c>
      <c r="G55" s="12" t="s">
        <v>8</v>
      </c>
      <c r="H55" s="13">
        <f>PRODUCT(D55,F55)*(-1)</f>
        <v>9694.6079999999984</v>
      </c>
      <c r="I55" s="6"/>
      <c r="J55" s="14"/>
    </row>
    <row r="56" spans="1:10" s="5" customFormat="1" ht="13.8" x14ac:dyDescent="0.25">
      <c r="A56" s="8" t="s">
        <v>9</v>
      </c>
      <c r="B56" s="6"/>
      <c r="C56" s="6">
        <v>0.1</v>
      </c>
      <c r="D56" s="10">
        <f>PRODUCT(B54,C56)</f>
        <v>67.100000000000009</v>
      </c>
      <c r="E56" s="7" t="s">
        <v>10</v>
      </c>
      <c r="F56" s="11">
        <v>-22.83</v>
      </c>
      <c r="G56" s="12" t="s">
        <v>8</v>
      </c>
      <c r="H56" s="13">
        <f>PRODUCT(D56,F56)*(-1)</f>
        <v>1531.893</v>
      </c>
      <c r="I56" s="6"/>
      <c r="J56" s="6"/>
    </row>
    <row r="57" spans="1:10" ht="13.8" x14ac:dyDescent="0.25">
      <c r="A57" s="8" t="s">
        <v>11</v>
      </c>
      <c r="B57" s="6"/>
      <c r="C57" s="6">
        <v>0.1</v>
      </c>
      <c r="D57" s="10">
        <f>PRODUCT(B54,C57)</f>
        <v>67.100000000000009</v>
      </c>
      <c r="E57" s="7" t="s">
        <v>10</v>
      </c>
      <c r="F57" s="11">
        <v>-22.83</v>
      </c>
      <c r="G57" s="15" t="s">
        <v>8</v>
      </c>
      <c r="H57" s="16">
        <f>PRODUCT(D57,F57)*(-1)</f>
        <v>1531.893</v>
      </c>
      <c r="I57" s="6"/>
      <c r="J57" s="20"/>
    </row>
    <row r="58" spans="1:10" ht="13.5" customHeight="1" x14ac:dyDescent="0.25">
      <c r="B58" s="6"/>
      <c r="C58" s="6"/>
      <c r="D58" s="10"/>
      <c r="E58" s="7"/>
      <c r="F58" s="11"/>
      <c r="G58" s="18"/>
      <c r="H58" s="13">
        <f>SUM(H54:H57)</f>
        <v>48368.364000000001</v>
      </c>
      <c r="I58" s="19">
        <f>PRODUCT(H58,0.139)</f>
        <v>6723.202596000001</v>
      </c>
      <c r="J58" s="19">
        <f>SUM(H58,I58)</f>
        <v>55091.566596000004</v>
      </c>
    </row>
    <row r="59" spans="1:10" ht="13.5" customHeight="1" x14ac:dyDescent="0.25">
      <c r="B59" s="6"/>
      <c r="C59" s="6"/>
      <c r="D59" s="10"/>
      <c r="E59" s="7"/>
      <c r="F59" s="11"/>
      <c r="G59" s="18"/>
      <c r="H59" s="13"/>
      <c r="I59" s="19"/>
      <c r="J59" s="19"/>
    </row>
    <row r="60" spans="1:10" ht="13.5" customHeight="1" x14ac:dyDescent="0.25">
      <c r="A60" s="31" t="s">
        <v>27</v>
      </c>
      <c r="B60" s="31"/>
      <c r="C60" s="31"/>
      <c r="D60" s="31"/>
      <c r="E60" s="31"/>
    </row>
    <row r="61" spans="1:10" ht="13.5" customHeight="1" x14ac:dyDescent="0.25">
      <c r="A61" s="8" t="s">
        <v>14</v>
      </c>
      <c r="B61" s="9">
        <v>851</v>
      </c>
      <c r="C61" s="6">
        <v>1.5</v>
      </c>
      <c r="D61" s="10">
        <f>PRODUCT(B61,C61)</f>
        <v>1276.5</v>
      </c>
      <c r="E61" s="7" t="s">
        <v>32</v>
      </c>
      <c r="F61" s="11">
        <v>-35.380000000000003</v>
      </c>
      <c r="G61" s="12" t="s">
        <v>8</v>
      </c>
      <c r="H61" s="13">
        <f>PRODUCT(D61,F61)*(-1)</f>
        <v>45162.57</v>
      </c>
      <c r="I61" s="6"/>
      <c r="J61" s="6"/>
    </row>
    <row r="62" spans="1:10" ht="13.5" customHeight="1" x14ac:dyDescent="0.25">
      <c r="A62" s="8" t="s">
        <v>7</v>
      </c>
      <c r="B62" s="9"/>
      <c r="C62" s="6">
        <v>0.3</v>
      </c>
      <c r="D62" s="10">
        <f>PRODUCT(B61,C62)</f>
        <v>255.29999999999998</v>
      </c>
      <c r="E62" s="7" t="s">
        <v>29</v>
      </c>
      <c r="F62" s="11">
        <v>-48.16</v>
      </c>
      <c r="G62" s="12" t="s">
        <v>8</v>
      </c>
      <c r="H62" s="13">
        <f>PRODUCT(D62,F62)*(-1)</f>
        <v>12295.247999999998</v>
      </c>
      <c r="I62" s="6"/>
      <c r="J62" s="14"/>
    </row>
    <row r="63" spans="1:10" ht="13.5" customHeight="1" x14ac:dyDescent="0.25">
      <c r="A63" s="8" t="s">
        <v>9</v>
      </c>
      <c r="B63" s="6"/>
      <c r="C63" s="6">
        <v>0.1</v>
      </c>
      <c r="D63" s="10">
        <f>PRODUCT(B61,C63)</f>
        <v>85.100000000000009</v>
      </c>
      <c r="E63" s="7" t="s">
        <v>10</v>
      </c>
      <c r="F63" s="11">
        <v>-22.83</v>
      </c>
      <c r="G63" s="12" t="s">
        <v>8</v>
      </c>
      <c r="H63" s="13">
        <f>PRODUCT(D63,F63)*(-1)</f>
        <v>1942.8330000000001</v>
      </c>
      <c r="I63" s="6"/>
      <c r="J63" s="6"/>
    </row>
    <row r="64" spans="1:10" ht="13.5" customHeight="1" x14ac:dyDescent="0.25">
      <c r="A64" s="8" t="s">
        <v>11</v>
      </c>
      <c r="B64" s="6"/>
      <c r="C64" s="6">
        <v>0.1</v>
      </c>
      <c r="D64" s="10">
        <f>PRODUCT(B61,C64)</f>
        <v>85.100000000000009</v>
      </c>
      <c r="E64" s="7" t="s">
        <v>10</v>
      </c>
      <c r="F64" s="11">
        <v>-22.83</v>
      </c>
      <c r="G64" s="15" t="s">
        <v>8</v>
      </c>
      <c r="H64" s="16">
        <f>PRODUCT(D64,F64)*(-1)</f>
        <v>1942.8330000000001</v>
      </c>
      <c r="I64" s="6"/>
      <c r="J64" s="20"/>
    </row>
    <row r="65" spans="1:10" ht="13.5" customHeight="1" x14ac:dyDescent="0.25">
      <c r="B65" s="6"/>
      <c r="C65" s="6"/>
      <c r="D65" s="10"/>
      <c r="E65" s="7"/>
      <c r="F65" s="11"/>
      <c r="G65" s="18"/>
      <c r="H65" s="13">
        <f>SUM(H61:H64)</f>
        <v>61343.483999999997</v>
      </c>
      <c r="I65" s="19">
        <f>PRODUCT(H65,0.139)</f>
        <v>8526.7442759999994</v>
      </c>
      <c r="J65" s="19">
        <f>SUM(H65,I65)</f>
        <v>69870.228275999994</v>
      </c>
    </row>
    <row r="66" spans="1:10" s="8" customFormat="1" ht="13.8" x14ac:dyDescent="0.25">
      <c r="A66" s="26">
        <f ca="1">(NOW())</f>
        <v>41978.421677546299</v>
      </c>
      <c r="B66" s="21"/>
      <c r="C66" s="21"/>
      <c r="D66" s="21"/>
      <c r="E66" s="32" t="s">
        <v>12</v>
      </c>
      <c r="F66" s="32"/>
      <c r="G66" s="22"/>
      <c r="H66" s="23">
        <f>SUM(H16,H9,H30,H37,H44,H51,H58,H23,H65)</f>
        <v>450469.35520000005</v>
      </c>
      <c r="I66" s="24">
        <f>PRODUCT(H66,0.139)</f>
        <v>62615.240372800014</v>
      </c>
      <c r="J66" s="24">
        <f>SUM(H66:I66)</f>
        <v>513084.59557280008</v>
      </c>
    </row>
    <row r="67" spans="1:10" ht="13.5" customHeight="1" x14ac:dyDescent="0.25"/>
    <row r="68" spans="1:10" ht="13.5" customHeight="1" x14ac:dyDescent="0.25">
      <c r="A68" s="3" t="s">
        <v>31</v>
      </c>
    </row>
    <row r="69" spans="1:10" ht="13.5" customHeight="1" x14ac:dyDescent="0.25">
      <c r="A69" s="3" t="s">
        <v>28</v>
      </c>
    </row>
    <row r="70" spans="1:10" ht="13.5" customHeight="1" x14ac:dyDescent="0.25">
      <c r="A70" s="3" t="s">
        <v>33</v>
      </c>
    </row>
    <row r="71" spans="1:10" ht="13.5" customHeight="1" x14ac:dyDescent="0.25"/>
    <row r="72" spans="1:10" ht="13.5" customHeight="1" x14ac:dyDescent="0.25"/>
    <row r="73" spans="1:10" ht="13.5" customHeight="1" x14ac:dyDescent="0.25"/>
    <row r="74" spans="1:10" ht="13.5" customHeight="1" x14ac:dyDescent="0.25"/>
    <row r="75" spans="1:10" ht="13.5" customHeight="1" x14ac:dyDescent="0.25"/>
    <row r="76" spans="1:10" ht="13.5" customHeight="1" x14ac:dyDescent="0.25"/>
    <row r="77" spans="1:10" ht="13.5" customHeight="1" x14ac:dyDescent="0.25"/>
    <row r="78" spans="1:10" ht="13.5" customHeight="1" x14ac:dyDescent="0.25"/>
    <row r="79" spans="1:10" ht="13.5" customHeight="1" x14ac:dyDescent="0.25"/>
    <row r="80" spans="1:10" ht="13.5" customHeight="1" x14ac:dyDescent="0.25"/>
    <row r="81" ht="13.5" customHeight="1" x14ac:dyDescent="0.25"/>
    <row r="82" ht="13.5" customHeight="1" x14ac:dyDescent="0.25"/>
    <row r="83" ht="13.5" customHeight="1" x14ac:dyDescent="0.25"/>
    <row r="84" ht="13.5" customHeight="1" x14ac:dyDescent="0.25"/>
    <row r="85" ht="13.5" customHeight="1" x14ac:dyDescent="0.25"/>
    <row r="86" ht="13.5" customHeight="1" x14ac:dyDescent="0.25"/>
    <row r="87" ht="13.5" customHeight="1" x14ac:dyDescent="0.25"/>
    <row r="88" ht="13.5" customHeight="1" x14ac:dyDescent="0.25"/>
    <row r="89" ht="13.5" customHeight="1" x14ac:dyDescent="0.25"/>
    <row r="90" ht="13.5" customHeight="1" x14ac:dyDescent="0.25"/>
    <row r="91" ht="13.5" customHeight="1" x14ac:dyDescent="0.25"/>
    <row r="92" ht="13.5" customHeight="1" x14ac:dyDescent="0.25"/>
    <row r="93" ht="13.5" customHeight="1" x14ac:dyDescent="0.25"/>
    <row r="94" ht="13.5" customHeight="1" x14ac:dyDescent="0.25"/>
    <row r="95" ht="13.5" customHeight="1" x14ac:dyDescent="0.25"/>
  </sheetData>
  <mergeCells count="15">
    <mergeCell ref="G3:H3"/>
    <mergeCell ref="A53:E53"/>
    <mergeCell ref="H2:J2"/>
    <mergeCell ref="E3:F3"/>
    <mergeCell ref="A1:F1"/>
    <mergeCell ref="A2:F2"/>
    <mergeCell ref="A60:E60"/>
    <mergeCell ref="E66:F66"/>
    <mergeCell ref="A11:E11"/>
    <mergeCell ref="A4:E4"/>
    <mergeCell ref="A25:E25"/>
    <mergeCell ref="A18:E18"/>
    <mergeCell ref="A32:E32"/>
    <mergeCell ref="A39:E39"/>
    <mergeCell ref="A46:E46"/>
  </mergeCells>
  <pageMargins left="0.7" right="0.7" top="0.75" bottom="0.75" header="0.3" footer="0.3"/>
  <pageSetup scale="4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Layer 2013 APHIS 79</vt:lpstr>
    </vt:vector>
  </TitlesOfParts>
  <Company>USDA APHIS VS CEAH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cquatrano</dc:creator>
  <cp:lastModifiedBy>Hardy, Kimberly A - APHIS</cp:lastModifiedBy>
  <cp:lastPrinted>2014-07-31T14:53:56Z</cp:lastPrinted>
  <dcterms:created xsi:type="dcterms:W3CDTF">2010-12-14T16:50:15Z</dcterms:created>
  <dcterms:modified xsi:type="dcterms:W3CDTF">2014-12-05T15:08:33Z</dcterms:modified>
</cp:coreProperties>
</file>