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8" windowWidth="15576" windowHeight="4008" tabRatio="745" firstSheet="10" activeTab="14"/>
  </bookViews>
  <sheets>
    <sheet name="EA-REDA" sheetId="9" r:id="rId1"/>
    <sheet name="RES-EEI &gt;$200K" sheetId="10" r:id="rId2"/>
    <sheet name="RES-EEI &lt;$200K" sheetId="11" r:id="rId3"/>
    <sheet name="RES-EEI &lt;$80K" sheetId="12" r:id="rId4"/>
    <sheet name="RES-EEI loan &gt;$600K" sheetId="13" r:id="rId5"/>
    <sheet name="RES-EEI loan &lt;$600K (TPC&gt;$200K)" sheetId="14" r:id="rId6"/>
    <sheet name="RES-EEI loan &lt;$600K (TPC&lt;$200K)" sheetId="15" r:id="rId7"/>
    <sheet name="RES-EEI loan &lt;$600K (TPC&lt;$80K)" sheetId="16" r:id="rId8"/>
    <sheet name="RES-EEI Combo &gt;$600K" sheetId="17" r:id="rId9"/>
    <sheet name="RES-EEI Combo &lt;$600K&amp;TPC&gt;$200K" sheetId="18" r:id="rId10"/>
    <sheet name="RES-EEI Combo &lt;$600K&amp;TPC&lt;$200K" sheetId="19" r:id="rId11"/>
    <sheet name="RES-EEI Combo &lt;$600K&amp;TPC&lt;$80K" sheetId="20" r:id="rId12"/>
    <sheet name="grants cost to government" sheetId="4" r:id="rId13"/>
    <sheet name="loan cost to government" sheetId="5" r:id="rId14"/>
    <sheet name="Totals for Public " sheetId="7" r:id="rId15"/>
  </sheets>
  <definedNames>
    <definedName name="_xlnm.Print_Area" localSheetId="0">'EA-REDA'!$A$1:$K$46</definedName>
    <definedName name="_xlnm.Print_Area" localSheetId="12">'grants cost to government'!$A$1:$P$20</definedName>
    <definedName name="_xlnm.Print_Area" localSheetId="13">'loan cost to government'!$A$1:$I$18</definedName>
    <definedName name="_xlnm.Print_Area" localSheetId="2">'RES-EEI &lt;$200K'!$A$1:$K$51</definedName>
    <definedName name="_xlnm.Print_Area" localSheetId="3">'RES-EEI &lt;$80K'!$A$1:$K$47</definedName>
    <definedName name="_xlnm.Print_Area" localSheetId="1">'RES-EEI &gt;$200K'!$A$1:$K$57</definedName>
    <definedName name="_xlnm.Print_Area" localSheetId="10">'RES-EEI Combo &lt;$600K&amp;TPC&lt;$200K'!$A$1:$K$61</definedName>
    <definedName name="_xlnm.Print_Area" localSheetId="11">'RES-EEI Combo &lt;$600K&amp;TPC&lt;$80K'!$A$1:$K$60</definedName>
    <definedName name="_xlnm.Print_Area" localSheetId="9">'RES-EEI Combo &lt;$600K&amp;TPC&gt;$200K'!$A$1:$K$72</definedName>
    <definedName name="_xlnm.Print_Area" localSheetId="8">'RES-EEI Combo &gt;$600K'!$A$1:$K$81</definedName>
    <definedName name="_xlnm.Print_Area" localSheetId="6">'RES-EEI loan &lt;$600K (TPC&lt;$200K)'!$A$1:$K$45</definedName>
    <definedName name="_xlnm.Print_Area" localSheetId="7">'RES-EEI loan &lt;$600K (TPC&lt;$80K)'!$A$1:$K$43</definedName>
    <definedName name="_xlnm.Print_Area" localSheetId="5">'RES-EEI loan &lt;$600K (TPC&gt;$200K)'!$A$1:$K$47</definedName>
    <definedName name="_xlnm.Print_Area" localSheetId="4">'RES-EEI loan &gt;$600K'!$A$1:$K$74</definedName>
    <definedName name="_xlnm.Print_Titles" localSheetId="0">'EA-REDA'!$1:$3</definedName>
    <definedName name="_xlnm.Print_Titles" localSheetId="2">'RES-EEI &lt;$200K'!$1:$5</definedName>
    <definedName name="_xlnm.Print_Titles" localSheetId="3">'RES-EEI &lt;$80K'!$1:$5</definedName>
    <definedName name="_xlnm.Print_Titles" localSheetId="1">'RES-EEI &gt;$200K'!$1:$5</definedName>
    <definedName name="_xlnm.Print_Titles" localSheetId="10">'RES-EEI Combo &lt;$600K&amp;TPC&lt;$200K'!$1:$5</definedName>
    <definedName name="_xlnm.Print_Titles" localSheetId="11">'RES-EEI Combo &lt;$600K&amp;TPC&lt;$80K'!$1:$5</definedName>
    <definedName name="_xlnm.Print_Titles" localSheetId="9">'RES-EEI Combo &lt;$600K&amp;TPC&gt;$200K'!$1:$5</definedName>
    <definedName name="_xlnm.Print_Titles" localSheetId="8">'RES-EEI Combo &gt;$600K'!$1:$5</definedName>
    <definedName name="_xlnm.Print_Titles" localSheetId="6">'RES-EEI loan &lt;$600K (TPC&lt;$200K)'!$1:$5</definedName>
    <definedName name="_xlnm.Print_Titles" localSheetId="7">'RES-EEI loan &lt;$600K (TPC&lt;$80K)'!$1:$5</definedName>
    <definedName name="_xlnm.Print_Titles" localSheetId="5">'RES-EEI loan &lt;$600K (TPC&gt;$200K)'!$1:$5</definedName>
    <definedName name="_xlnm.Print_Titles" localSheetId="4">'RES-EEI loan &gt;$600K'!$1:$5</definedName>
  </definedNames>
  <calcPr calcId="145621"/>
</workbook>
</file>

<file path=xl/calcChain.xml><?xml version="1.0" encoding="utf-8"?>
<calcChain xmlns="http://schemas.openxmlformats.org/spreadsheetml/2006/main">
  <c r="B9" i="7" l="1"/>
  <c r="H58" i="19" l="1"/>
  <c r="H58" i="18"/>
  <c r="E63" i="17" l="1"/>
  <c r="G63" i="17" s="1"/>
  <c r="I63" i="17" s="1"/>
  <c r="K63" i="17" s="1"/>
  <c r="H25" i="10"/>
  <c r="C8" i="4" l="1"/>
  <c r="C6" i="4"/>
  <c r="C5" i="4"/>
  <c r="C3" i="4"/>
  <c r="H57" i="20"/>
  <c r="L40" i="7" l="1"/>
  <c r="K40" i="7"/>
  <c r="G40" i="7"/>
  <c r="K39" i="7"/>
  <c r="G39" i="7"/>
  <c r="L38" i="7"/>
  <c r="K38" i="7"/>
  <c r="G38" i="7"/>
  <c r="L37" i="7"/>
  <c r="K37" i="7"/>
  <c r="G37" i="7"/>
  <c r="L36" i="7"/>
  <c r="L41" i="7" s="1"/>
  <c r="K36" i="7"/>
  <c r="K41" i="7" s="1"/>
  <c r="G36" i="7"/>
  <c r="G41" i="7" s="1"/>
  <c r="D28" i="7"/>
  <c r="D27" i="7"/>
  <c r="D26" i="7"/>
  <c r="D29" i="7" s="1"/>
  <c r="D25" i="7"/>
  <c r="H21" i="7"/>
  <c r="B19" i="7"/>
  <c r="A19" i="7"/>
  <c r="B18" i="7"/>
  <c r="A18" i="7"/>
  <c r="B17" i="7"/>
  <c r="A17" i="7"/>
  <c r="B16" i="7"/>
  <c r="A16" i="7"/>
  <c r="B14" i="7"/>
  <c r="A14" i="7"/>
  <c r="B13" i="7"/>
  <c r="A13" i="7"/>
  <c r="B12" i="7"/>
  <c r="A12" i="7"/>
  <c r="B11" i="7"/>
  <c r="A11" i="7"/>
  <c r="B10" i="7"/>
  <c r="A9" i="7"/>
  <c r="B8" i="7"/>
  <c r="A8" i="7"/>
  <c r="B7" i="7"/>
  <c r="A7" i="7"/>
  <c r="B6" i="7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K7" i="5"/>
  <c r="J7" i="5"/>
  <c r="I7" i="5"/>
  <c r="K6" i="5"/>
  <c r="J6" i="5"/>
  <c r="I6" i="5"/>
  <c r="K5" i="5"/>
  <c r="J5" i="5"/>
  <c r="I5" i="5"/>
  <c r="K4" i="5"/>
  <c r="J4" i="5"/>
  <c r="I4" i="5"/>
  <c r="K3" i="5"/>
  <c r="J3" i="5"/>
  <c r="I3" i="5"/>
  <c r="P16" i="4"/>
  <c r="P14" i="4"/>
  <c r="P13" i="4"/>
  <c r="P12" i="4"/>
  <c r="P11" i="4"/>
  <c r="K11" i="4"/>
  <c r="J11" i="4"/>
  <c r="I11" i="4"/>
  <c r="P7" i="4"/>
  <c r="C7" i="4"/>
  <c r="K7" i="4" s="1"/>
  <c r="C4" i="4"/>
  <c r="K4" i="4" s="1"/>
  <c r="P3" i="4"/>
  <c r="P2" i="4"/>
  <c r="H70" i="20"/>
  <c r="E69" i="20"/>
  <c r="G69" i="20" s="1"/>
  <c r="I69" i="20" s="1"/>
  <c r="K69" i="20" s="1"/>
  <c r="E68" i="20"/>
  <c r="G68" i="20" s="1"/>
  <c r="I68" i="20" s="1"/>
  <c r="K68" i="20" s="1"/>
  <c r="E67" i="20"/>
  <c r="G67" i="20" s="1"/>
  <c r="I67" i="20" s="1"/>
  <c r="K67" i="20" s="1"/>
  <c r="E66" i="20"/>
  <c r="G66" i="20" s="1"/>
  <c r="I66" i="20" s="1"/>
  <c r="K66" i="20" s="1"/>
  <c r="E65" i="20"/>
  <c r="G65" i="20" s="1"/>
  <c r="I65" i="20" s="1"/>
  <c r="K65" i="20" s="1"/>
  <c r="E64" i="20"/>
  <c r="G64" i="20" s="1"/>
  <c r="I64" i="20" s="1"/>
  <c r="K64" i="20" s="1"/>
  <c r="E63" i="20"/>
  <c r="G63" i="20" s="1"/>
  <c r="I63" i="20" s="1"/>
  <c r="K63" i="20" s="1"/>
  <c r="E62" i="20"/>
  <c r="G62" i="20" s="1"/>
  <c r="I62" i="20" s="1"/>
  <c r="K62" i="20" s="1"/>
  <c r="E61" i="20"/>
  <c r="G61" i="20" s="1"/>
  <c r="I61" i="20" s="1"/>
  <c r="K61" i="20" s="1"/>
  <c r="E60" i="20"/>
  <c r="G60" i="20" s="1"/>
  <c r="I60" i="20" s="1"/>
  <c r="E56" i="20"/>
  <c r="G56" i="20" s="1"/>
  <c r="I56" i="20" s="1"/>
  <c r="K56" i="20" s="1"/>
  <c r="E55" i="20"/>
  <c r="G55" i="20" s="1"/>
  <c r="I55" i="20" s="1"/>
  <c r="K55" i="20" s="1"/>
  <c r="E54" i="20"/>
  <c r="G54" i="20" s="1"/>
  <c r="I54" i="20" s="1"/>
  <c r="K54" i="20" s="1"/>
  <c r="E53" i="20"/>
  <c r="G53" i="20" s="1"/>
  <c r="I53" i="20" s="1"/>
  <c r="K53" i="20" s="1"/>
  <c r="E52" i="20"/>
  <c r="G52" i="20" s="1"/>
  <c r="I52" i="20" s="1"/>
  <c r="K52" i="20" s="1"/>
  <c r="E51" i="20"/>
  <c r="G51" i="20" s="1"/>
  <c r="I51" i="20" s="1"/>
  <c r="K51" i="20" s="1"/>
  <c r="E50" i="20"/>
  <c r="G50" i="20" s="1"/>
  <c r="I50" i="20" s="1"/>
  <c r="K50" i="20" s="1"/>
  <c r="E49" i="20"/>
  <c r="G49" i="20" s="1"/>
  <c r="I49" i="20" s="1"/>
  <c r="K49" i="20" s="1"/>
  <c r="E48" i="20"/>
  <c r="G48" i="20" s="1"/>
  <c r="I48" i="20" s="1"/>
  <c r="K48" i="20" s="1"/>
  <c r="E47" i="20"/>
  <c r="G47" i="20" s="1"/>
  <c r="I47" i="20" s="1"/>
  <c r="K47" i="20" s="1"/>
  <c r="E46" i="20"/>
  <c r="G46" i="20" s="1"/>
  <c r="I46" i="20" s="1"/>
  <c r="K46" i="20" s="1"/>
  <c r="E45" i="20"/>
  <c r="G45" i="20" s="1"/>
  <c r="I45" i="20" s="1"/>
  <c r="K45" i="20" s="1"/>
  <c r="E44" i="20"/>
  <c r="G44" i="20" s="1"/>
  <c r="I44" i="20" s="1"/>
  <c r="K44" i="20" s="1"/>
  <c r="I43" i="20"/>
  <c r="K43" i="20" s="1"/>
  <c r="E43" i="20"/>
  <c r="E42" i="20"/>
  <c r="G42" i="20" s="1"/>
  <c r="I42" i="20" s="1"/>
  <c r="K42" i="20" s="1"/>
  <c r="I41" i="20"/>
  <c r="K41" i="20" s="1"/>
  <c r="E41" i="20"/>
  <c r="E40" i="20"/>
  <c r="G40" i="20" s="1"/>
  <c r="I40" i="20" s="1"/>
  <c r="K40" i="20" s="1"/>
  <c r="E39" i="20"/>
  <c r="G39" i="20" s="1"/>
  <c r="I39" i="20" s="1"/>
  <c r="K39" i="20" s="1"/>
  <c r="E38" i="20"/>
  <c r="G38" i="20" s="1"/>
  <c r="I38" i="20" s="1"/>
  <c r="K38" i="20" s="1"/>
  <c r="E37" i="20"/>
  <c r="G37" i="20" s="1"/>
  <c r="I37" i="20" s="1"/>
  <c r="K37" i="20" s="1"/>
  <c r="E36" i="20"/>
  <c r="G36" i="20" s="1"/>
  <c r="I36" i="20" s="1"/>
  <c r="K36" i="20" s="1"/>
  <c r="E35" i="20"/>
  <c r="G35" i="20" s="1"/>
  <c r="I35" i="20" s="1"/>
  <c r="K35" i="20" s="1"/>
  <c r="E34" i="20"/>
  <c r="G34" i="20" s="1"/>
  <c r="I34" i="20" s="1"/>
  <c r="K34" i="20" s="1"/>
  <c r="E33" i="20"/>
  <c r="G33" i="20" s="1"/>
  <c r="I33" i="20" s="1"/>
  <c r="K33" i="20" s="1"/>
  <c r="I32" i="20"/>
  <c r="K32" i="20" s="1"/>
  <c r="E32" i="20"/>
  <c r="E31" i="20"/>
  <c r="G31" i="20" s="1"/>
  <c r="I31" i="20" s="1"/>
  <c r="K31" i="20" s="1"/>
  <c r="E30" i="20"/>
  <c r="G30" i="20" s="1"/>
  <c r="I30" i="20" s="1"/>
  <c r="K30" i="20" s="1"/>
  <c r="E29" i="20"/>
  <c r="G29" i="20" s="1"/>
  <c r="I29" i="20" s="1"/>
  <c r="K29" i="20" s="1"/>
  <c r="E28" i="20"/>
  <c r="G28" i="20" s="1"/>
  <c r="I28" i="20" s="1"/>
  <c r="K28" i="20" s="1"/>
  <c r="H26" i="20"/>
  <c r="E25" i="20"/>
  <c r="G25" i="20" s="1"/>
  <c r="I25" i="20" s="1"/>
  <c r="K25" i="20" s="1"/>
  <c r="E24" i="20"/>
  <c r="G24" i="20" s="1"/>
  <c r="I24" i="20" s="1"/>
  <c r="K24" i="20" s="1"/>
  <c r="E23" i="20"/>
  <c r="G23" i="20" s="1"/>
  <c r="I23" i="20" s="1"/>
  <c r="K23" i="20" s="1"/>
  <c r="E22" i="20"/>
  <c r="G22" i="20" s="1"/>
  <c r="I22" i="20" s="1"/>
  <c r="K22" i="20" s="1"/>
  <c r="E21" i="20"/>
  <c r="G21" i="20" s="1"/>
  <c r="I21" i="20" s="1"/>
  <c r="K21" i="20" s="1"/>
  <c r="E20" i="20"/>
  <c r="G20" i="20" s="1"/>
  <c r="I20" i="20" s="1"/>
  <c r="K20" i="20" s="1"/>
  <c r="E19" i="20"/>
  <c r="G19" i="20" s="1"/>
  <c r="I19" i="20" s="1"/>
  <c r="K19" i="20" s="1"/>
  <c r="E18" i="20"/>
  <c r="G18" i="20" s="1"/>
  <c r="I18" i="20" s="1"/>
  <c r="K18" i="20" s="1"/>
  <c r="E17" i="20"/>
  <c r="G17" i="20" s="1"/>
  <c r="I17" i="20" s="1"/>
  <c r="K17" i="20" s="1"/>
  <c r="E16" i="20"/>
  <c r="G16" i="20" s="1"/>
  <c r="I16" i="20" s="1"/>
  <c r="K16" i="20" s="1"/>
  <c r="E15" i="20"/>
  <c r="G15" i="20" s="1"/>
  <c r="I15" i="20" s="1"/>
  <c r="K15" i="20" s="1"/>
  <c r="I14" i="20"/>
  <c r="K14" i="20" s="1"/>
  <c r="E14" i="20"/>
  <c r="I13" i="20"/>
  <c r="K13" i="20" s="1"/>
  <c r="E13" i="20"/>
  <c r="I12" i="20"/>
  <c r="K12" i="20" s="1"/>
  <c r="E12" i="20"/>
  <c r="E11" i="20"/>
  <c r="G11" i="20" s="1"/>
  <c r="I11" i="20" s="1"/>
  <c r="K11" i="20" s="1"/>
  <c r="E10" i="20"/>
  <c r="G10" i="20" s="1"/>
  <c r="I10" i="20" s="1"/>
  <c r="K10" i="20" s="1"/>
  <c r="E9" i="20"/>
  <c r="G9" i="20" s="1"/>
  <c r="I9" i="20" s="1"/>
  <c r="K9" i="20" s="1"/>
  <c r="H72" i="19"/>
  <c r="E71" i="19"/>
  <c r="G71" i="19" s="1"/>
  <c r="I71" i="19" s="1"/>
  <c r="K71" i="19" s="1"/>
  <c r="E70" i="19"/>
  <c r="G70" i="19" s="1"/>
  <c r="I70" i="19" s="1"/>
  <c r="K70" i="19" s="1"/>
  <c r="E69" i="19"/>
  <c r="G69" i="19" s="1"/>
  <c r="I69" i="19" s="1"/>
  <c r="K69" i="19" s="1"/>
  <c r="E68" i="19"/>
  <c r="G68" i="19" s="1"/>
  <c r="I68" i="19" s="1"/>
  <c r="K68" i="19" s="1"/>
  <c r="E67" i="19"/>
  <c r="G67" i="19" s="1"/>
  <c r="I67" i="19" s="1"/>
  <c r="K67" i="19" s="1"/>
  <c r="E66" i="19"/>
  <c r="G66" i="19" s="1"/>
  <c r="I66" i="19" s="1"/>
  <c r="K66" i="19" s="1"/>
  <c r="E65" i="19"/>
  <c r="G65" i="19" s="1"/>
  <c r="I65" i="19" s="1"/>
  <c r="K65" i="19" s="1"/>
  <c r="E64" i="19"/>
  <c r="G64" i="19" s="1"/>
  <c r="I64" i="19" s="1"/>
  <c r="K64" i="19" s="1"/>
  <c r="E63" i="19"/>
  <c r="G63" i="19" s="1"/>
  <c r="I63" i="19" s="1"/>
  <c r="K63" i="19" s="1"/>
  <c r="E62" i="19"/>
  <c r="G62" i="19" s="1"/>
  <c r="I62" i="19" s="1"/>
  <c r="K62" i="19" s="1"/>
  <c r="E61" i="19"/>
  <c r="G61" i="19" s="1"/>
  <c r="I61" i="19" s="1"/>
  <c r="E57" i="19"/>
  <c r="I57" i="19" s="1"/>
  <c r="K57" i="19" s="1"/>
  <c r="E56" i="19"/>
  <c r="G56" i="19" s="1"/>
  <c r="I56" i="19" s="1"/>
  <c r="K56" i="19" s="1"/>
  <c r="E55" i="19"/>
  <c r="G55" i="19" s="1"/>
  <c r="I55" i="19" s="1"/>
  <c r="K55" i="19" s="1"/>
  <c r="E54" i="19"/>
  <c r="G54" i="19" s="1"/>
  <c r="I54" i="19" s="1"/>
  <c r="K54" i="19" s="1"/>
  <c r="E53" i="19"/>
  <c r="G53" i="19" s="1"/>
  <c r="I53" i="19" s="1"/>
  <c r="K53" i="19" s="1"/>
  <c r="E52" i="19"/>
  <c r="G52" i="19" s="1"/>
  <c r="I52" i="19" s="1"/>
  <c r="K52" i="19" s="1"/>
  <c r="E51" i="19"/>
  <c r="G51" i="19" s="1"/>
  <c r="I51" i="19" s="1"/>
  <c r="K51" i="19" s="1"/>
  <c r="E50" i="19"/>
  <c r="G50" i="19" s="1"/>
  <c r="I50" i="19" s="1"/>
  <c r="K50" i="19" s="1"/>
  <c r="E49" i="19"/>
  <c r="G49" i="19" s="1"/>
  <c r="I49" i="19" s="1"/>
  <c r="K49" i="19" s="1"/>
  <c r="E48" i="19"/>
  <c r="G48" i="19" s="1"/>
  <c r="I48" i="19" s="1"/>
  <c r="K48" i="19" s="1"/>
  <c r="E47" i="19"/>
  <c r="G47" i="19" s="1"/>
  <c r="I47" i="19" s="1"/>
  <c r="K47" i="19" s="1"/>
  <c r="E46" i="19"/>
  <c r="G46" i="19" s="1"/>
  <c r="I46" i="19" s="1"/>
  <c r="K46" i="19" s="1"/>
  <c r="E45" i="19"/>
  <c r="G45" i="19" s="1"/>
  <c r="I45" i="19" s="1"/>
  <c r="K45" i="19" s="1"/>
  <c r="E44" i="19"/>
  <c r="G44" i="19" s="1"/>
  <c r="I44" i="19" s="1"/>
  <c r="K44" i="19" s="1"/>
  <c r="I43" i="19"/>
  <c r="K43" i="19" s="1"/>
  <c r="E43" i="19"/>
  <c r="E42" i="19"/>
  <c r="G42" i="19" s="1"/>
  <c r="I42" i="19" s="1"/>
  <c r="K42" i="19" s="1"/>
  <c r="I41" i="19"/>
  <c r="K41" i="19" s="1"/>
  <c r="E41" i="19"/>
  <c r="E40" i="19"/>
  <c r="G40" i="19" s="1"/>
  <c r="I40" i="19" s="1"/>
  <c r="K40" i="19" s="1"/>
  <c r="E39" i="19"/>
  <c r="G39" i="19" s="1"/>
  <c r="I39" i="19" s="1"/>
  <c r="K39" i="19" s="1"/>
  <c r="E38" i="19"/>
  <c r="G38" i="19" s="1"/>
  <c r="I38" i="19" s="1"/>
  <c r="K38" i="19" s="1"/>
  <c r="E37" i="19"/>
  <c r="G37" i="19" s="1"/>
  <c r="I37" i="19" s="1"/>
  <c r="K37" i="19" s="1"/>
  <c r="E36" i="19"/>
  <c r="G36" i="19" s="1"/>
  <c r="I36" i="19" s="1"/>
  <c r="K36" i="19" s="1"/>
  <c r="E35" i="19"/>
  <c r="G35" i="19" s="1"/>
  <c r="I35" i="19" s="1"/>
  <c r="K35" i="19" s="1"/>
  <c r="E34" i="19"/>
  <c r="G34" i="19" s="1"/>
  <c r="I34" i="19" s="1"/>
  <c r="K34" i="19" s="1"/>
  <c r="E33" i="19"/>
  <c r="G33" i="19" s="1"/>
  <c r="I33" i="19" s="1"/>
  <c r="K33" i="19" s="1"/>
  <c r="I32" i="19"/>
  <c r="K32" i="19" s="1"/>
  <c r="E32" i="19"/>
  <c r="E31" i="19"/>
  <c r="G31" i="19" s="1"/>
  <c r="I31" i="19" s="1"/>
  <c r="K31" i="19" s="1"/>
  <c r="E30" i="19"/>
  <c r="G30" i="19" s="1"/>
  <c r="I30" i="19" s="1"/>
  <c r="K30" i="19" s="1"/>
  <c r="E29" i="19"/>
  <c r="G29" i="19" s="1"/>
  <c r="I29" i="19" s="1"/>
  <c r="K29" i="19" s="1"/>
  <c r="E28" i="19"/>
  <c r="G28" i="19" s="1"/>
  <c r="I28" i="19" s="1"/>
  <c r="K28" i="19" s="1"/>
  <c r="H26" i="19"/>
  <c r="E25" i="19"/>
  <c r="G25" i="19" s="1"/>
  <c r="I25" i="19" s="1"/>
  <c r="K25" i="19" s="1"/>
  <c r="E24" i="19"/>
  <c r="G24" i="19" s="1"/>
  <c r="I24" i="19" s="1"/>
  <c r="K24" i="19" s="1"/>
  <c r="E23" i="19"/>
  <c r="G23" i="19" s="1"/>
  <c r="I23" i="19" s="1"/>
  <c r="K23" i="19" s="1"/>
  <c r="E22" i="19"/>
  <c r="G22" i="19" s="1"/>
  <c r="I22" i="19" s="1"/>
  <c r="K22" i="19" s="1"/>
  <c r="E21" i="19"/>
  <c r="G21" i="19" s="1"/>
  <c r="I21" i="19" s="1"/>
  <c r="K21" i="19" s="1"/>
  <c r="E20" i="19"/>
  <c r="G20" i="19" s="1"/>
  <c r="I20" i="19" s="1"/>
  <c r="K20" i="19" s="1"/>
  <c r="E19" i="19"/>
  <c r="G19" i="19" s="1"/>
  <c r="I19" i="19" s="1"/>
  <c r="K19" i="19" s="1"/>
  <c r="E18" i="19"/>
  <c r="G18" i="19" s="1"/>
  <c r="I18" i="19" s="1"/>
  <c r="K18" i="19" s="1"/>
  <c r="E17" i="19"/>
  <c r="E16" i="19"/>
  <c r="G16" i="19" s="1"/>
  <c r="I16" i="19" s="1"/>
  <c r="K16" i="19" s="1"/>
  <c r="E15" i="19"/>
  <c r="G15" i="19" s="1"/>
  <c r="I15" i="19" s="1"/>
  <c r="K15" i="19" s="1"/>
  <c r="I14" i="19"/>
  <c r="K14" i="19" s="1"/>
  <c r="E14" i="19"/>
  <c r="I13" i="19"/>
  <c r="K13" i="19" s="1"/>
  <c r="E13" i="19"/>
  <c r="I12" i="19"/>
  <c r="K12" i="19" s="1"/>
  <c r="E12" i="19"/>
  <c r="E11" i="19"/>
  <c r="G11" i="19" s="1"/>
  <c r="I11" i="19" s="1"/>
  <c r="K11" i="19" s="1"/>
  <c r="E10" i="19"/>
  <c r="G10" i="19" s="1"/>
  <c r="I10" i="19" s="1"/>
  <c r="K10" i="19" s="1"/>
  <c r="E9" i="19"/>
  <c r="G9" i="19" s="1"/>
  <c r="I9" i="19" s="1"/>
  <c r="K9" i="19" s="1"/>
  <c r="H72" i="18"/>
  <c r="E71" i="18"/>
  <c r="G71" i="18" s="1"/>
  <c r="I71" i="18" s="1"/>
  <c r="K71" i="18" s="1"/>
  <c r="E69" i="18"/>
  <c r="G69" i="18" s="1"/>
  <c r="I69" i="18" s="1"/>
  <c r="K69" i="18" s="1"/>
  <c r="E67" i="18"/>
  <c r="G67" i="18" s="1"/>
  <c r="I67" i="18" s="1"/>
  <c r="K67" i="18" s="1"/>
  <c r="E66" i="18"/>
  <c r="G66" i="18" s="1"/>
  <c r="I66" i="18" s="1"/>
  <c r="K66" i="18" s="1"/>
  <c r="E65" i="18"/>
  <c r="G65" i="18" s="1"/>
  <c r="I65" i="18" s="1"/>
  <c r="K65" i="18" s="1"/>
  <c r="E64" i="18"/>
  <c r="G64" i="18" s="1"/>
  <c r="I64" i="18" s="1"/>
  <c r="K64" i="18" s="1"/>
  <c r="E63" i="18"/>
  <c r="G63" i="18" s="1"/>
  <c r="I63" i="18" s="1"/>
  <c r="K63" i="18" s="1"/>
  <c r="E57" i="18"/>
  <c r="G57" i="18" s="1"/>
  <c r="I57" i="18" s="1"/>
  <c r="K57" i="18" s="1"/>
  <c r="E56" i="18"/>
  <c r="G56" i="18" s="1"/>
  <c r="I56" i="18" s="1"/>
  <c r="K56" i="18" s="1"/>
  <c r="E55" i="18"/>
  <c r="G55" i="18" s="1"/>
  <c r="I55" i="18" s="1"/>
  <c r="K55" i="18" s="1"/>
  <c r="E54" i="18"/>
  <c r="G54" i="18" s="1"/>
  <c r="I54" i="18" s="1"/>
  <c r="K54" i="18" s="1"/>
  <c r="E52" i="18"/>
  <c r="G52" i="18" s="1"/>
  <c r="I52" i="18" s="1"/>
  <c r="K52" i="18" s="1"/>
  <c r="E51" i="18"/>
  <c r="G51" i="18" s="1"/>
  <c r="I51" i="18" s="1"/>
  <c r="K51" i="18" s="1"/>
  <c r="E49" i="18"/>
  <c r="G49" i="18" s="1"/>
  <c r="I49" i="18" s="1"/>
  <c r="K49" i="18" s="1"/>
  <c r="E48" i="18"/>
  <c r="G48" i="18" s="1"/>
  <c r="I48" i="18" s="1"/>
  <c r="K48" i="18" s="1"/>
  <c r="E47" i="18"/>
  <c r="G47" i="18" s="1"/>
  <c r="I47" i="18" s="1"/>
  <c r="K47" i="18" s="1"/>
  <c r="E46" i="18"/>
  <c r="G46" i="18" s="1"/>
  <c r="I46" i="18" s="1"/>
  <c r="K46" i="18" s="1"/>
  <c r="E45" i="18"/>
  <c r="G45" i="18" s="1"/>
  <c r="I45" i="18" s="1"/>
  <c r="K45" i="18" s="1"/>
  <c r="I43" i="18"/>
  <c r="K43" i="18" s="1"/>
  <c r="E43" i="18"/>
  <c r="E42" i="18"/>
  <c r="G42" i="18" s="1"/>
  <c r="I42" i="18" s="1"/>
  <c r="K42" i="18" s="1"/>
  <c r="I41" i="18"/>
  <c r="K41" i="18" s="1"/>
  <c r="E41" i="18"/>
  <c r="E40" i="18"/>
  <c r="G40" i="18" s="1"/>
  <c r="I40" i="18" s="1"/>
  <c r="K40" i="18" s="1"/>
  <c r="E39" i="18"/>
  <c r="G39" i="18" s="1"/>
  <c r="I39" i="18" s="1"/>
  <c r="K39" i="18" s="1"/>
  <c r="E38" i="18"/>
  <c r="G38" i="18" s="1"/>
  <c r="I38" i="18" s="1"/>
  <c r="K38" i="18" s="1"/>
  <c r="E37" i="18"/>
  <c r="G37" i="18" s="1"/>
  <c r="I37" i="18" s="1"/>
  <c r="K37" i="18" s="1"/>
  <c r="E36" i="18"/>
  <c r="G36" i="18" s="1"/>
  <c r="I36" i="18" s="1"/>
  <c r="K36" i="18" s="1"/>
  <c r="E35" i="18"/>
  <c r="G35" i="18" s="1"/>
  <c r="I35" i="18" s="1"/>
  <c r="K35" i="18" s="1"/>
  <c r="E34" i="18"/>
  <c r="G34" i="18" s="1"/>
  <c r="I34" i="18" s="1"/>
  <c r="K34" i="18" s="1"/>
  <c r="I33" i="18"/>
  <c r="K33" i="18" s="1"/>
  <c r="E33" i="18"/>
  <c r="E32" i="18"/>
  <c r="G32" i="18" s="1"/>
  <c r="I32" i="18" s="1"/>
  <c r="K32" i="18" s="1"/>
  <c r="E31" i="18"/>
  <c r="G31" i="18" s="1"/>
  <c r="I31" i="18" s="1"/>
  <c r="K31" i="18" s="1"/>
  <c r="E30" i="18"/>
  <c r="G30" i="18" s="1"/>
  <c r="I30" i="18" s="1"/>
  <c r="K30" i="18" s="1"/>
  <c r="E29" i="18"/>
  <c r="G29" i="18" s="1"/>
  <c r="I29" i="18" s="1"/>
  <c r="K29" i="18" s="1"/>
  <c r="H28" i="18"/>
  <c r="H27" i="18"/>
  <c r="E26" i="18"/>
  <c r="G26" i="18" s="1"/>
  <c r="I26" i="18" s="1"/>
  <c r="K26" i="18" s="1"/>
  <c r="E25" i="18"/>
  <c r="G25" i="18" s="1"/>
  <c r="I25" i="18" s="1"/>
  <c r="K25" i="18" s="1"/>
  <c r="E24" i="18"/>
  <c r="G24" i="18" s="1"/>
  <c r="I24" i="18" s="1"/>
  <c r="K24" i="18" s="1"/>
  <c r="E23" i="18"/>
  <c r="G23" i="18" s="1"/>
  <c r="I23" i="18" s="1"/>
  <c r="K23" i="18" s="1"/>
  <c r="E22" i="18"/>
  <c r="G22" i="18" s="1"/>
  <c r="I22" i="18" s="1"/>
  <c r="K22" i="18" s="1"/>
  <c r="E21" i="18"/>
  <c r="G21" i="18" s="1"/>
  <c r="I21" i="18" s="1"/>
  <c r="K21" i="18" s="1"/>
  <c r="E20" i="18"/>
  <c r="G20" i="18" s="1"/>
  <c r="I20" i="18" s="1"/>
  <c r="K20" i="18" s="1"/>
  <c r="E19" i="18"/>
  <c r="G19" i="18" s="1"/>
  <c r="I19" i="18" s="1"/>
  <c r="K19" i="18" s="1"/>
  <c r="E18" i="18"/>
  <c r="G18" i="18" s="1"/>
  <c r="I18" i="18" s="1"/>
  <c r="K18" i="18" s="1"/>
  <c r="E17" i="18"/>
  <c r="G17" i="18" s="1"/>
  <c r="I17" i="18" s="1"/>
  <c r="K17" i="18" s="1"/>
  <c r="E16" i="18"/>
  <c r="G16" i="18" s="1"/>
  <c r="I16" i="18" s="1"/>
  <c r="K16" i="18" s="1"/>
  <c r="E15" i="18"/>
  <c r="G15" i="18" s="1"/>
  <c r="I15" i="18" s="1"/>
  <c r="K15" i="18" s="1"/>
  <c r="I14" i="18"/>
  <c r="K14" i="18" s="1"/>
  <c r="E14" i="18"/>
  <c r="I13" i="18"/>
  <c r="K13" i="18" s="1"/>
  <c r="E13" i="18"/>
  <c r="I12" i="18"/>
  <c r="K12" i="18" s="1"/>
  <c r="E12" i="18"/>
  <c r="E11" i="18"/>
  <c r="G11" i="18" s="1"/>
  <c r="I11" i="18" s="1"/>
  <c r="K11" i="18" s="1"/>
  <c r="E10" i="18"/>
  <c r="G10" i="18" s="1"/>
  <c r="I10" i="18" s="1"/>
  <c r="K10" i="18" s="1"/>
  <c r="E9" i="18"/>
  <c r="G9" i="18" s="1"/>
  <c r="I9" i="18" s="1"/>
  <c r="K9" i="18" s="1"/>
  <c r="H81" i="17"/>
  <c r="E80" i="17"/>
  <c r="G80" i="17" s="1"/>
  <c r="I80" i="17" s="1"/>
  <c r="K80" i="17" s="1"/>
  <c r="E79" i="17"/>
  <c r="G79" i="17" s="1"/>
  <c r="I79" i="17" s="1"/>
  <c r="K79" i="17" s="1"/>
  <c r="E78" i="17"/>
  <c r="G78" i="17" s="1"/>
  <c r="I78" i="17" s="1"/>
  <c r="K78" i="17" s="1"/>
  <c r="E77" i="17"/>
  <c r="G77" i="17" s="1"/>
  <c r="I77" i="17" s="1"/>
  <c r="K77" i="17" s="1"/>
  <c r="E76" i="17"/>
  <c r="G76" i="17" s="1"/>
  <c r="I76" i="17" s="1"/>
  <c r="K76" i="17" s="1"/>
  <c r="E75" i="17"/>
  <c r="G75" i="17" s="1"/>
  <c r="I75" i="17" s="1"/>
  <c r="K75" i="17" s="1"/>
  <c r="E74" i="17"/>
  <c r="G74" i="17" s="1"/>
  <c r="I74" i="17" s="1"/>
  <c r="K74" i="17" s="1"/>
  <c r="E73" i="17"/>
  <c r="G73" i="17" s="1"/>
  <c r="I73" i="17" s="1"/>
  <c r="K73" i="17" s="1"/>
  <c r="E72" i="17"/>
  <c r="G72" i="17" s="1"/>
  <c r="I72" i="17" s="1"/>
  <c r="K72" i="17" s="1"/>
  <c r="E71" i="17"/>
  <c r="G71" i="17" s="1"/>
  <c r="I71" i="17" s="1"/>
  <c r="K71" i="17" s="1"/>
  <c r="E70" i="17"/>
  <c r="G70" i="17" s="1"/>
  <c r="I70" i="17" s="1"/>
  <c r="K70" i="17" s="1"/>
  <c r="E69" i="17"/>
  <c r="G69" i="17" s="1"/>
  <c r="I69" i="17" s="1"/>
  <c r="K69" i="17" s="1"/>
  <c r="E68" i="17"/>
  <c r="G68" i="17" s="1"/>
  <c r="I68" i="17" s="1"/>
  <c r="K68" i="17" s="1"/>
  <c r="E67" i="17"/>
  <c r="G67" i="17" s="1"/>
  <c r="I67" i="17" s="1"/>
  <c r="H65" i="17"/>
  <c r="H64" i="17"/>
  <c r="E62" i="17"/>
  <c r="G62" i="17" s="1"/>
  <c r="I62" i="17" s="1"/>
  <c r="K62" i="17" s="1"/>
  <c r="E61" i="17"/>
  <c r="G61" i="17" s="1"/>
  <c r="I61" i="17" s="1"/>
  <c r="K61" i="17" s="1"/>
  <c r="E60" i="17"/>
  <c r="G60" i="17" s="1"/>
  <c r="I60" i="17" s="1"/>
  <c r="K60" i="17" s="1"/>
  <c r="E59" i="17"/>
  <c r="G59" i="17" s="1"/>
  <c r="I59" i="17" s="1"/>
  <c r="K59" i="17" s="1"/>
  <c r="E58" i="17"/>
  <c r="G58" i="17" s="1"/>
  <c r="I58" i="17" s="1"/>
  <c r="K58" i="17" s="1"/>
  <c r="E57" i="17"/>
  <c r="G57" i="17" s="1"/>
  <c r="I57" i="17" s="1"/>
  <c r="K57" i="17" s="1"/>
  <c r="E56" i="17"/>
  <c r="G56" i="17" s="1"/>
  <c r="I56" i="17" s="1"/>
  <c r="K56" i="17" s="1"/>
  <c r="E55" i="17"/>
  <c r="G55" i="17" s="1"/>
  <c r="I55" i="17" s="1"/>
  <c r="K55" i="17" s="1"/>
  <c r="E54" i="17"/>
  <c r="G54" i="17" s="1"/>
  <c r="I54" i="17" s="1"/>
  <c r="K54" i="17" s="1"/>
  <c r="E53" i="17"/>
  <c r="G53" i="17" s="1"/>
  <c r="I53" i="17" s="1"/>
  <c r="K53" i="17" s="1"/>
  <c r="E52" i="17"/>
  <c r="G52" i="17" s="1"/>
  <c r="I52" i="17" s="1"/>
  <c r="K52" i="17" s="1"/>
  <c r="E51" i="17"/>
  <c r="G51" i="17" s="1"/>
  <c r="I51" i="17" s="1"/>
  <c r="K51" i="17" s="1"/>
  <c r="E50" i="17"/>
  <c r="G50" i="17" s="1"/>
  <c r="I50" i="17" s="1"/>
  <c r="K50" i="17" s="1"/>
  <c r="E49" i="17"/>
  <c r="G49" i="17" s="1"/>
  <c r="I49" i="17" s="1"/>
  <c r="K49" i="17" s="1"/>
  <c r="E48" i="17"/>
  <c r="G48" i="17" s="1"/>
  <c r="I48" i="17" s="1"/>
  <c r="K48" i="17" s="1"/>
  <c r="I47" i="17"/>
  <c r="K47" i="17" s="1"/>
  <c r="E47" i="17"/>
  <c r="E46" i="17"/>
  <c r="G46" i="17" s="1"/>
  <c r="I46" i="17" s="1"/>
  <c r="K46" i="17" s="1"/>
  <c r="I45" i="17"/>
  <c r="K45" i="17" s="1"/>
  <c r="E45" i="17"/>
  <c r="E44" i="17"/>
  <c r="G44" i="17" s="1"/>
  <c r="I44" i="17" s="1"/>
  <c r="K44" i="17" s="1"/>
  <c r="E43" i="17"/>
  <c r="G43" i="17" s="1"/>
  <c r="I43" i="17" s="1"/>
  <c r="K43" i="17" s="1"/>
  <c r="E42" i="17"/>
  <c r="G42" i="17" s="1"/>
  <c r="I42" i="17" s="1"/>
  <c r="K42" i="17" s="1"/>
  <c r="E41" i="17"/>
  <c r="G41" i="17" s="1"/>
  <c r="I41" i="17" s="1"/>
  <c r="K41" i="17" s="1"/>
  <c r="E40" i="17"/>
  <c r="G40" i="17" s="1"/>
  <c r="I40" i="17" s="1"/>
  <c r="K40" i="17" s="1"/>
  <c r="E39" i="17"/>
  <c r="G39" i="17" s="1"/>
  <c r="I39" i="17" s="1"/>
  <c r="K39" i="17" s="1"/>
  <c r="E38" i="17"/>
  <c r="G38" i="17" s="1"/>
  <c r="I38" i="17" s="1"/>
  <c r="K38" i="17" s="1"/>
  <c r="E37" i="17"/>
  <c r="G37" i="17" s="1"/>
  <c r="I37" i="17" s="1"/>
  <c r="K37" i="17" s="1"/>
  <c r="I36" i="17"/>
  <c r="K36" i="17" s="1"/>
  <c r="E36" i="17"/>
  <c r="E35" i="17"/>
  <c r="G35" i="17" s="1"/>
  <c r="I35" i="17" s="1"/>
  <c r="K35" i="17" s="1"/>
  <c r="E34" i="17"/>
  <c r="G34" i="17" s="1"/>
  <c r="I34" i="17" s="1"/>
  <c r="K34" i="17" s="1"/>
  <c r="E33" i="17"/>
  <c r="G33" i="17" s="1"/>
  <c r="I33" i="17" s="1"/>
  <c r="K33" i="17" s="1"/>
  <c r="E32" i="17"/>
  <c r="G32" i="17" s="1"/>
  <c r="I32" i="17" s="1"/>
  <c r="K32" i="17" s="1"/>
  <c r="E31" i="17"/>
  <c r="G31" i="17" s="1"/>
  <c r="I31" i="17" s="1"/>
  <c r="K31" i="17" s="1"/>
  <c r="E30" i="17"/>
  <c r="G30" i="17" s="1"/>
  <c r="I30" i="17" s="1"/>
  <c r="H28" i="17"/>
  <c r="H27" i="17"/>
  <c r="E26" i="17"/>
  <c r="G26" i="17" s="1"/>
  <c r="I26" i="17" s="1"/>
  <c r="K26" i="17" s="1"/>
  <c r="E25" i="17"/>
  <c r="G25" i="17" s="1"/>
  <c r="I25" i="17" s="1"/>
  <c r="K25" i="17" s="1"/>
  <c r="E24" i="17"/>
  <c r="G24" i="17" s="1"/>
  <c r="I24" i="17" s="1"/>
  <c r="K24" i="17" s="1"/>
  <c r="E23" i="17"/>
  <c r="G23" i="17" s="1"/>
  <c r="I23" i="17" s="1"/>
  <c r="K23" i="17" s="1"/>
  <c r="E22" i="17"/>
  <c r="G22" i="17" s="1"/>
  <c r="I22" i="17" s="1"/>
  <c r="K22" i="17" s="1"/>
  <c r="E21" i="17"/>
  <c r="G21" i="17" s="1"/>
  <c r="I21" i="17" s="1"/>
  <c r="K21" i="17" s="1"/>
  <c r="E20" i="17"/>
  <c r="G20" i="17" s="1"/>
  <c r="I20" i="17" s="1"/>
  <c r="K20" i="17" s="1"/>
  <c r="E19" i="17"/>
  <c r="G19" i="17" s="1"/>
  <c r="I19" i="17" s="1"/>
  <c r="K19" i="17" s="1"/>
  <c r="E18" i="17"/>
  <c r="G18" i="17" s="1"/>
  <c r="I18" i="17" s="1"/>
  <c r="K18" i="17" s="1"/>
  <c r="E17" i="17"/>
  <c r="G17" i="17" s="1"/>
  <c r="I17" i="17" s="1"/>
  <c r="K17" i="17" s="1"/>
  <c r="E16" i="17"/>
  <c r="G16" i="17" s="1"/>
  <c r="I16" i="17" s="1"/>
  <c r="K16" i="17" s="1"/>
  <c r="E15" i="17"/>
  <c r="G15" i="17" s="1"/>
  <c r="I15" i="17" s="1"/>
  <c r="K15" i="17" s="1"/>
  <c r="E14" i="17"/>
  <c r="G14" i="17" s="1"/>
  <c r="I14" i="17" s="1"/>
  <c r="K14" i="17" s="1"/>
  <c r="I13" i="17"/>
  <c r="K13" i="17" s="1"/>
  <c r="E13" i="17"/>
  <c r="I12" i="17"/>
  <c r="K12" i="17" s="1"/>
  <c r="E12" i="17"/>
  <c r="I11" i="17"/>
  <c r="K11" i="17" s="1"/>
  <c r="E11" i="17"/>
  <c r="E10" i="17"/>
  <c r="G10" i="17" s="1"/>
  <c r="I10" i="17" s="1"/>
  <c r="K10" i="17" s="1"/>
  <c r="E9" i="17"/>
  <c r="G9" i="17" s="1"/>
  <c r="I9" i="17" s="1"/>
  <c r="K9" i="17" s="1"/>
  <c r="H43" i="16"/>
  <c r="E42" i="16"/>
  <c r="G42" i="16" s="1"/>
  <c r="I42" i="16" s="1"/>
  <c r="K42" i="16" s="1"/>
  <c r="E41" i="16"/>
  <c r="G41" i="16" s="1"/>
  <c r="I41" i="16" s="1"/>
  <c r="K41" i="16" s="1"/>
  <c r="E40" i="16"/>
  <c r="G40" i="16" s="1"/>
  <c r="I40" i="16" s="1"/>
  <c r="K40" i="16" s="1"/>
  <c r="E39" i="16"/>
  <c r="G39" i="16" s="1"/>
  <c r="I39" i="16" s="1"/>
  <c r="K39" i="16" s="1"/>
  <c r="E38" i="16"/>
  <c r="G38" i="16" s="1"/>
  <c r="I38" i="16" s="1"/>
  <c r="K38" i="16" s="1"/>
  <c r="E37" i="16"/>
  <c r="G37" i="16" s="1"/>
  <c r="I37" i="16" s="1"/>
  <c r="K37" i="16" s="1"/>
  <c r="E36" i="16"/>
  <c r="G36" i="16" s="1"/>
  <c r="I36" i="16" s="1"/>
  <c r="K36" i="16" s="1"/>
  <c r="E35" i="16"/>
  <c r="G35" i="16" s="1"/>
  <c r="I35" i="16" s="1"/>
  <c r="H33" i="16"/>
  <c r="E32" i="16"/>
  <c r="G32" i="16" s="1"/>
  <c r="I32" i="16" s="1"/>
  <c r="K32" i="16" s="1"/>
  <c r="E31" i="16"/>
  <c r="G31" i="16" s="1"/>
  <c r="I31" i="16" s="1"/>
  <c r="K31" i="16" s="1"/>
  <c r="E30" i="16"/>
  <c r="G30" i="16" s="1"/>
  <c r="I30" i="16" s="1"/>
  <c r="K30" i="16" s="1"/>
  <c r="E29" i="16"/>
  <c r="G29" i="16" s="1"/>
  <c r="I29" i="16" s="1"/>
  <c r="K29" i="16" s="1"/>
  <c r="E28" i="16"/>
  <c r="G28" i="16" s="1"/>
  <c r="I28" i="16" s="1"/>
  <c r="K28" i="16" s="1"/>
  <c r="E27" i="16"/>
  <c r="G27" i="16" s="1"/>
  <c r="I27" i="16" s="1"/>
  <c r="K27" i="16" s="1"/>
  <c r="E26" i="16"/>
  <c r="G26" i="16" s="1"/>
  <c r="I26" i="16" s="1"/>
  <c r="K26" i="16" s="1"/>
  <c r="E25" i="16"/>
  <c r="G25" i="16" s="1"/>
  <c r="I25" i="16" s="1"/>
  <c r="K25" i="16" s="1"/>
  <c r="E24" i="16"/>
  <c r="G24" i="16" s="1"/>
  <c r="I24" i="16" s="1"/>
  <c r="H22" i="16"/>
  <c r="E21" i="16"/>
  <c r="G21" i="16" s="1"/>
  <c r="I21" i="16" s="1"/>
  <c r="K21" i="16" s="1"/>
  <c r="E20" i="16"/>
  <c r="G20" i="16" s="1"/>
  <c r="I20" i="16" s="1"/>
  <c r="K20" i="16" s="1"/>
  <c r="E19" i="16"/>
  <c r="G19" i="16" s="1"/>
  <c r="I19" i="16" s="1"/>
  <c r="K19" i="16" s="1"/>
  <c r="E18" i="16"/>
  <c r="G18" i="16" s="1"/>
  <c r="I18" i="16" s="1"/>
  <c r="K18" i="16" s="1"/>
  <c r="E17" i="16"/>
  <c r="G17" i="16" s="1"/>
  <c r="I17" i="16" s="1"/>
  <c r="K17" i="16" s="1"/>
  <c r="E16" i="16"/>
  <c r="G16" i="16" s="1"/>
  <c r="I16" i="16" s="1"/>
  <c r="K16" i="16" s="1"/>
  <c r="E15" i="16"/>
  <c r="G15" i="16" s="1"/>
  <c r="I15" i="16" s="1"/>
  <c r="K15" i="16" s="1"/>
  <c r="E14" i="16"/>
  <c r="G14" i="16" s="1"/>
  <c r="I14" i="16" s="1"/>
  <c r="K14" i="16" s="1"/>
  <c r="E13" i="16"/>
  <c r="G13" i="16" s="1"/>
  <c r="I13" i="16" s="1"/>
  <c r="K13" i="16" s="1"/>
  <c r="E12" i="16"/>
  <c r="G12" i="16" s="1"/>
  <c r="I12" i="16" s="1"/>
  <c r="K12" i="16" s="1"/>
  <c r="E11" i="16"/>
  <c r="G11" i="16" s="1"/>
  <c r="I11" i="16" s="1"/>
  <c r="K11" i="16" s="1"/>
  <c r="E10" i="16"/>
  <c r="G10" i="16" s="1"/>
  <c r="I10" i="16" s="1"/>
  <c r="K10" i="16" s="1"/>
  <c r="E9" i="16"/>
  <c r="G9" i="16" s="1"/>
  <c r="I9" i="16" s="1"/>
  <c r="K9" i="16" s="1"/>
  <c r="H45" i="15"/>
  <c r="E44" i="15"/>
  <c r="G44" i="15" s="1"/>
  <c r="I44" i="15" s="1"/>
  <c r="K44" i="15" s="1"/>
  <c r="E43" i="15"/>
  <c r="G43" i="15" s="1"/>
  <c r="I43" i="15" s="1"/>
  <c r="K43" i="15" s="1"/>
  <c r="E42" i="15"/>
  <c r="G42" i="15" s="1"/>
  <c r="I42" i="15" s="1"/>
  <c r="K42" i="15" s="1"/>
  <c r="E41" i="15"/>
  <c r="G41" i="15" s="1"/>
  <c r="I41" i="15" s="1"/>
  <c r="K41" i="15" s="1"/>
  <c r="E40" i="15"/>
  <c r="G40" i="15" s="1"/>
  <c r="I40" i="15" s="1"/>
  <c r="K40" i="15" s="1"/>
  <c r="E39" i="15"/>
  <c r="G39" i="15" s="1"/>
  <c r="I39" i="15" s="1"/>
  <c r="K39" i="15" s="1"/>
  <c r="E38" i="15"/>
  <c r="G38" i="15" s="1"/>
  <c r="I38" i="15" s="1"/>
  <c r="K38" i="15" s="1"/>
  <c r="E37" i="15"/>
  <c r="G37" i="15" s="1"/>
  <c r="I37" i="15" s="1"/>
  <c r="K37" i="15" s="1"/>
  <c r="E36" i="15"/>
  <c r="G36" i="15" s="1"/>
  <c r="I36" i="15" s="1"/>
  <c r="H34" i="15"/>
  <c r="E33" i="15"/>
  <c r="G33" i="15" s="1"/>
  <c r="I33" i="15" s="1"/>
  <c r="K33" i="15" s="1"/>
  <c r="E32" i="15"/>
  <c r="G32" i="15" s="1"/>
  <c r="I32" i="15" s="1"/>
  <c r="K32" i="15" s="1"/>
  <c r="E31" i="15"/>
  <c r="G31" i="15" s="1"/>
  <c r="I31" i="15" s="1"/>
  <c r="K31" i="15" s="1"/>
  <c r="E30" i="15"/>
  <c r="G30" i="15" s="1"/>
  <c r="I30" i="15" s="1"/>
  <c r="K30" i="15" s="1"/>
  <c r="E29" i="15"/>
  <c r="G29" i="15" s="1"/>
  <c r="I29" i="15" s="1"/>
  <c r="K29" i="15" s="1"/>
  <c r="E28" i="15"/>
  <c r="G28" i="15" s="1"/>
  <c r="I28" i="15" s="1"/>
  <c r="K28" i="15" s="1"/>
  <c r="E27" i="15"/>
  <c r="G27" i="15" s="1"/>
  <c r="I27" i="15" s="1"/>
  <c r="K27" i="15" s="1"/>
  <c r="E26" i="15"/>
  <c r="G26" i="15" s="1"/>
  <c r="I26" i="15" s="1"/>
  <c r="K26" i="15" s="1"/>
  <c r="E25" i="15"/>
  <c r="G25" i="15" s="1"/>
  <c r="I25" i="15" s="1"/>
  <c r="H23" i="15"/>
  <c r="E22" i="15"/>
  <c r="G22" i="15" s="1"/>
  <c r="I22" i="15" s="1"/>
  <c r="K22" i="15" s="1"/>
  <c r="E21" i="15"/>
  <c r="G21" i="15" s="1"/>
  <c r="I21" i="15" s="1"/>
  <c r="K21" i="15" s="1"/>
  <c r="E20" i="15"/>
  <c r="G20" i="15" s="1"/>
  <c r="I20" i="15" s="1"/>
  <c r="K20" i="15" s="1"/>
  <c r="E19" i="15"/>
  <c r="G19" i="15" s="1"/>
  <c r="I19" i="15" s="1"/>
  <c r="K19" i="15" s="1"/>
  <c r="E18" i="15"/>
  <c r="G18" i="15" s="1"/>
  <c r="I18" i="15" s="1"/>
  <c r="K18" i="15" s="1"/>
  <c r="E17" i="15"/>
  <c r="G17" i="15" s="1"/>
  <c r="I17" i="15" s="1"/>
  <c r="K17" i="15" s="1"/>
  <c r="E16" i="15"/>
  <c r="G16" i="15" s="1"/>
  <c r="I16" i="15" s="1"/>
  <c r="K16" i="15" s="1"/>
  <c r="E15" i="15"/>
  <c r="G15" i="15" s="1"/>
  <c r="I15" i="15" s="1"/>
  <c r="K15" i="15" s="1"/>
  <c r="E14" i="15"/>
  <c r="G14" i="15" s="1"/>
  <c r="I14" i="15" s="1"/>
  <c r="K14" i="15" s="1"/>
  <c r="E13" i="15"/>
  <c r="G13" i="15" s="1"/>
  <c r="I13" i="15" s="1"/>
  <c r="K13" i="15" s="1"/>
  <c r="E12" i="15"/>
  <c r="G12" i="15" s="1"/>
  <c r="I12" i="15" s="1"/>
  <c r="K12" i="15" s="1"/>
  <c r="E11" i="15"/>
  <c r="G11" i="15" s="1"/>
  <c r="I11" i="15" s="1"/>
  <c r="K11" i="15" s="1"/>
  <c r="E10" i="15"/>
  <c r="G10" i="15" s="1"/>
  <c r="I10" i="15" s="1"/>
  <c r="K10" i="15" s="1"/>
  <c r="E9" i="15"/>
  <c r="G9" i="15" s="1"/>
  <c r="I9" i="15" s="1"/>
  <c r="K9" i="15" s="1"/>
  <c r="H47" i="14"/>
  <c r="E46" i="14"/>
  <c r="G46" i="14" s="1"/>
  <c r="I46" i="14" s="1"/>
  <c r="K46" i="14" s="1"/>
  <c r="E45" i="14"/>
  <c r="G45" i="14" s="1"/>
  <c r="I45" i="14" s="1"/>
  <c r="K45" i="14" s="1"/>
  <c r="E44" i="14"/>
  <c r="G44" i="14" s="1"/>
  <c r="I44" i="14" s="1"/>
  <c r="K44" i="14" s="1"/>
  <c r="E43" i="14"/>
  <c r="G43" i="14" s="1"/>
  <c r="I43" i="14" s="1"/>
  <c r="K43" i="14" s="1"/>
  <c r="E42" i="14"/>
  <c r="G42" i="14" s="1"/>
  <c r="I42" i="14" s="1"/>
  <c r="K42" i="14" s="1"/>
  <c r="E41" i="14"/>
  <c r="G41" i="14" s="1"/>
  <c r="I41" i="14" s="1"/>
  <c r="K41" i="14" s="1"/>
  <c r="E40" i="14"/>
  <c r="G40" i="14" s="1"/>
  <c r="I40" i="14" s="1"/>
  <c r="K40" i="14" s="1"/>
  <c r="E39" i="14"/>
  <c r="G39" i="14" s="1"/>
  <c r="I39" i="14" s="1"/>
  <c r="K39" i="14" s="1"/>
  <c r="E38" i="14"/>
  <c r="G38" i="14" s="1"/>
  <c r="I38" i="14" s="1"/>
  <c r="K38" i="14" s="1"/>
  <c r="H36" i="14"/>
  <c r="E35" i="14"/>
  <c r="G35" i="14" s="1"/>
  <c r="I35" i="14" s="1"/>
  <c r="K35" i="14" s="1"/>
  <c r="E34" i="14"/>
  <c r="G34" i="14" s="1"/>
  <c r="I34" i="14" s="1"/>
  <c r="K34" i="14" s="1"/>
  <c r="E33" i="14"/>
  <c r="G33" i="14" s="1"/>
  <c r="I33" i="14" s="1"/>
  <c r="K33" i="14" s="1"/>
  <c r="E32" i="14"/>
  <c r="G32" i="14" s="1"/>
  <c r="I32" i="14" s="1"/>
  <c r="K32" i="14" s="1"/>
  <c r="E31" i="14"/>
  <c r="G31" i="14" s="1"/>
  <c r="I31" i="14" s="1"/>
  <c r="K31" i="14" s="1"/>
  <c r="E30" i="14"/>
  <c r="G30" i="14" s="1"/>
  <c r="I30" i="14" s="1"/>
  <c r="K30" i="14" s="1"/>
  <c r="E29" i="14"/>
  <c r="G29" i="14" s="1"/>
  <c r="I29" i="14" s="1"/>
  <c r="K29" i="14" s="1"/>
  <c r="E28" i="14"/>
  <c r="G28" i="14" s="1"/>
  <c r="I28" i="14" s="1"/>
  <c r="K28" i="14" s="1"/>
  <c r="E27" i="14"/>
  <c r="G27" i="14" s="1"/>
  <c r="I27" i="14" s="1"/>
  <c r="K27" i="14" s="1"/>
  <c r="E26" i="14"/>
  <c r="G26" i="14" s="1"/>
  <c r="I26" i="14" s="1"/>
  <c r="K26" i="14" s="1"/>
  <c r="H24" i="14"/>
  <c r="H23" i="14"/>
  <c r="E22" i="14"/>
  <c r="G22" i="14" s="1"/>
  <c r="I22" i="14" s="1"/>
  <c r="K22" i="14" s="1"/>
  <c r="E21" i="14"/>
  <c r="G21" i="14" s="1"/>
  <c r="I21" i="14" s="1"/>
  <c r="K21" i="14" s="1"/>
  <c r="E20" i="14"/>
  <c r="G20" i="14" s="1"/>
  <c r="I20" i="14" s="1"/>
  <c r="K20" i="14" s="1"/>
  <c r="E19" i="14"/>
  <c r="G19" i="14" s="1"/>
  <c r="I19" i="14" s="1"/>
  <c r="K19" i="14" s="1"/>
  <c r="E18" i="14"/>
  <c r="G18" i="14" s="1"/>
  <c r="I18" i="14" s="1"/>
  <c r="K18" i="14" s="1"/>
  <c r="E17" i="14"/>
  <c r="G17" i="14" s="1"/>
  <c r="I17" i="14" s="1"/>
  <c r="K17" i="14" s="1"/>
  <c r="E16" i="14"/>
  <c r="G16" i="14" s="1"/>
  <c r="I16" i="14" s="1"/>
  <c r="K16" i="14" s="1"/>
  <c r="E15" i="14"/>
  <c r="G15" i="14" s="1"/>
  <c r="I15" i="14" s="1"/>
  <c r="K15" i="14" s="1"/>
  <c r="E14" i="14"/>
  <c r="G14" i="14" s="1"/>
  <c r="I14" i="14" s="1"/>
  <c r="K14" i="14" s="1"/>
  <c r="E13" i="14"/>
  <c r="G13" i="14" s="1"/>
  <c r="I13" i="14" s="1"/>
  <c r="K13" i="14" s="1"/>
  <c r="E12" i="14"/>
  <c r="G12" i="14" s="1"/>
  <c r="I12" i="14" s="1"/>
  <c r="K12" i="14" s="1"/>
  <c r="E11" i="14"/>
  <c r="G11" i="14" s="1"/>
  <c r="I11" i="14" s="1"/>
  <c r="K11" i="14" s="1"/>
  <c r="E10" i="14"/>
  <c r="G10" i="14" s="1"/>
  <c r="I10" i="14" s="1"/>
  <c r="K10" i="14" s="1"/>
  <c r="E9" i="14"/>
  <c r="G9" i="14" s="1"/>
  <c r="I9" i="14" s="1"/>
  <c r="K9" i="14" s="1"/>
  <c r="H74" i="13"/>
  <c r="E73" i="13"/>
  <c r="G73" i="13" s="1"/>
  <c r="I73" i="13" s="1"/>
  <c r="K73" i="13" s="1"/>
  <c r="E72" i="13"/>
  <c r="G72" i="13" s="1"/>
  <c r="I72" i="13" s="1"/>
  <c r="K72" i="13" s="1"/>
  <c r="E71" i="13"/>
  <c r="G71" i="13" s="1"/>
  <c r="I71" i="13" s="1"/>
  <c r="K71" i="13" s="1"/>
  <c r="E70" i="13"/>
  <c r="G70" i="13" s="1"/>
  <c r="I70" i="13" s="1"/>
  <c r="K70" i="13" s="1"/>
  <c r="E69" i="13"/>
  <c r="G69" i="13" s="1"/>
  <c r="I69" i="13" s="1"/>
  <c r="K69" i="13" s="1"/>
  <c r="E68" i="13"/>
  <c r="G68" i="13" s="1"/>
  <c r="I68" i="13" s="1"/>
  <c r="K68" i="13" s="1"/>
  <c r="E67" i="13"/>
  <c r="G67" i="13" s="1"/>
  <c r="I67" i="13" s="1"/>
  <c r="K67" i="13" s="1"/>
  <c r="E66" i="13"/>
  <c r="G66" i="13" s="1"/>
  <c r="I66" i="13" s="1"/>
  <c r="K66" i="13" s="1"/>
  <c r="E65" i="13"/>
  <c r="G65" i="13" s="1"/>
  <c r="I65" i="13" s="1"/>
  <c r="K65" i="13" s="1"/>
  <c r="E64" i="13"/>
  <c r="G64" i="13" s="1"/>
  <c r="I64" i="13" s="1"/>
  <c r="K64" i="13" s="1"/>
  <c r="E63" i="13"/>
  <c r="G63" i="13" s="1"/>
  <c r="I63" i="13" s="1"/>
  <c r="K63" i="13" s="1"/>
  <c r="E62" i="13"/>
  <c r="G62" i="13" s="1"/>
  <c r="I62" i="13" s="1"/>
  <c r="K62" i="13" s="1"/>
  <c r="E61" i="13"/>
  <c r="G61" i="13" s="1"/>
  <c r="I61" i="13" s="1"/>
  <c r="K61" i="13" s="1"/>
  <c r="E60" i="13"/>
  <c r="G60" i="13" s="1"/>
  <c r="I60" i="13" s="1"/>
  <c r="K60" i="13" s="1"/>
  <c r="E59" i="13"/>
  <c r="G59" i="13" s="1"/>
  <c r="I59" i="13" s="1"/>
  <c r="K59" i="13" s="1"/>
  <c r="E58" i="13"/>
  <c r="G58" i="13" s="1"/>
  <c r="I58" i="13" s="1"/>
  <c r="K58" i="13" s="1"/>
  <c r="E57" i="13"/>
  <c r="G57" i="13" s="1"/>
  <c r="I57" i="13" s="1"/>
  <c r="K57" i="13" s="1"/>
  <c r="E56" i="13"/>
  <c r="G56" i="13" s="1"/>
  <c r="I56" i="13" s="1"/>
  <c r="K56" i="13" s="1"/>
  <c r="E55" i="13"/>
  <c r="G55" i="13" s="1"/>
  <c r="I55" i="13" s="1"/>
  <c r="K55" i="13" s="1"/>
  <c r="E54" i="13"/>
  <c r="G54" i="13" s="1"/>
  <c r="I54" i="13" s="1"/>
  <c r="K54" i="13" s="1"/>
  <c r="E53" i="13"/>
  <c r="G53" i="13" s="1"/>
  <c r="I53" i="13" s="1"/>
  <c r="K53" i="13" s="1"/>
  <c r="E52" i="13"/>
  <c r="G52" i="13" s="1"/>
  <c r="I52" i="13" s="1"/>
  <c r="K52" i="13" s="1"/>
  <c r="E51" i="13"/>
  <c r="G51" i="13" s="1"/>
  <c r="I51" i="13" s="1"/>
  <c r="K51" i="13" s="1"/>
  <c r="E50" i="13"/>
  <c r="G50" i="13" s="1"/>
  <c r="I50" i="13" s="1"/>
  <c r="K50" i="13" s="1"/>
  <c r="E49" i="13"/>
  <c r="G49" i="13" s="1"/>
  <c r="I49" i="13" s="1"/>
  <c r="H47" i="13"/>
  <c r="E46" i="13"/>
  <c r="G46" i="13" s="1"/>
  <c r="I46" i="13" s="1"/>
  <c r="K46" i="13" s="1"/>
  <c r="E45" i="13"/>
  <c r="G45" i="13" s="1"/>
  <c r="I45" i="13" s="1"/>
  <c r="K45" i="13" s="1"/>
  <c r="E44" i="13"/>
  <c r="G44" i="13" s="1"/>
  <c r="I44" i="13" s="1"/>
  <c r="K44" i="13" s="1"/>
  <c r="E43" i="13"/>
  <c r="G43" i="13" s="1"/>
  <c r="I43" i="13" s="1"/>
  <c r="K43" i="13" s="1"/>
  <c r="E42" i="13"/>
  <c r="G42" i="13" s="1"/>
  <c r="I42" i="13" s="1"/>
  <c r="K42" i="13" s="1"/>
  <c r="E41" i="13"/>
  <c r="G41" i="13" s="1"/>
  <c r="I41" i="13" s="1"/>
  <c r="K41" i="13" s="1"/>
  <c r="E40" i="13"/>
  <c r="G40" i="13" s="1"/>
  <c r="I40" i="13" s="1"/>
  <c r="K40" i="13" s="1"/>
  <c r="E39" i="13"/>
  <c r="G39" i="13" s="1"/>
  <c r="I39" i="13" s="1"/>
  <c r="K39" i="13" s="1"/>
  <c r="E38" i="13"/>
  <c r="G38" i="13" s="1"/>
  <c r="I38" i="13" s="1"/>
  <c r="K38" i="13" s="1"/>
  <c r="E37" i="13"/>
  <c r="G37" i="13" s="1"/>
  <c r="I37" i="13" s="1"/>
  <c r="K37" i="13" s="1"/>
  <c r="E36" i="13"/>
  <c r="G36" i="13" s="1"/>
  <c r="I36" i="13" s="1"/>
  <c r="K36" i="13" s="1"/>
  <c r="E35" i="13"/>
  <c r="G35" i="13" s="1"/>
  <c r="I35" i="13" s="1"/>
  <c r="K35" i="13" s="1"/>
  <c r="E34" i="13"/>
  <c r="G34" i="13" s="1"/>
  <c r="I34" i="13" s="1"/>
  <c r="K34" i="13" s="1"/>
  <c r="E33" i="13"/>
  <c r="G33" i="13" s="1"/>
  <c r="I33" i="13" s="1"/>
  <c r="K33" i="13" s="1"/>
  <c r="E32" i="13"/>
  <c r="G32" i="13" s="1"/>
  <c r="I32" i="13" s="1"/>
  <c r="K32" i="13" s="1"/>
  <c r="E31" i="13"/>
  <c r="G31" i="13" s="1"/>
  <c r="I31" i="13" s="1"/>
  <c r="H29" i="13"/>
  <c r="H28" i="13"/>
  <c r="E27" i="13"/>
  <c r="G27" i="13" s="1"/>
  <c r="I27" i="13" s="1"/>
  <c r="K27" i="13" s="1"/>
  <c r="E26" i="13"/>
  <c r="G26" i="13" s="1"/>
  <c r="I26" i="13" s="1"/>
  <c r="K26" i="13" s="1"/>
  <c r="E25" i="13"/>
  <c r="G25" i="13" s="1"/>
  <c r="I25" i="13" s="1"/>
  <c r="K25" i="13" s="1"/>
  <c r="E24" i="13"/>
  <c r="G24" i="13" s="1"/>
  <c r="I24" i="13" s="1"/>
  <c r="K24" i="13" s="1"/>
  <c r="E23" i="13"/>
  <c r="G23" i="13" s="1"/>
  <c r="I23" i="13" s="1"/>
  <c r="K23" i="13" s="1"/>
  <c r="E22" i="13"/>
  <c r="G22" i="13" s="1"/>
  <c r="I22" i="13" s="1"/>
  <c r="K22" i="13" s="1"/>
  <c r="E21" i="13"/>
  <c r="G21" i="13" s="1"/>
  <c r="I21" i="13" s="1"/>
  <c r="K21" i="13" s="1"/>
  <c r="E20" i="13"/>
  <c r="G20" i="13" s="1"/>
  <c r="I20" i="13" s="1"/>
  <c r="K20" i="13" s="1"/>
  <c r="E19" i="13"/>
  <c r="G19" i="13" s="1"/>
  <c r="I19" i="13" s="1"/>
  <c r="K19" i="13" s="1"/>
  <c r="E18" i="13"/>
  <c r="G18" i="13" s="1"/>
  <c r="I18" i="13" s="1"/>
  <c r="K18" i="13" s="1"/>
  <c r="E17" i="13"/>
  <c r="G17" i="13" s="1"/>
  <c r="I17" i="13" s="1"/>
  <c r="K17" i="13" s="1"/>
  <c r="E16" i="13"/>
  <c r="G16" i="13" s="1"/>
  <c r="I16" i="13" s="1"/>
  <c r="K16" i="13" s="1"/>
  <c r="E15" i="13"/>
  <c r="G15" i="13" s="1"/>
  <c r="I15" i="13" s="1"/>
  <c r="K15" i="13" s="1"/>
  <c r="E14" i="13"/>
  <c r="G14" i="13" s="1"/>
  <c r="I14" i="13" s="1"/>
  <c r="K14" i="13" s="1"/>
  <c r="E13" i="13"/>
  <c r="G13" i="13" s="1"/>
  <c r="I13" i="13" s="1"/>
  <c r="H11" i="13"/>
  <c r="E10" i="13"/>
  <c r="G10" i="13" s="1"/>
  <c r="I10" i="13" s="1"/>
  <c r="K9" i="13"/>
  <c r="E9" i="13"/>
  <c r="G9" i="13" s="1"/>
  <c r="H54" i="12"/>
  <c r="H53" i="12"/>
  <c r="E52" i="12"/>
  <c r="G52" i="12" s="1"/>
  <c r="I52" i="12" s="1"/>
  <c r="K52" i="12" s="1"/>
  <c r="E51" i="12"/>
  <c r="G51" i="12" s="1"/>
  <c r="I51" i="12" s="1"/>
  <c r="K51" i="12" s="1"/>
  <c r="E50" i="12"/>
  <c r="G50" i="12" s="1"/>
  <c r="I50" i="12" s="1"/>
  <c r="K50" i="12" s="1"/>
  <c r="E49" i="12"/>
  <c r="G49" i="12" s="1"/>
  <c r="I49" i="12" s="1"/>
  <c r="K49" i="12" s="1"/>
  <c r="E48" i="12"/>
  <c r="G48" i="12" s="1"/>
  <c r="I48" i="12" s="1"/>
  <c r="K48" i="12" s="1"/>
  <c r="E47" i="12"/>
  <c r="G47" i="12" s="1"/>
  <c r="I47" i="12" s="1"/>
  <c r="H45" i="12"/>
  <c r="H44" i="12"/>
  <c r="E43" i="12"/>
  <c r="G43" i="12" s="1"/>
  <c r="I43" i="12" s="1"/>
  <c r="K43" i="12" s="1"/>
  <c r="E42" i="12"/>
  <c r="G42" i="12" s="1"/>
  <c r="I42" i="12" s="1"/>
  <c r="K42" i="12" s="1"/>
  <c r="E41" i="12"/>
  <c r="G41" i="12" s="1"/>
  <c r="I41" i="12" s="1"/>
  <c r="K41" i="12" s="1"/>
  <c r="E40" i="12"/>
  <c r="G40" i="12" s="1"/>
  <c r="I40" i="12" s="1"/>
  <c r="K40" i="12" s="1"/>
  <c r="E39" i="12"/>
  <c r="G39" i="12" s="1"/>
  <c r="I39" i="12" s="1"/>
  <c r="K39" i="12" s="1"/>
  <c r="E38" i="12"/>
  <c r="G38" i="12" s="1"/>
  <c r="I38" i="12" s="1"/>
  <c r="K38" i="12" s="1"/>
  <c r="E37" i="12"/>
  <c r="G37" i="12" s="1"/>
  <c r="I37" i="12" s="1"/>
  <c r="K37" i="12" s="1"/>
  <c r="I36" i="12"/>
  <c r="K36" i="12" s="1"/>
  <c r="E36" i="12"/>
  <c r="E35" i="12"/>
  <c r="G35" i="12" s="1"/>
  <c r="I35" i="12" s="1"/>
  <c r="K35" i="12" s="1"/>
  <c r="K34" i="12"/>
  <c r="I34" i="12"/>
  <c r="E34" i="12"/>
  <c r="E33" i="12"/>
  <c r="G33" i="12" s="1"/>
  <c r="I33" i="12" s="1"/>
  <c r="K33" i="12" s="1"/>
  <c r="E32" i="12"/>
  <c r="G32" i="12" s="1"/>
  <c r="I32" i="12" s="1"/>
  <c r="K32" i="12" s="1"/>
  <c r="E30" i="12"/>
  <c r="G30" i="12" s="1"/>
  <c r="I30" i="12" s="1"/>
  <c r="K30" i="12" s="1"/>
  <c r="E29" i="12"/>
  <c r="G29" i="12" s="1"/>
  <c r="I29" i="12" s="1"/>
  <c r="K29" i="12" s="1"/>
  <c r="E28" i="12"/>
  <c r="G28" i="12" s="1"/>
  <c r="I28" i="12" s="1"/>
  <c r="K28" i="12" s="1"/>
  <c r="E27" i="12"/>
  <c r="G27" i="12" s="1"/>
  <c r="I27" i="12" s="1"/>
  <c r="K27" i="12" s="1"/>
  <c r="E26" i="12"/>
  <c r="G26" i="12" s="1"/>
  <c r="I26" i="12" s="1"/>
  <c r="K26" i="12" s="1"/>
  <c r="E25" i="12"/>
  <c r="G25" i="12" s="1"/>
  <c r="I25" i="12" s="1"/>
  <c r="K25" i="12" s="1"/>
  <c r="E24" i="12"/>
  <c r="G24" i="12" s="1"/>
  <c r="I24" i="12" s="1"/>
  <c r="K24" i="12" s="1"/>
  <c r="E23" i="12"/>
  <c r="G23" i="12" s="1"/>
  <c r="I23" i="12" s="1"/>
  <c r="K23" i="12" s="1"/>
  <c r="E22" i="12"/>
  <c r="G22" i="12" s="1"/>
  <c r="I22" i="12" s="1"/>
  <c r="K22" i="12" s="1"/>
  <c r="E21" i="12"/>
  <c r="G9" i="12" s="1"/>
  <c r="I9" i="12" s="1"/>
  <c r="K9" i="12" s="1"/>
  <c r="E20" i="12"/>
  <c r="G20" i="12" s="1"/>
  <c r="I20" i="12" s="1"/>
  <c r="K20" i="12" s="1"/>
  <c r="H18" i="12"/>
  <c r="H17" i="12"/>
  <c r="K5" i="4"/>
  <c r="G16" i="12"/>
  <c r="I16" i="12" s="1"/>
  <c r="K16" i="12" s="1"/>
  <c r="I15" i="12"/>
  <c r="K15" i="12" s="1"/>
  <c r="E15" i="12"/>
  <c r="I14" i="12"/>
  <c r="K14" i="12" s="1"/>
  <c r="E14" i="12"/>
  <c r="I13" i="12"/>
  <c r="K13" i="12" s="1"/>
  <c r="E13" i="12"/>
  <c r="E12" i="12"/>
  <c r="G12" i="12" s="1"/>
  <c r="I12" i="12" s="1"/>
  <c r="K12" i="12" s="1"/>
  <c r="G11" i="12"/>
  <c r="I11" i="12" s="1"/>
  <c r="K11" i="12" s="1"/>
  <c r="G10" i="12"/>
  <c r="I10" i="12" s="1"/>
  <c r="K10" i="12" s="1"/>
  <c r="H57" i="11"/>
  <c r="H56" i="11"/>
  <c r="E55" i="11"/>
  <c r="G55" i="11" s="1"/>
  <c r="I55" i="11" s="1"/>
  <c r="K55" i="11" s="1"/>
  <c r="E54" i="11"/>
  <c r="G54" i="11" s="1"/>
  <c r="I54" i="11" s="1"/>
  <c r="K54" i="11" s="1"/>
  <c r="E53" i="11"/>
  <c r="G53" i="11" s="1"/>
  <c r="I53" i="11" s="1"/>
  <c r="K53" i="11" s="1"/>
  <c r="E52" i="11"/>
  <c r="G52" i="11" s="1"/>
  <c r="I52" i="11" s="1"/>
  <c r="K52" i="11" s="1"/>
  <c r="E51" i="11"/>
  <c r="G51" i="11" s="1"/>
  <c r="I51" i="11" s="1"/>
  <c r="K51" i="11" s="1"/>
  <c r="E50" i="11"/>
  <c r="G50" i="11" s="1"/>
  <c r="I50" i="11" s="1"/>
  <c r="H48" i="11"/>
  <c r="H47" i="11"/>
  <c r="E46" i="11"/>
  <c r="G46" i="11" s="1"/>
  <c r="I46" i="11" s="1"/>
  <c r="K46" i="11" s="1"/>
  <c r="E45" i="11"/>
  <c r="G45" i="11" s="1"/>
  <c r="I45" i="11" s="1"/>
  <c r="K45" i="11" s="1"/>
  <c r="E44" i="11"/>
  <c r="G44" i="11" s="1"/>
  <c r="I44" i="11" s="1"/>
  <c r="K44" i="11" s="1"/>
  <c r="E43" i="11"/>
  <c r="G43" i="11" s="1"/>
  <c r="I43" i="11" s="1"/>
  <c r="K43" i="11" s="1"/>
  <c r="E42" i="11"/>
  <c r="G42" i="11" s="1"/>
  <c r="I42" i="11" s="1"/>
  <c r="K42" i="11" s="1"/>
  <c r="E41" i="11"/>
  <c r="G41" i="11" s="1"/>
  <c r="I41" i="11" s="1"/>
  <c r="K41" i="11" s="1"/>
  <c r="E40" i="11"/>
  <c r="G40" i="11" s="1"/>
  <c r="I40" i="11" s="1"/>
  <c r="K40" i="11" s="1"/>
  <c r="I39" i="11"/>
  <c r="K39" i="11" s="1"/>
  <c r="E39" i="11"/>
  <c r="E38" i="11"/>
  <c r="G38" i="11" s="1"/>
  <c r="I38" i="11" s="1"/>
  <c r="K38" i="11" s="1"/>
  <c r="I37" i="11"/>
  <c r="K37" i="11" s="1"/>
  <c r="E37" i="11"/>
  <c r="E36" i="11"/>
  <c r="G36" i="11" s="1"/>
  <c r="I36" i="11" s="1"/>
  <c r="K36" i="11" s="1"/>
  <c r="E35" i="11"/>
  <c r="G35" i="11" s="1"/>
  <c r="I35" i="11" s="1"/>
  <c r="K35" i="11" s="1"/>
  <c r="E33" i="11"/>
  <c r="G33" i="11" s="1"/>
  <c r="I33" i="11" s="1"/>
  <c r="K33" i="11" s="1"/>
  <c r="E32" i="11"/>
  <c r="G32" i="11" s="1"/>
  <c r="I32" i="11" s="1"/>
  <c r="K32" i="11" s="1"/>
  <c r="E31" i="11"/>
  <c r="G31" i="11" s="1"/>
  <c r="I31" i="11" s="1"/>
  <c r="K31" i="11" s="1"/>
  <c r="E30" i="11"/>
  <c r="G30" i="11" s="1"/>
  <c r="I30" i="11" s="1"/>
  <c r="K30" i="11" s="1"/>
  <c r="E29" i="11"/>
  <c r="G29" i="11" s="1"/>
  <c r="I29" i="11" s="1"/>
  <c r="K29" i="11" s="1"/>
  <c r="E28" i="11"/>
  <c r="G28" i="11" s="1"/>
  <c r="I28" i="11" s="1"/>
  <c r="K28" i="11" s="1"/>
  <c r="E27" i="11"/>
  <c r="G27" i="11" s="1"/>
  <c r="I27" i="11" s="1"/>
  <c r="K27" i="11" s="1"/>
  <c r="E26" i="11"/>
  <c r="G26" i="11" s="1"/>
  <c r="I26" i="11" s="1"/>
  <c r="K26" i="11" s="1"/>
  <c r="E25" i="11"/>
  <c r="G25" i="11" s="1"/>
  <c r="I25" i="11" s="1"/>
  <c r="K25" i="11" s="1"/>
  <c r="E24" i="11"/>
  <c r="G24" i="11" s="1"/>
  <c r="I24" i="11" s="1"/>
  <c r="K24" i="11" s="1"/>
  <c r="E23" i="11"/>
  <c r="G23" i="11" s="1"/>
  <c r="I23" i="11" s="1"/>
  <c r="K23" i="11" s="1"/>
  <c r="E22" i="11"/>
  <c r="G22" i="11" s="1"/>
  <c r="I22" i="11" s="1"/>
  <c r="K22" i="11" s="1"/>
  <c r="E21" i="11"/>
  <c r="G21" i="11" s="1"/>
  <c r="I21" i="11" s="1"/>
  <c r="H19" i="11"/>
  <c r="H18" i="11"/>
  <c r="E17" i="11"/>
  <c r="G17" i="11" s="1"/>
  <c r="I17" i="11" s="1"/>
  <c r="K17" i="11" s="1"/>
  <c r="I16" i="11"/>
  <c r="K16" i="11" s="1"/>
  <c r="E16" i="11"/>
  <c r="I15" i="11"/>
  <c r="K15" i="11" s="1"/>
  <c r="E15" i="11"/>
  <c r="I14" i="11"/>
  <c r="K14" i="11" s="1"/>
  <c r="E14" i="11"/>
  <c r="G13" i="11"/>
  <c r="I13" i="11" s="1"/>
  <c r="K13" i="11" s="1"/>
  <c r="E12" i="11"/>
  <c r="G12" i="11" s="1"/>
  <c r="I12" i="11" s="1"/>
  <c r="K12" i="11" s="1"/>
  <c r="E11" i="11"/>
  <c r="G11" i="11" s="1"/>
  <c r="I11" i="11" s="1"/>
  <c r="K11" i="11" s="1"/>
  <c r="E9" i="11"/>
  <c r="G9" i="11" s="1"/>
  <c r="H63" i="10"/>
  <c r="H62" i="10"/>
  <c r="E61" i="10"/>
  <c r="G61" i="10" s="1"/>
  <c r="I61" i="10" s="1"/>
  <c r="K61" i="10" s="1"/>
  <c r="E60" i="10"/>
  <c r="G60" i="10" s="1"/>
  <c r="I60" i="10" s="1"/>
  <c r="K60" i="10" s="1"/>
  <c r="E59" i="10"/>
  <c r="G59" i="10" s="1"/>
  <c r="I59" i="10" s="1"/>
  <c r="K59" i="10" s="1"/>
  <c r="E58" i="10"/>
  <c r="G58" i="10" s="1"/>
  <c r="I58" i="10" s="1"/>
  <c r="K58" i="10" s="1"/>
  <c r="E57" i="10"/>
  <c r="G57" i="10" s="1"/>
  <c r="I57" i="10" s="1"/>
  <c r="K57" i="10" s="1"/>
  <c r="E56" i="10"/>
  <c r="G56" i="10" s="1"/>
  <c r="I56" i="10" s="1"/>
  <c r="H54" i="10"/>
  <c r="H53" i="10"/>
  <c r="E52" i="10"/>
  <c r="G52" i="10" s="1"/>
  <c r="I52" i="10" s="1"/>
  <c r="K52" i="10" s="1"/>
  <c r="E51" i="10"/>
  <c r="G51" i="10" s="1"/>
  <c r="I51" i="10" s="1"/>
  <c r="K51" i="10" s="1"/>
  <c r="E50" i="10"/>
  <c r="G50" i="10" s="1"/>
  <c r="I50" i="10" s="1"/>
  <c r="K50" i="10" s="1"/>
  <c r="E49" i="10"/>
  <c r="G49" i="10" s="1"/>
  <c r="I49" i="10" s="1"/>
  <c r="K49" i="10" s="1"/>
  <c r="E48" i="10"/>
  <c r="G48" i="10" s="1"/>
  <c r="I48" i="10" s="1"/>
  <c r="K48" i="10" s="1"/>
  <c r="E47" i="10"/>
  <c r="G47" i="10" s="1"/>
  <c r="I47" i="10" s="1"/>
  <c r="K47" i="10" s="1"/>
  <c r="I46" i="10"/>
  <c r="K46" i="10" s="1"/>
  <c r="E46" i="10"/>
  <c r="E45" i="10"/>
  <c r="G45" i="10" s="1"/>
  <c r="I45" i="10" s="1"/>
  <c r="K45" i="10" s="1"/>
  <c r="I44" i="10"/>
  <c r="K44" i="10" s="1"/>
  <c r="E44" i="10"/>
  <c r="E43" i="10"/>
  <c r="G43" i="10" s="1"/>
  <c r="I43" i="10" s="1"/>
  <c r="K43" i="10" s="1"/>
  <c r="E42" i="10"/>
  <c r="G42" i="10" s="1"/>
  <c r="I42" i="10" s="1"/>
  <c r="K42" i="10" s="1"/>
  <c r="E41" i="10"/>
  <c r="G41" i="10" s="1"/>
  <c r="I41" i="10" s="1"/>
  <c r="K41" i="10" s="1"/>
  <c r="E40" i="10"/>
  <c r="G40" i="10" s="1"/>
  <c r="I40" i="10" s="1"/>
  <c r="K40" i="10" s="1"/>
  <c r="E39" i="10"/>
  <c r="G39" i="10" s="1"/>
  <c r="I39" i="10" s="1"/>
  <c r="K39" i="10" s="1"/>
  <c r="E38" i="10"/>
  <c r="G38" i="10" s="1"/>
  <c r="I38" i="10" s="1"/>
  <c r="K38" i="10" s="1"/>
  <c r="E37" i="10"/>
  <c r="G37" i="10" s="1"/>
  <c r="I37" i="10" s="1"/>
  <c r="K37" i="10" s="1"/>
  <c r="E36" i="10"/>
  <c r="G36" i="10" s="1"/>
  <c r="I36" i="10" s="1"/>
  <c r="K36" i="10" s="1"/>
  <c r="E35" i="10"/>
  <c r="G35" i="10" s="1"/>
  <c r="I35" i="10" s="1"/>
  <c r="K35" i="10" s="1"/>
  <c r="E34" i="10"/>
  <c r="G34" i="10" s="1"/>
  <c r="I34" i="10" s="1"/>
  <c r="K34" i="10" s="1"/>
  <c r="I33" i="10"/>
  <c r="K33" i="10" s="1"/>
  <c r="E33" i="10"/>
  <c r="E32" i="10"/>
  <c r="G32" i="10" s="1"/>
  <c r="I32" i="10" s="1"/>
  <c r="K32" i="10" s="1"/>
  <c r="E31" i="10"/>
  <c r="G31" i="10" s="1"/>
  <c r="I31" i="10" s="1"/>
  <c r="K31" i="10" s="1"/>
  <c r="E30" i="10"/>
  <c r="G30" i="10" s="1"/>
  <c r="I30" i="10" s="1"/>
  <c r="K30" i="10" s="1"/>
  <c r="E29" i="10"/>
  <c r="G29" i="10" s="1"/>
  <c r="I29" i="10" s="1"/>
  <c r="K29" i="10" s="1"/>
  <c r="E28" i="10"/>
  <c r="G28" i="10" s="1"/>
  <c r="I28" i="10" s="1"/>
  <c r="K28" i="10" s="1"/>
  <c r="E27" i="10"/>
  <c r="G27" i="10" s="1"/>
  <c r="I27" i="10" s="1"/>
  <c r="H24" i="10"/>
  <c r="E23" i="10"/>
  <c r="G23" i="10" s="1"/>
  <c r="I23" i="10" s="1"/>
  <c r="K23" i="10" s="1"/>
  <c r="E22" i="10"/>
  <c r="G22" i="10" s="1"/>
  <c r="I22" i="10" s="1"/>
  <c r="K22" i="10" s="1"/>
  <c r="E21" i="10"/>
  <c r="G21" i="10" s="1"/>
  <c r="I21" i="10" s="1"/>
  <c r="K21" i="10" s="1"/>
  <c r="I20" i="10"/>
  <c r="K20" i="10" s="1"/>
  <c r="E20" i="10"/>
  <c r="I19" i="10"/>
  <c r="K19" i="10" s="1"/>
  <c r="E19" i="10"/>
  <c r="I18" i="10"/>
  <c r="K18" i="10" s="1"/>
  <c r="E18" i="10"/>
  <c r="G17" i="10"/>
  <c r="I17" i="10" s="1"/>
  <c r="K17" i="10" s="1"/>
  <c r="I16" i="10"/>
  <c r="K16" i="10" s="1"/>
  <c r="G15" i="10"/>
  <c r="I15" i="10" s="1"/>
  <c r="K15" i="10" s="1"/>
  <c r="E15" i="10"/>
  <c r="E13" i="10"/>
  <c r="G13" i="10" s="1"/>
  <c r="I13" i="10" s="1"/>
  <c r="H11" i="10"/>
  <c r="E10" i="10"/>
  <c r="G10" i="10" s="1"/>
  <c r="I10" i="10" s="1"/>
  <c r="K9" i="10"/>
  <c r="E9" i="10"/>
  <c r="C14" i="4" s="1"/>
  <c r="H44" i="9"/>
  <c r="E43" i="9"/>
  <c r="G43" i="9" s="1"/>
  <c r="I43" i="9" s="1"/>
  <c r="K43" i="9" s="1"/>
  <c r="E42" i="9"/>
  <c r="G42" i="9" s="1"/>
  <c r="I42" i="9" s="1"/>
  <c r="K42" i="9" s="1"/>
  <c r="E41" i="9"/>
  <c r="G41" i="9" s="1"/>
  <c r="I41" i="9" s="1"/>
  <c r="K41" i="9" s="1"/>
  <c r="E40" i="9"/>
  <c r="G40" i="9" s="1"/>
  <c r="I40" i="9" s="1"/>
  <c r="H38" i="9"/>
  <c r="E37" i="9"/>
  <c r="G37" i="9" s="1"/>
  <c r="I37" i="9" s="1"/>
  <c r="K37" i="9" s="1"/>
  <c r="E36" i="9"/>
  <c r="G36" i="9" s="1"/>
  <c r="I36" i="9" s="1"/>
  <c r="K36" i="9" s="1"/>
  <c r="I35" i="9"/>
  <c r="K35" i="9" s="1"/>
  <c r="E35" i="9"/>
  <c r="I34" i="9"/>
  <c r="K34" i="9" s="1"/>
  <c r="E34" i="9"/>
  <c r="E33" i="9"/>
  <c r="G33" i="9" s="1"/>
  <c r="I33" i="9" s="1"/>
  <c r="K33" i="9" s="1"/>
  <c r="E32" i="9"/>
  <c r="G32" i="9" s="1"/>
  <c r="I32" i="9" s="1"/>
  <c r="K32" i="9" s="1"/>
  <c r="E31" i="9"/>
  <c r="G31" i="9" s="1"/>
  <c r="I31" i="9" s="1"/>
  <c r="K31" i="9" s="1"/>
  <c r="E30" i="9"/>
  <c r="G30" i="9" s="1"/>
  <c r="I30" i="9" s="1"/>
  <c r="K30" i="9" s="1"/>
  <c r="E29" i="9"/>
  <c r="G29" i="9" s="1"/>
  <c r="I29" i="9" s="1"/>
  <c r="K29" i="9" s="1"/>
  <c r="E28" i="9"/>
  <c r="G28" i="9" s="1"/>
  <c r="I28" i="9" s="1"/>
  <c r="K28" i="9" s="1"/>
  <c r="E27" i="9"/>
  <c r="G27" i="9" s="1"/>
  <c r="I27" i="9" s="1"/>
  <c r="K27" i="9" s="1"/>
  <c r="I26" i="9"/>
  <c r="K26" i="9" s="1"/>
  <c r="E26" i="9"/>
  <c r="E25" i="9"/>
  <c r="G25" i="9" s="1"/>
  <c r="I25" i="9" s="1"/>
  <c r="K25" i="9" s="1"/>
  <c r="E24" i="9"/>
  <c r="E23" i="9"/>
  <c r="G23" i="9" s="1"/>
  <c r="I23" i="9" s="1"/>
  <c r="K23" i="9" s="1"/>
  <c r="E22" i="9"/>
  <c r="G22" i="9" s="1"/>
  <c r="I22" i="9" s="1"/>
  <c r="K22" i="9" s="1"/>
  <c r="E21" i="9"/>
  <c r="G21" i="9" s="1"/>
  <c r="I21" i="9" s="1"/>
  <c r="H19" i="9"/>
  <c r="E18" i="9"/>
  <c r="C9" i="4" s="1"/>
  <c r="E17" i="9"/>
  <c r="G17" i="9" s="1"/>
  <c r="I17" i="9" s="1"/>
  <c r="K17" i="9" s="1"/>
  <c r="E16" i="9"/>
  <c r="G16" i="9" s="1"/>
  <c r="I16" i="9" s="1"/>
  <c r="K16" i="9" s="1"/>
  <c r="E15" i="9"/>
  <c r="G15" i="9" s="1"/>
  <c r="I15" i="9" s="1"/>
  <c r="K15" i="9" s="1"/>
  <c r="I14" i="9"/>
  <c r="K14" i="9" s="1"/>
  <c r="E14" i="9"/>
  <c r="I13" i="9"/>
  <c r="K13" i="9" s="1"/>
  <c r="E13" i="9"/>
  <c r="I12" i="9"/>
  <c r="K12" i="9" s="1"/>
  <c r="E12" i="9"/>
  <c r="E11" i="9"/>
  <c r="G11" i="9" s="1"/>
  <c r="I11" i="9" s="1"/>
  <c r="K11" i="9" s="1"/>
  <c r="E9" i="9"/>
  <c r="G10" i="9" s="1"/>
  <c r="I10" i="9" s="1"/>
  <c r="K10" i="9" s="1"/>
  <c r="G17" i="19" l="1"/>
  <c r="I17" i="19" s="1"/>
  <c r="K17" i="19" s="1"/>
  <c r="K57" i="20"/>
  <c r="I57" i="20"/>
  <c r="G71" i="20"/>
  <c r="K60" i="20"/>
  <c r="K70" i="20" s="1"/>
  <c r="I70" i="20"/>
  <c r="K58" i="19"/>
  <c r="I58" i="19"/>
  <c r="G73" i="19"/>
  <c r="K61" i="19"/>
  <c r="K72" i="19" s="1"/>
  <c r="I72" i="19"/>
  <c r="B20" i="7"/>
  <c r="I58" i="18"/>
  <c r="K58" i="18"/>
  <c r="K72" i="18"/>
  <c r="I72" i="18"/>
  <c r="G73" i="18"/>
  <c r="G82" i="17"/>
  <c r="I81" i="17"/>
  <c r="K67" i="17"/>
  <c r="K81" i="17" s="1"/>
  <c r="K30" i="17"/>
  <c r="K64" i="17" s="1"/>
  <c r="I64" i="17"/>
  <c r="I43" i="16"/>
  <c r="K35" i="16"/>
  <c r="K43" i="16" s="1"/>
  <c r="G44" i="16"/>
  <c r="I33" i="16"/>
  <c r="K24" i="16"/>
  <c r="K33" i="16" s="1"/>
  <c r="K25" i="15"/>
  <c r="K34" i="15" s="1"/>
  <c r="I34" i="15"/>
  <c r="K36" i="15"/>
  <c r="K45" i="15" s="1"/>
  <c r="I45" i="15"/>
  <c r="G46" i="15"/>
  <c r="G47" i="15" s="1"/>
  <c r="I23" i="15"/>
  <c r="B15" i="7"/>
  <c r="I74" i="13"/>
  <c r="K49" i="13"/>
  <c r="K74" i="13" s="1"/>
  <c r="G75" i="13"/>
  <c r="I11" i="13"/>
  <c r="K10" i="13"/>
  <c r="K11" i="13" s="1"/>
  <c r="I28" i="13"/>
  <c r="K13" i="13"/>
  <c r="K28" i="13" s="1"/>
  <c r="I47" i="13"/>
  <c r="K31" i="13"/>
  <c r="K47" i="13" s="1"/>
  <c r="I53" i="12"/>
  <c r="K47" i="12"/>
  <c r="K53" i="12" s="1"/>
  <c r="J8" i="4"/>
  <c r="G21" i="12"/>
  <c r="I21" i="12" s="1"/>
  <c r="K21" i="12" s="1"/>
  <c r="K44" i="12" s="1"/>
  <c r="G10" i="11"/>
  <c r="I10" i="11" s="1"/>
  <c r="K10" i="11" s="1"/>
  <c r="I7" i="4"/>
  <c r="J7" i="4"/>
  <c r="I47" i="11"/>
  <c r="K21" i="11"/>
  <c r="K47" i="11" s="1"/>
  <c r="I9" i="11"/>
  <c r="I56" i="11"/>
  <c r="K50" i="11"/>
  <c r="K56" i="11" s="1"/>
  <c r="G14" i="10"/>
  <c r="I14" i="10" s="1"/>
  <c r="K14" i="10" s="1"/>
  <c r="C12" i="4"/>
  <c r="J12" i="4" s="1"/>
  <c r="I62" i="10"/>
  <c r="K56" i="10"/>
  <c r="K62" i="10" s="1"/>
  <c r="K13" i="10"/>
  <c r="K3" i="4"/>
  <c r="I3" i="4"/>
  <c r="J3" i="4"/>
  <c r="I11" i="10"/>
  <c r="K10" i="10"/>
  <c r="K11" i="10" s="1"/>
  <c r="K6" i="4"/>
  <c r="J6" i="4"/>
  <c r="I6" i="4"/>
  <c r="I53" i="10"/>
  <c r="K27" i="10"/>
  <c r="K53" i="10" s="1"/>
  <c r="J14" i="4"/>
  <c r="K14" i="4"/>
  <c r="I5" i="4"/>
  <c r="J5" i="4"/>
  <c r="C10" i="4"/>
  <c r="I10" i="4" s="1"/>
  <c r="I4" i="4"/>
  <c r="G9" i="10"/>
  <c r="C13" i="4"/>
  <c r="K13" i="4" s="1"/>
  <c r="J4" i="4"/>
  <c r="K23" i="15"/>
  <c r="I47" i="14"/>
  <c r="K47" i="14"/>
  <c r="G48" i="14"/>
  <c r="G49" i="14" s="1"/>
  <c r="K36" i="14"/>
  <c r="I36" i="14"/>
  <c r="K23" i="14"/>
  <c r="I23" i="14"/>
  <c r="I44" i="9"/>
  <c r="K40" i="9"/>
  <c r="K44" i="9" s="1"/>
  <c r="K9" i="4"/>
  <c r="J9" i="4"/>
  <c r="I9" i="4"/>
  <c r="K21" i="9"/>
  <c r="G9" i="9"/>
  <c r="I9" i="9" s="1"/>
  <c r="G18" i="9"/>
  <c r="I18" i="9" s="1"/>
  <c r="K18" i="9" s="1"/>
  <c r="G24" i="9"/>
  <c r="I24" i="9" s="1"/>
  <c r="K24" i="9" s="1"/>
  <c r="G55" i="12"/>
  <c r="I46" i="15" l="1"/>
  <c r="K46" i="15"/>
  <c r="K47" i="15" s="1"/>
  <c r="K48" i="14"/>
  <c r="G64" i="10"/>
  <c r="C7" i="7" s="1"/>
  <c r="I48" i="14"/>
  <c r="I49" i="14" s="1"/>
  <c r="K24" i="10"/>
  <c r="K64" i="10" s="1"/>
  <c r="K26" i="20"/>
  <c r="K71" i="20" s="1"/>
  <c r="I26" i="20"/>
  <c r="I71" i="20" s="1"/>
  <c r="G72" i="20"/>
  <c r="C19" i="7"/>
  <c r="K26" i="19"/>
  <c r="K73" i="19" s="1"/>
  <c r="I26" i="19"/>
  <c r="I73" i="19" s="1"/>
  <c r="C18" i="7"/>
  <c r="G74" i="19"/>
  <c r="B21" i="7"/>
  <c r="I27" i="18"/>
  <c r="I73" i="18" s="1"/>
  <c r="K27" i="18"/>
  <c r="K73" i="18" s="1"/>
  <c r="G74" i="18"/>
  <c r="C17" i="7"/>
  <c r="G83" i="17"/>
  <c r="C16" i="7"/>
  <c r="I27" i="17"/>
  <c r="I82" i="17" s="1"/>
  <c r="K27" i="17"/>
  <c r="K82" i="17" s="1"/>
  <c r="K22" i="16"/>
  <c r="K44" i="16" s="1"/>
  <c r="I22" i="16"/>
  <c r="I44" i="16" s="1"/>
  <c r="G45" i="16"/>
  <c r="C14" i="7"/>
  <c r="I47" i="15"/>
  <c r="C13" i="7"/>
  <c r="C11" i="7"/>
  <c r="G76" i="13"/>
  <c r="K75" i="13"/>
  <c r="I75" i="13"/>
  <c r="I8" i="4"/>
  <c r="I44" i="12"/>
  <c r="K8" i="4"/>
  <c r="G58" i="11"/>
  <c r="C8" i="7" s="1"/>
  <c r="I12" i="4"/>
  <c r="J10" i="4"/>
  <c r="K10" i="4"/>
  <c r="K12" i="4"/>
  <c r="I18" i="11"/>
  <c r="I58" i="11" s="1"/>
  <c r="K9" i="11"/>
  <c r="K18" i="11" s="1"/>
  <c r="K58" i="11" s="1"/>
  <c r="J13" i="4"/>
  <c r="I24" i="10"/>
  <c r="I64" i="10" s="1"/>
  <c r="I13" i="4"/>
  <c r="C12" i="7"/>
  <c r="I19" i="9"/>
  <c r="K9" i="9"/>
  <c r="K19" i="9" s="1"/>
  <c r="I38" i="9"/>
  <c r="K38" i="9"/>
  <c r="G45" i="9"/>
  <c r="G56" i="12"/>
  <c r="C9" i="7"/>
  <c r="I17" i="12"/>
  <c r="K17" i="12"/>
  <c r="K55" i="12" s="1"/>
  <c r="G65" i="10" l="1"/>
  <c r="I45" i="9"/>
  <c r="D6" i="7" s="1"/>
  <c r="I55" i="12"/>
  <c r="D9" i="7" s="1"/>
  <c r="I46" i="9"/>
  <c r="J15" i="4"/>
  <c r="I15" i="4"/>
  <c r="K15" i="4"/>
  <c r="D19" i="7"/>
  <c r="I72" i="20"/>
  <c r="F19" i="7"/>
  <c r="G19" i="7" s="1"/>
  <c r="I19" i="7" s="1"/>
  <c r="K72" i="20"/>
  <c r="I74" i="19"/>
  <c r="D18" i="7"/>
  <c r="F18" i="7"/>
  <c r="G18" i="7" s="1"/>
  <c r="I18" i="7" s="1"/>
  <c r="K74" i="19"/>
  <c r="D17" i="7"/>
  <c r="I74" i="18"/>
  <c r="K74" i="18"/>
  <c r="F17" i="7"/>
  <c r="G17" i="7" s="1"/>
  <c r="I17" i="7" s="1"/>
  <c r="C20" i="7"/>
  <c r="K83" i="17"/>
  <c r="F16" i="7"/>
  <c r="D16" i="7"/>
  <c r="I83" i="17"/>
  <c r="K45" i="16"/>
  <c r="F14" i="7"/>
  <c r="G14" i="7" s="1"/>
  <c r="I14" i="7" s="1"/>
  <c r="I45" i="16"/>
  <c r="D14" i="7"/>
  <c r="D13" i="7"/>
  <c r="C15" i="7"/>
  <c r="F13" i="7"/>
  <c r="G13" i="7" s="1"/>
  <c r="I13" i="7" s="1"/>
  <c r="F11" i="7"/>
  <c r="G11" i="7" s="1"/>
  <c r="I11" i="7" s="1"/>
  <c r="K76" i="13"/>
  <c r="D11" i="7"/>
  <c r="I76" i="13"/>
  <c r="G59" i="11"/>
  <c r="F8" i="7"/>
  <c r="G8" i="7" s="1"/>
  <c r="I8" i="7" s="1"/>
  <c r="K59" i="11"/>
  <c r="I59" i="11"/>
  <c r="D8" i="7"/>
  <c r="I65" i="10"/>
  <c r="D7" i="7"/>
  <c r="F7" i="7"/>
  <c r="G7" i="7" s="1"/>
  <c r="I7" i="7" s="1"/>
  <c r="K65" i="10"/>
  <c r="C10" i="7"/>
  <c r="D12" i="7"/>
  <c r="F12" i="7"/>
  <c r="K49" i="14"/>
  <c r="G46" i="9"/>
  <c r="C6" i="7"/>
  <c r="K45" i="9"/>
  <c r="F6" i="7" s="1"/>
  <c r="F9" i="7"/>
  <c r="K56" i="12"/>
  <c r="K6" i="7" l="1"/>
  <c r="J6" i="7"/>
  <c r="D20" i="7"/>
  <c r="C21" i="7"/>
  <c r="F20" i="7"/>
  <c r="G20" i="7" s="1"/>
  <c r="I20" i="7" s="1"/>
  <c r="G16" i="7"/>
  <c r="I16" i="7" s="1"/>
  <c r="D15" i="7"/>
  <c r="I56" i="12"/>
  <c r="D10" i="7"/>
  <c r="F15" i="7"/>
  <c r="G15" i="7" s="1"/>
  <c r="I15" i="7" s="1"/>
  <c r="G12" i="7"/>
  <c r="I12" i="7" s="1"/>
  <c r="K46" i="9"/>
  <c r="G6" i="7"/>
  <c r="I6" i="7" s="1"/>
  <c r="F10" i="7"/>
  <c r="G9" i="7"/>
  <c r="I9" i="7" s="1"/>
  <c r="K20" i="7" l="1"/>
  <c r="J20" i="7"/>
  <c r="K10" i="7"/>
  <c r="J10" i="7"/>
  <c r="K15" i="7"/>
  <c r="J15" i="7"/>
  <c r="D21" i="7"/>
  <c r="F21" i="7"/>
  <c r="G21" i="7" s="1"/>
  <c r="G10" i="7"/>
  <c r="I10" i="7" s="1"/>
  <c r="I21" i="7" s="1"/>
  <c r="K21" i="7" l="1"/>
  <c r="J21" i="7"/>
</calcChain>
</file>

<file path=xl/comments1.xml><?xml version="1.0" encoding="utf-8"?>
<comments xmlns="http://schemas.openxmlformats.org/spreadsheetml/2006/main">
  <authors>
    <author>amy.cavanaugh</author>
    <author>Buch, Brian - RD, Boise, ID</author>
  </authors>
  <commentList>
    <comment ref="E17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E31" authorId="1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Based on average % of obligations for projects larger then 200K total project costs (2009-2013)</t>
        </r>
      </text>
    </comment>
    <comment ref="E33" authorId="1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Avg number of awards above $100,000 (2009-2013)</t>
        </r>
      </text>
    </comment>
    <comment ref="E37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  <comment ref="E41" authorId="1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Number based on % solar, hydro, wind, and biomass projects funded.  Most likely to have commercial need for a PPA (2009-2013)
</t>
        </r>
      </text>
    </comment>
  </commentList>
</comments>
</file>

<file path=xl/comments2.xml><?xml version="1.0" encoding="utf-8"?>
<comments xmlns="http://schemas.openxmlformats.org/spreadsheetml/2006/main">
  <authors>
    <author>Buch, Brian - RD, Boise, ID</author>
  </authors>
  <commentList>
    <comment ref="E13" authorId="0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Assumes that 50% of applicants will provide self-score documentation</t>
        </r>
      </text>
    </comment>
  </commentList>
</comments>
</file>

<file path=xl/comments3.xml><?xml version="1.0" encoding="utf-8"?>
<comments xmlns="http://schemas.openxmlformats.org/spreadsheetml/2006/main">
  <authors>
    <author>amy.cavanaugh</author>
  </authors>
  <commentList>
    <comment ref="E34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3 done as of 2011
</t>
        </r>
      </text>
    </comment>
    <comment ref="E60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Number of transfer and assumptions plus liquidation plans
</t>
        </r>
      </text>
    </comment>
  </commentList>
</comments>
</file>

<file path=xl/comments4.xml><?xml version="1.0" encoding="utf-8"?>
<comments xmlns="http://schemas.openxmlformats.org/spreadsheetml/2006/main">
  <authors>
    <author>amy.cavanaugh</author>
  </authors>
  <commentList>
    <comment ref="E10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E40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</commentList>
</comments>
</file>

<file path=xl/comments5.xml><?xml version="1.0" encoding="utf-8"?>
<comments xmlns="http://schemas.openxmlformats.org/spreadsheetml/2006/main">
  <authors>
    <author>amy.cavanaugh</author>
  </authors>
  <commentList>
    <comment ref="E10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E37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</commentList>
</comments>
</file>

<file path=xl/comments6.xml><?xml version="1.0" encoding="utf-8"?>
<comments xmlns="http://schemas.openxmlformats.org/spreadsheetml/2006/main">
  <authors>
    <author>amy.cavanaugh</author>
  </authors>
  <commentList>
    <comment ref="E10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E36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</commentList>
</comments>
</file>

<file path=xl/comments7.xml><?xml version="1.0" encoding="utf-8"?>
<comments xmlns="http://schemas.openxmlformats.org/spreadsheetml/2006/main">
  <authors>
    <author>Buch, Brian - RD, Boise, ID</author>
    <author>amy.cavanaugh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>Buch, Brian - RD, Boise, ID:</t>
        </r>
        <r>
          <rPr>
            <sz val="9"/>
            <color indexed="81"/>
            <rFont val="Tahoma"/>
            <family val="2"/>
          </rPr>
          <t xml:space="preserve">
Assumes that 50% of applicants will provide self-score documentation</t>
        </r>
      </text>
    </comment>
    <comment ref="E36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</commentList>
</comments>
</file>

<file path=xl/sharedStrings.xml><?xml version="1.0" encoding="utf-8"?>
<sst xmlns="http://schemas.openxmlformats.org/spreadsheetml/2006/main" count="2267" uniqueCount="397">
  <si>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</si>
  <si>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</si>
  <si>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</si>
  <si>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</si>
  <si>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</si>
  <si>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</si>
  <si>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</si>
  <si>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</si>
  <si>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</si>
  <si>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</si>
  <si>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</si>
  <si>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</si>
  <si>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</si>
  <si>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</si>
  <si>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</si>
  <si>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</si>
  <si>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</si>
  <si>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</si>
  <si>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</si>
  <si>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</si>
  <si>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</si>
  <si>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</si>
  <si>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</si>
  <si>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</si>
  <si>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</si>
  <si>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</si>
  <si>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</si>
  <si>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</si>
  <si>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</si>
  <si>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</si>
  <si>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Appeals</t>
  </si>
  <si>
    <t>written</t>
  </si>
  <si>
    <t>Association or Relationship with Rural Development Employees</t>
  </si>
  <si>
    <t>Environmental Analysis</t>
  </si>
  <si>
    <t>Final Project Performance Report - EEI</t>
  </si>
  <si>
    <t>Application for Federal Assistance</t>
  </si>
  <si>
    <t>Budget Information - Construction Programs</t>
  </si>
  <si>
    <t>Assurances - Construction Programs</t>
  </si>
  <si>
    <t>Cert. Regarding Drug-Free Workplace Req. (Grants) Alt. I - For Grantees Other Than Individuals</t>
  </si>
  <si>
    <t>Disclosure of Lobbying Activities</t>
  </si>
  <si>
    <t>SF LLL (0348-0046)</t>
  </si>
  <si>
    <t>Certification Regarding Debarment, Suspension &amp; Other Resp. Matters-Primary Covered Trans.</t>
  </si>
  <si>
    <t>Equal Opportunity Agreement</t>
  </si>
  <si>
    <t>Assurance Agreement</t>
  </si>
  <si>
    <t>Request for Obligation of Funds</t>
  </si>
  <si>
    <t>SF 271 (0348-0002)</t>
  </si>
  <si>
    <t>SF 424 (4040-0004)</t>
  </si>
  <si>
    <t>SF 424C (4040-0008)</t>
  </si>
  <si>
    <t>SF 424D (4040-0009)</t>
  </si>
  <si>
    <t xml:space="preserve">AD -1049 </t>
  </si>
  <si>
    <t>Outlay Report and Request for Reimbursement for Construction Programs</t>
  </si>
  <si>
    <t>4280.XXX</t>
  </si>
  <si>
    <t>Power purchase agreement</t>
  </si>
  <si>
    <t>Letter of Intent</t>
  </si>
  <si>
    <t>Final Project Performance Report - RES</t>
  </si>
  <si>
    <t>Certification for legal entity</t>
  </si>
  <si>
    <t>117(d)</t>
  </si>
  <si>
    <t>Feasibility study - RES</t>
  </si>
  <si>
    <t xml:space="preserve">Self-scoring documentation </t>
  </si>
  <si>
    <t>Financial information (past, present and future)</t>
  </si>
  <si>
    <t>118(b)</t>
  </si>
  <si>
    <t>118(b)(1)</t>
  </si>
  <si>
    <t xml:space="preserve">Certification from contractor of final completion </t>
  </si>
  <si>
    <t>Grantee statement for accepting contractor's work</t>
  </si>
  <si>
    <t>Projects with TPC of $80,000 or less</t>
  </si>
  <si>
    <t>119(b)</t>
  </si>
  <si>
    <t>Insurance requirements</t>
  </si>
  <si>
    <t>Evidence of matching funds</t>
  </si>
  <si>
    <t>Programmatic changes</t>
  </si>
  <si>
    <t>Transfer of obligation</t>
  </si>
  <si>
    <t xml:space="preserve">Transfer of ownership </t>
  </si>
  <si>
    <t>Certification Regarding Debarment, Suspension, Ineligibility, and Voluntary Exclusion - Lower Tier Covered Transactions</t>
  </si>
  <si>
    <t>Compliance Statement</t>
  </si>
  <si>
    <t>Certificate of Contractor's Release</t>
  </si>
  <si>
    <t>Release by Claimants</t>
  </si>
  <si>
    <t xml:space="preserve">Federal Financial Report </t>
  </si>
  <si>
    <t>SF 425 (0348-0061)</t>
  </si>
  <si>
    <t>Outcome Project Performance Reports - RES</t>
  </si>
  <si>
    <t>Outcome Project Performance Reports - EEI</t>
  </si>
  <si>
    <t xml:space="preserve">Disposition instructions for acquired property </t>
  </si>
  <si>
    <t>Rural Business Cooperative Service Grant Agreement</t>
  </si>
  <si>
    <t xml:space="preserve">AD-1048 </t>
  </si>
  <si>
    <t xml:space="preserve">AD-1047 </t>
  </si>
  <si>
    <t>assignment</t>
  </si>
  <si>
    <t>123(h)(4)</t>
  </si>
  <si>
    <t>122(b)</t>
  </si>
  <si>
    <t>122(c)(2)</t>
  </si>
  <si>
    <t>122(c)(6)</t>
  </si>
  <si>
    <t>122(c)(7)</t>
  </si>
  <si>
    <t>122(c)(3)</t>
  </si>
  <si>
    <t>122(c)(4)</t>
  </si>
  <si>
    <t>122(c)(5)</t>
  </si>
  <si>
    <t>122(d)</t>
  </si>
  <si>
    <t>123(b)</t>
  </si>
  <si>
    <t>123(c)</t>
  </si>
  <si>
    <t>123(d)</t>
  </si>
  <si>
    <t>123(e)</t>
  </si>
  <si>
    <t>122(h)</t>
  </si>
  <si>
    <t>123(j)(1)</t>
  </si>
  <si>
    <t>Semiannual Project Performance Report</t>
  </si>
  <si>
    <t>123(j)(3)(i)</t>
  </si>
  <si>
    <t>123(j)(3)(ii)</t>
  </si>
  <si>
    <t>123(j)(2)(ii)</t>
  </si>
  <si>
    <t>122(f)</t>
  </si>
  <si>
    <t>122(c)(1)</t>
  </si>
  <si>
    <t>Contruction Contract</t>
  </si>
  <si>
    <t>124(b)</t>
  </si>
  <si>
    <t>123(j)(1)(i)</t>
  </si>
  <si>
    <t>Balance sheets and income statements</t>
  </si>
  <si>
    <t xml:space="preserve">Average Total </t>
  </si>
  <si>
    <t>3-year Average</t>
  </si>
  <si>
    <t xml:space="preserve">Scope of work </t>
  </si>
  <si>
    <t>190 (b)(1)</t>
  </si>
  <si>
    <t>190 (b)(2)</t>
  </si>
  <si>
    <t>Budget Information - Non-Construction Programs</t>
  </si>
  <si>
    <t>SF 424A (4040-0006)</t>
  </si>
  <si>
    <t>Assurances - Non-Construction Program</t>
  </si>
  <si>
    <t>SF 424B (4040-0007)</t>
  </si>
  <si>
    <t>190 (b)(3)</t>
  </si>
  <si>
    <t>122(c)(8)</t>
  </si>
  <si>
    <t>Request for Advance or Reimbursement</t>
  </si>
  <si>
    <t>SF-270 (0348-0004)</t>
  </si>
  <si>
    <t xml:space="preserve">Final Project Performance Report </t>
  </si>
  <si>
    <t xml:space="preserve">Outcome Project Performance Reports </t>
  </si>
  <si>
    <t>123(f)</t>
  </si>
  <si>
    <t>Audit requirements</t>
  </si>
  <si>
    <t>Insurance requirement</t>
  </si>
  <si>
    <t>195(a)</t>
  </si>
  <si>
    <t>196(b)</t>
  </si>
  <si>
    <t>196 ( c)</t>
  </si>
  <si>
    <t>196 (d)</t>
  </si>
  <si>
    <t>Activity</t>
  </si>
  <si>
    <t>Number</t>
  </si>
  <si>
    <t># of Hours</t>
  </si>
  <si>
    <t>Rate</t>
  </si>
  <si>
    <t>TOTAL</t>
  </si>
  <si>
    <t>Review application and lender's analysis and complete negotiations, site visit and environmental review</t>
  </si>
  <si>
    <t>Approve loan and obligate funds</t>
  </si>
  <si>
    <t>Review documents and issue guarantee</t>
  </si>
  <si>
    <t>Replacement of documents</t>
  </si>
  <si>
    <t>Financial statement review</t>
  </si>
  <si>
    <t>Servicing actions</t>
  </si>
  <si>
    <t>Borrower/lender visits</t>
  </si>
  <si>
    <t xml:space="preserve">Outcome project performance </t>
  </si>
  <si>
    <t>ANNUALIZED TOTAL</t>
  </si>
  <si>
    <t xml:space="preserve">The reviews are typically completed by GS-11 &amp; 12 State Loan Specialists and GS-13    </t>
  </si>
  <si>
    <t xml:space="preserve">State Program Directors.  The loans are typically approved by the State Director.  </t>
  </si>
  <si>
    <t>The GS-8 or 9 State Loan Technician typically does the data entry in the computer system.</t>
  </si>
  <si>
    <t xml:space="preserve">Application review </t>
  </si>
  <si>
    <t>Approve and obligate funds</t>
  </si>
  <si>
    <t>Technical merit review</t>
  </si>
  <si>
    <t xml:space="preserve">Reporting and Grant Disbursement </t>
  </si>
  <si>
    <t xml:space="preserve">Planning and Performance </t>
  </si>
  <si>
    <t>Servicing actions other than monitoring</t>
  </si>
  <si>
    <t>Review Technical Reports</t>
  </si>
  <si>
    <t>Reviews and appeals</t>
  </si>
  <si>
    <t>Personal credit reports</t>
  </si>
  <si>
    <t>4280.137(b)(2)(iv)</t>
  </si>
  <si>
    <t>Appraisals</t>
  </si>
  <si>
    <t>4280.137(b)(2)(v)</t>
  </si>
  <si>
    <t>Commercial credit reports</t>
  </si>
  <si>
    <t>4280.137(b)(2)(vi)</t>
  </si>
  <si>
    <t>Personal and corporate financial statements of guarantors</t>
  </si>
  <si>
    <t>4280.137(b)(2)(viii)</t>
  </si>
  <si>
    <t>Lender's analysis</t>
  </si>
  <si>
    <t>4280.137(b)(2)(ix)</t>
  </si>
  <si>
    <t>Lender's certification</t>
  </si>
  <si>
    <t>4280.137(b)(2)(x)</t>
  </si>
  <si>
    <t>Proposed or sample loan agreement</t>
  </si>
  <si>
    <t>Repurchase from holder</t>
  </si>
  <si>
    <t>Replacement of document</t>
  </si>
  <si>
    <t>4279.125(b)</t>
  </si>
  <si>
    <t>Interest rate change</t>
  </si>
  <si>
    <t>Planning and performing development for lender</t>
  </si>
  <si>
    <t>4279.174(a), (b)</t>
  </si>
  <si>
    <t>Transfer of lender</t>
  </si>
  <si>
    <t>Changes in borrowers</t>
  </si>
  <si>
    <t>Conditions precedent to issuance of guarantee</t>
  </si>
  <si>
    <t>Issuance of loan note guarantee</t>
  </si>
  <si>
    <t>Refusal to issue loan note guarantee</t>
  </si>
  <si>
    <t>4287.107(b)</t>
  </si>
  <si>
    <t>Loan classification</t>
  </si>
  <si>
    <t>4287.107(c)</t>
  </si>
  <si>
    <t>Agency and lender conference</t>
  </si>
  <si>
    <t>4287.107(d)</t>
  </si>
  <si>
    <t>Quarterly financial reports</t>
  </si>
  <si>
    <t>Annual financial reports</t>
  </si>
  <si>
    <t>Borrower visits</t>
  </si>
  <si>
    <t>Interest rate adjustments</t>
  </si>
  <si>
    <t>Release of collateral</t>
  </si>
  <si>
    <t>Subordination of lien position</t>
  </si>
  <si>
    <t>Alterations of loan instruments</t>
  </si>
  <si>
    <t>4287.134(a), (g) and 4280.152(d)</t>
  </si>
  <si>
    <t>Loan transfer and assumption</t>
  </si>
  <si>
    <t>4287.134(a)</t>
  </si>
  <si>
    <t>Credit reports</t>
  </si>
  <si>
    <t>4287.134(c)</t>
  </si>
  <si>
    <t>Appraisal reports</t>
  </si>
  <si>
    <t>Substitution of lender</t>
  </si>
  <si>
    <t>4287.145(a)</t>
  </si>
  <si>
    <t>Default by borrower</t>
  </si>
  <si>
    <t>4287.145(b)</t>
  </si>
  <si>
    <t>Curative actions</t>
  </si>
  <si>
    <t>Protective advances</t>
  </si>
  <si>
    <t>4287.157(c)</t>
  </si>
  <si>
    <t>Liquidation plan</t>
  </si>
  <si>
    <t>4287.157(f)</t>
  </si>
  <si>
    <t>Acceleration</t>
  </si>
  <si>
    <t>4287.157(h)</t>
  </si>
  <si>
    <t>Accounting and reports</t>
  </si>
  <si>
    <t>Termination of guarantee</t>
  </si>
  <si>
    <t>Application for a loan guarantee (&gt;$600,000)</t>
  </si>
  <si>
    <t>RD 4279-1 (0570-0017)</t>
  </si>
  <si>
    <t>4280.137(c)(2)</t>
  </si>
  <si>
    <r>
      <t>Application for a loan guarantee (</t>
    </r>
    <r>
      <rPr>
        <u/>
        <sz val="10"/>
        <rFont val="Arial Narrow"/>
        <family val="2"/>
      </rPr>
      <t>&lt;</t>
    </r>
    <r>
      <rPr>
        <sz val="10"/>
        <rFont val="Arial Narrow"/>
        <family val="2"/>
      </rPr>
      <t>$600,000)</t>
    </r>
  </si>
  <si>
    <t>4279-1A (0570-0017)</t>
  </si>
  <si>
    <t>Conditional Commitment</t>
  </si>
  <si>
    <t>RD 4279-3 (0570-0017)</t>
  </si>
  <si>
    <t>4279.186(a)</t>
  </si>
  <si>
    <t>Lender's Agreement</t>
  </si>
  <si>
    <t>4279.75(a)</t>
  </si>
  <si>
    <t>RD 4279-6 (0570-0017)</t>
  </si>
  <si>
    <t>4279.149(a)</t>
  </si>
  <si>
    <t>Unconditional Guarantee</t>
  </si>
  <si>
    <t>4280.137(b)(1)(ii)</t>
  </si>
  <si>
    <t>4279.186(a)(3)</t>
  </si>
  <si>
    <t>RD 1980-19 (0575-0137)</t>
  </si>
  <si>
    <t>4287.158(c)</t>
  </si>
  <si>
    <t>RD 449-30 (0575-0137)</t>
  </si>
  <si>
    <t>4287.107(a)</t>
  </si>
  <si>
    <t>Guaranteed Loan Status Report</t>
  </si>
  <si>
    <t>RD 1980-41 (0570-0016)</t>
  </si>
  <si>
    <t>4287.157(i)</t>
  </si>
  <si>
    <t>RD 1980-43 (0575-0137)</t>
  </si>
  <si>
    <t>RD 1980-44 (0570-0016)</t>
  </si>
  <si>
    <t xml:space="preserve">Program </t>
  </si>
  <si>
    <t>EA-REDA</t>
  </si>
  <si>
    <t>RES-EEI Grant</t>
  </si>
  <si>
    <t>RES-EEI Loan</t>
  </si>
  <si>
    <t xml:space="preserve">Total </t>
  </si>
  <si>
    <t>4280.137(b)(2)(vii)</t>
  </si>
  <si>
    <t>Assignment Guaranteed Agreement</t>
  </si>
  <si>
    <t>Guaranteed Loan Closing Report</t>
  </si>
  <si>
    <t>Loan Note Guarantee Report of Loss</t>
  </si>
  <si>
    <t>Lender's Guaranteed Loan Payment to the Agency</t>
  </si>
  <si>
    <t>Cost to the Federal Government - Grants</t>
  </si>
  <si>
    <t>Cost to the Federal Government - Loans</t>
  </si>
  <si>
    <t>Applicants or Grantees</t>
  </si>
  <si>
    <t>Hours</t>
  </si>
  <si>
    <t xml:space="preserve">3- Year Average </t>
  </si>
  <si>
    <t>Administrative Costs</t>
  </si>
  <si>
    <t>Grants</t>
  </si>
  <si>
    <t>Number of respondents</t>
  </si>
  <si>
    <t>186(d)(2)</t>
  </si>
  <si>
    <t>4280.127 (e)(2)</t>
  </si>
  <si>
    <t>Average hour per response</t>
  </si>
  <si>
    <t>RES/EEI Application review - greater than 200,000</t>
  </si>
  <si>
    <t>RES/EEI Application review - 200,000 to greater than 80,000</t>
  </si>
  <si>
    <t>RES/EEI Application review - $80,000 and less</t>
  </si>
  <si>
    <t>RES/EEI Technical merit review - greater than 200,000</t>
  </si>
  <si>
    <t>RES/EEI Technical merit review - 200,000 to greater than 80,000</t>
  </si>
  <si>
    <t>RES/EEI Technical merit review - $80,000 and less</t>
  </si>
  <si>
    <t>EA/REDA Application review</t>
  </si>
  <si>
    <t>SAM reporting</t>
  </si>
  <si>
    <t>4280.137(b)(2)(xi)</t>
  </si>
  <si>
    <t>190(b)(4)</t>
  </si>
  <si>
    <t>190 (b)(5)</t>
  </si>
  <si>
    <t>190 (b)(7)</t>
  </si>
  <si>
    <t>190(b)(6)</t>
  </si>
  <si>
    <t>Percent Small Businesses</t>
  </si>
  <si>
    <t>Number of Small Businesses</t>
  </si>
  <si>
    <t>None</t>
  </si>
  <si>
    <t>Guaranteed Loan Borrower Deliquent Status</t>
  </si>
  <si>
    <t>112(e)(1), 112(e)(3)</t>
  </si>
  <si>
    <t>SAM number / DUNS number</t>
  </si>
  <si>
    <t>4280.127 (e)(1), (e)(3)</t>
  </si>
  <si>
    <t>186(d)(1), (d)(3)</t>
  </si>
  <si>
    <t>Recordkeeping</t>
  </si>
  <si>
    <t>Final Rule</t>
  </si>
  <si>
    <t>Staff hours</t>
  </si>
  <si>
    <t>Staff-hours</t>
  </si>
  <si>
    <t>Approve and obligate funds - RES/EEI &amp; EA/REDA</t>
  </si>
  <si>
    <t>Reporting and Grant Disbursement - RES/EEI &amp; EA/REDA</t>
  </si>
  <si>
    <t>Data to Assist in Assessment of USDA Compliance with Civil Rights Laws</t>
  </si>
  <si>
    <t>RD Form 4280-3C</t>
  </si>
  <si>
    <t>RD Form 4280-3B</t>
  </si>
  <si>
    <t>Projects with TPC of less than $200,000, but more than $80,000</t>
  </si>
  <si>
    <t>Projects with TPC $200,000 and Greater</t>
  </si>
  <si>
    <t>written contract</t>
  </si>
  <si>
    <t>RD 4280-3A</t>
  </si>
  <si>
    <t>RD 4280-3B</t>
  </si>
  <si>
    <t>RD 4280-3C</t>
  </si>
  <si>
    <t>Application for Renewable Energy Systems and Energy Efficiency Improvements Projects, Total Project Costs of $80,000 or less.</t>
  </si>
  <si>
    <t>Application for Renewable Energy Systems and Energy Efficiency Improvements Projects, Total Project Costs of less than $200,000 but more than $80,000.</t>
  </si>
  <si>
    <t>Application for Renewable Energy Systems and Energy Efficiency Improvements Projects, Total Project Costs of $200,000 and greater.</t>
  </si>
  <si>
    <t>4280.137(b)(2)(i)</t>
  </si>
  <si>
    <t xml:space="preserve">118(b)(1) </t>
  </si>
  <si>
    <t xml:space="preserve">108(e) </t>
  </si>
  <si>
    <t>Discrimation Complaints</t>
  </si>
  <si>
    <t>Application</t>
  </si>
  <si>
    <t>110(g)</t>
  </si>
  <si>
    <t>Application Withdrawal</t>
  </si>
  <si>
    <t>Notifications</t>
  </si>
  <si>
    <t>Awardee Documents and Certifications</t>
  </si>
  <si>
    <t>RD 1942-46 (0575-0015)</t>
  </si>
  <si>
    <t>RD 1940-1 (0570-0062)</t>
  </si>
  <si>
    <t>RD 400-4  (0575-0018)</t>
  </si>
  <si>
    <t>RD 4280-2 (0570-0050)</t>
  </si>
  <si>
    <t>Reporting &amp; Other</t>
  </si>
  <si>
    <t>117(a)(1)</t>
  </si>
  <si>
    <t>117(a)(2)</t>
  </si>
  <si>
    <t>117(a)(3)</t>
  </si>
  <si>
    <t>RD 1940-20 (0575-0094)</t>
  </si>
  <si>
    <t>117(b)(3)</t>
  </si>
  <si>
    <t>110(h)(2)</t>
  </si>
  <si>
    <t>Technical Report Modifications</t>
  </si>
  <si>
    <t>110(i)(1)</t>
  </si>
  <si>
    <t>Time Extensions</t>
  </si>
  <si>
    <t>RD 400-1 (0575-0018)</t>
  </si>
  <si>
    <t xml:space="preserve"> 122(e) </t>
  </si>
  <si>
    <t>RD-400-6 (0575-0018)</t>
  </si>
  <si>
    <t>124 (b)</t>
  </si>
  <si>
    <t>RD 1924-9 (0575-0042)</t>
  </si>
  <si>
    <t>RD 1924-10 (0575-0042)</t>
  </si>
  <si>
    <t>123(a)</t>
  </si>
  <si>
    <t>Inspection</t>
  </si>
  <si>
    <t>site visit</t>
  </si>
  <si>
    <t xml:space="preserve"> 118(b)(1)</t>
  </si>
  <si>
    <t>118(c)(3)(ii) and 122(c)(8)</t>
  </si>
  <si>
    <t>118(c)(3)(i) and 124(b)</t>
  </si>
  <si>
    <t xml:space="preserve">118(d) </t>
  </si>
  <si>
    <t>118(d)(3) and 124 (b)</t>
  </si>
  <si>
    <t>119(b)(i)</t>
  </si>
  <si>
    <t>119(b)(ii)</t>
  </si>
  <si>
    <t>119(b)(iii)</t>
  </si>
  <si>
    <t>119(b)(1)(v)</t>
  </si>
  <si>
    <t>119(c)(3)(ii) and 122(c)(8)</t>
  </si>
  <si>
    <t>119(c)(3)(i) and 124(b)</t>
  </si>
  <si>
    <t>119(d)</t>
  </si>
  <si>
    <t>119(d)(3) and 124 (b)</t>
  </si>
  <si>
    <t xml:space="preserve">4208.108(e) </t>
  </si>
  <si>
    <t>Projects with loan requests &gt; $600K</t>
  </si>
  <si>
    <t>4280.110(g)</t>
  </si>
  <si>
    <t>4280.117(d)</t>
  </si>
  <si>
    <t>Projects with loan requests &lt; $600K with total project costs exceeding $200K</t>
  </si>
  <si>
    <t>Projects with loan requests &lt; $600K with total project costs equal to or less than $200K and greater than $80K</t>
  </si>
  <si>
    <t>4280.137(a)(1), 118(b)(1)</t>
  </si>
  <si>
    <t>Projects with loan requests &lt; $600K with total project costs less than or equal to $80K</t>
  </si>
  <si>
    <t>RD 4279-14 (0570-0017)</t>
  </si>
  <si>
    <t>RD 4279-4 (0570-0017)</t>
  </si>
  <si>
    <t>RES-EEI Combos</t>
  </si>
  <si>
    <t>Application Burden</t>
  </si>
  <si>
    <t>Award Burden</t>
  </si>
  <si>
    <t>Other Reporting Requirements</t>
  </si>
  <si>
    <t>Servicing Burden</t>
  </si>
  <si>
    <t>applicable to</t>
  </si>
  <si>
    <t xml:space="preserve">line item is </t>
  </si>
  <si>
    <t xml:space="preserve">Percent of respondents </t>
  </si>
  <si>
    <t>APPLICATION</t>
  </si>
  <si>
    <t>AWARDEE DOCUMENTS AND CERTIFICATIONS</t>
  </si>
  <si>
    <t>SERVICING</t>
  </si>
  <si>
    <t>Est. No. of Total Respondents (Applicants)</t>
  </si>
  <si>
    <t>Est. No. of Total Awards (Awardees)</t>
  </si>
  <si>
    <t xml:space="preserve"> </t>
  </si>
  <si>
    <t>Estimated Number of Respondents  (Applicants)</t>
  </si>
  <si>
    <t>Total RES-EEI Combos</t>
  </si>
  <si>
    <t>Total RES-EEI Loans</t>
  </si>
  <si>
    <t>Total RES-EEI Grants</t>
  </si>
  <si>
    <t>Projects with loan requests &lt; $600K&gt;$200K</t>
  </si>
  <si>
    <t>(Applicants)</t>
  </si>
  <si>
    <t>RES</t>
  </si>
  <si>
    <t>EEI</t>
  </si>
  <si>
    <t xml:space="preserve"> REPORTING REQUIREMENTS</t>
  </si>
  <si>
    <t xml:space="preserve">Average Cost </t>
  </si>
  <si>
    <t xml:space="preserve">Per </t>
  </si>
  <si>
    <t xml:space="preserve">Respondent </t>
  </si>
  <si>
    <t>Average Respondents</t>
  </si>
  <si>
    <t>2012 / 2013</t>
  </si>
  <si>
    <t>Cost 2012/2013</t>
  </si>
  <si>
    <t xml:space="preserve">118, 118(b)(1), 118(b)(2), 118(b)(3), and 118(b)(4) </t>
  </si>
  <si>
    <t>Application for Renewable Energy Systems and Energy Efficiency Improvements Projects, Total Project Costs of $200,000 or more</t>
  </si>
  <si>
    <t xml:space="preserve">RD 4280-2 </t>
  </si>
  <si>
    <t>Feasibility Study</t>
  </si>
  <si>
    <t>RD 4280-2</t>
  </si>
  <si>
    <t xml:space="preserve">119, 119(b)(1)(iv), 119 (b)(1)(vi), 119(b)(1)(vii), 119(b)(1)(viii), 119(b)(1)(ix), 119(b)(2), 119(b)(3) and 119(b)(4), </t>
  </si>
  <si>
    <t>4280.137, 4280.137(a)(1), 117(a)(7), 4280.137(a)(1), 117(a)(8),4280.137(a)(1), 117(a)(8),  4287.137(b)(2)(iii), (c)(2), 4280.117 (b)(1), (b)(2), (b)(4) and 117 (c ), 4280.117€</t>
  </si>
  <si>
    <t xml:space="preserve">4280.137, 4280.137(a)(1), 117(a)(7), 4280.137(a)(1), 117(a)(8),4280.137(a)(1), 117(a)(9),  4287.137(b)(2)(iii), (c)(2), 4280.117 (b)(1), (b)(2), (b)(4) and 117 (c ), 4280.117(e) </t>
  </si>
  <si>
    <t xml:space="preserve">117, 117(a)(4), 117(a)(6), 117(a)(5), 117(a)(7), 117(a)(8), 117(a)(9), 117 (b)(1), (b)(2), (b)(4) and 117 (c ) , 117 (e) </t>
  </si>
  <si>
    <t>4280.137, 4280.137(a)(1), 118(b)(1), 4280.137(a)(1), 118(b)(1), 4287.137(b)(2)(iii), (c)(2), 4280.118(b)(2) and 4280.118(b)(3), 4280.118(b)(4),</t>
  </si>
  <si>
    <t xml:space="preserve">4280.137, 4280.137(a)(1), 119(b)(1)(ix), 4287.137(b)(2)(iii), (c)(2), 4280.119(b)(2), 4280.119(b)(3) and 42.80.119(b)(4), </t>
  </si>
  <si>
    <t xml:space="preserve">4280.137(a)(1), 117(a)(6), 4280.137(a)(1), 117(a)(7), 4280.137(a)(1), 117(a)(8), 4280.137(a)(1), 117(a)(9), 4287.137(b)(2)(iii), (c)(2),  4280.117 (b)(1), (b)(2), (b)(4) and 117 (c ), 4280.117€, </t>
  </si>
  <si>
    <t>4280.137, 4280.137(a)(1), 117(a)(6), 4280.137(a)(1), 117(a)(7), 4280.137(a)(1), 117(a)(8), 4280.137(a)(1), 117(a)(9), 4287.137(b)(2)(iii), (c)(2),4280.117( e )</t>
  </si>
  <si>
    <t xml:space="preserve">4280.137,4280.137(a)(1), 118(b)(1), 4280.137(a)(1), 118(b)(1), 4280.137(a)(1), 118(b)(1), 4280.137(a)(1), 118(b)(1), 4287.137(b)(2)(iii), (c)(2), 4280.118(b)(2) and 4280.118(b)(3),4280.118(b)(4),  </t>
  </si>
  <si>
    <t>4280.137, 4280.137(a)(1), 119(b)(1)(ix), 4280.137(a)(1), 119(b)(1)(viii), 4280.137(a)(1), 119(b)(1)(viii), 4287.137(b)(2)(iii), (c)(2), 4280.119(b)(2), 4280.119(b)(3) and 42.80.119(b)(4),</t>
  </si>
  <si>
    <t xml:space="preserve">Number of hours per </t>
  </si>
  <si>
    <t>Response</t>
  </si>
  <si>
    <t>Number of hours per respondent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</si>
</sst>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"/>
    <numFmt numFmtId="168" formatCode="&quot;$&quot;#,##0.00"/>
    <numFmt numFmtId="169" formatCode="#,##0\ [$€-1];[Red]\-#,##0\ [$€-1]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Microsoft Sans Serif"/>
      <family val="2"/>
    </font>
    <font>
      <sz val="8"/>
      <name val="Microsoft Sans Serif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4" fontId="13" fillId="0" borderId="0" applyFont="0" applyFill="0" applyBorder="0" applyAlignment="0" applyProtection="0"/>
    <xf numFmtId="0" fontId="7" fillId="0" borderId="0"/>
    <xf numFmtId="0" fontId="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/>
    <xf numFmtId="0" fontId="24" fillId="0" borderId="0"/>
    <xf numFmtId="0" fontId="6" fillId="0" borderId="0"/>
    <xf numFmtId="0" fontId="23" fillId="0" borderId="0"/>
    <xf numFmtId="9" fontId="2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4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25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70">
    <xf numFmtId="0" fontId="0" fillId="0" borderId="0" xfId="0"/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/>
    <xf numFmtId="3" fontId="9" fillId="0" borderId="8" xfId="1" applyNumberFormat="1" applyFont="1" applyFill="1" applyBorder="1" applyAlignment="1">
      <alignment horizontal="center" vertical="top"/>
    </xf>
    <xf numFmtId="3" fontId="8" fillId="0" borderId="4" xfId="0" applyNumberFormat="1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Fill="1" applyBorder="1"/>
    <xf numFmtId="0" fontId="7" fillId="0" borderId="0" xfId="0" applyFont="1" applyFill="1"/>
    <xf numFmtId="10" fontId="7" fillId="0" borderId="0" xfId="2" applyNumberFormat="1"/>
    <xf numFmtId="164" fontId="0" fillId="0" borderId="0" xfId="0" applyNumberFormat="1"/>
    <xf numFmtId="10" fontId="7" fillId="0" borderId="0" xfId="2" applyNumberFormat="1" applyAlignment="1">
      <alignment vertical="top"/>
    </xf>
    <xf numFmtId="0" fontId="7" fillId="0" borderId="0" xfId="0" applyFont="1"/>
    <xf numFmtId="165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7" fillId="0" borderId="25" xfId="0" applyFont="1" applyBorder="1" applyAlignment="1">
      <alignment horizontal="left" wrapText="1"/>
    </xf>
    <xf numFmtId="0" fontId="0" fillId="3" borderId="0" xfId="0" applyFill="1" applyBorder="1"/>
    <xf numFmtId="165" fontId="0" fillId="0" borderId="0" xfId="1" applyNumberFormat="1" applyFont="1" applyBorder="1"/>
    <xf numFmtId="165" fontId="0" fillId="3" borderId="0" xfId="1" applyNumberFormat="1" applyFont="1" applyFill="1" applyBorder="1"/>
    <xf numFmtId="166" fontId="0" fillId="0" borderId="0" xfId="3" applyNumberFormat="1" applyFont="1" applyBorder="1"/>
    <xf numFmtId="166" fontId="0" fillId="3" borderId="0" xfId="3" applyNumberFormat="1" applyFont="1" applyFill="1" applyBorder="1"/>
    <xf numFmtId="166" fontId="0" fillId="0" borderId="15" xfId="3" applyNumberFormat="1" applyFont="1" applyBorder="1"/>
    <xf numFmtId="0" fontId="7" fillId="0" borderId="25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3" borderId="23" xfId="0" applyFill="1" applyBorder="1"/>
    <xf numFmtId="166" fontId="0" fillId="3" borderId="23" xfId="3" applyNumberFormat="1" applyFont="1" applyFill="1" applyBorder="1"/>
    <xf numFmtId="166" fontId="7" fillId="0" borderId="24" xfId="3" applyNumberFormat="1" applyFont="1" applyBorder="1"/>
    <xf numFmtId="10" fontId="7" fillId="2" borderId="0" xfId="2" applyNumberFormat="1" applyFill="1"/>
    <xf numFmtId="3" fontId="9" fillId="2" borderId="0" xfId="1" applyNumberFormat="1" applyFont="1" applyFill="1" applyBorder="1" applyAlignment="1">
      <alignment horizontal="center" vertical="top"/>
    </xf>
    <xf numFmtId="0" fontId="18" fillId="0" borderId="0" xfId="0" applyFont="1"/>
    <xf numFmtId="3" fontId="8" fillId="0" borderId="8" xfId="0" applyNumberFormat="1" applyFont="1" applyFill="1" applyBorder="1" applyAlignment="1">
      <alignment horizontal="center"/>
    </xf>
    <xf numFmtId="0" fontId="20" fillId="0" borderId="21" xfId="0" applyFont="1" applyBorder="1" applyAlignment="1">
      <alignment horizontal="center" wrapText="1"/>
    </xf>
    <xf numFmtId="0" fontId="20" fillId="0" borderId="21" xfId="0" applyFont="1" applyBorder="1" applyAlignment="1">
      <alignment horizontal="center"/>
    </xf>
    <xf numFmtId="0" fontId="19" fillId="0" borderId="24" xfId="0" applyFont="1" applyBorder="1" applyAlignment="1">
      <alignment horizontal="center" vertical="top"/>
    </xf>
    <xf numFmtId="6" fontId="19" fillId="0" borderId="24" xfId="0" applyNumberFormat="1" applyFont="1" applyBorder="1" applyAlignment="1">
      <alignment horizontal="right" vertical="top"/>
    </xf>
    <xf numFmtId="0" fontId="19" fillId="0" borderId="24" xfId="0" applyFont="1" applyBorder="1" applyAlignment="1">
      <alignment vertical="top"/>
    </xf>
    <xf numFmtId="166" fontId="0" fillId="0" borderId="1" xfId="3" applyNumberFormat="1" applyFont="1" applyBorder="1"/>
    <xf numFmtId="0" fontId="20" fillId="0" borderId="7" xfId="0" applyFont="1" applyBorder="1" applyAlignment="1">
      <alignment horizontal="left" wrapText="1"/>
    </xf>
    <xf numFmtId="0" fontId="19" fillId="0" borderId="5" xfId="0" applyFont="1" applyBorder="1" applyAlignment="1">
      <alignment horizontal="left" vertical="top"/>
    </xf>
    <xf numFmtId="165" fontId="7" fillId="0" borderId="0" xfId="1" applyNumberFormat="1" applyFont="1" applyFill="1" applyBorder="1"/>
    <xf numFmtId="0" fontId="0" fillId="0" borderId="0" xfId="0" applyAlignment="1">
      <alignment horizontal="center" wrapText="1"/>
    </xf>
    <xf numFmtId="1" fontId="0" fillId="0" borderId="0" xfId="0" applyNumberFormat="1"/>
    <xf numFmtId="0" fontId="7" fillId="0" borderId="25" xfId="0" applyFont="1" applyFill="1" applyBorder="1" applyAlignment="1">
      <alignment horizontal="left"/>
    </xf>
    <xf numFmtId="165" fontId="0" fillId="0" borderId="0" xfId="1" applyNumberFormat="1" applyFont="1" applyFill="1" applyBorder="1"/>
    <xf numFmtId="3" fontId="9" fillId="4" borderId="8" xfId="1" applyNumberFormat="1" applyFont="1" applyFill="1" applyBorder="1" applyAlignment="1">
      <alignment horizontal="center" vertical="top"/>
    </xf>
    <xf numFmtId="0" fontId="8" fillId="0" borderId="14" xfId="4" applyFont="1" applyFill="1" applyBorder="1" applyAlignment="1">
      <alignment horizontal="center"/>
    </xf>
    <xf numFmtId="0" fontId="9" fillId="0" borderId="2" xfId="4" applyFont="1" applyFill="1" applyBorder="1" applyAlignment="1">
      <alignment horizontal="center" wrapText="1"/>
    </xf>
    <xf numFmtId="0" fontId="9" fillId="0" borderId="2" xfId="4" applyFont="1" applyFill="1" applyBorder="1"/>
    <xf numFmtId="0" fontId="8" fillId="0" borderId="2" xfId="4" applyFont="1" applyFill="1" applyBorder="1" applyAlignment="1">
      <alignment horizontal="center"/>
    </xf>
    <xf numFmtId="0" fontId="8" fillId="0" borderId="2" xfId="4" applyFont="1" applyFill="1" applyBorder="1" applyAlignment="1"/>
    <xf numFmtId="3" fontId="8" fillId="0" borderId="2" xfId="4" applyNumberFormat="1" applyFont="1" applyFill="1" applyBorder="1" applyAlignment="1"/>
    <xf numFmtId="3" fontId="8" fillId="0" borderId="9" xfId="4" applyNumberFormat="1" applyFont="1" applyFill="1" applyBorder="1" applyAlignment="1">
      <alignment horizontal="center"/>
    </xf>
    <xf numFmtId="0" fontId="7" fillId="0" borderId="0" xfId="4"/>
    <xf numFmtId="0" fontId="8" fillId="0" borderId="1" xfId="4" applyFont="1" applyFill="1" applyBorder="1" applyAlignment="1">
      <alignment horizontal="center"/>
    </xf>
    <xf numFmtId="0" fontId="9" fillId="0" borderId="4" xfId="4" applyFont="1" applyFill="1" applyBorder="1" applyAlignment="1">
      <alignment wrapText="1"/>
    </xf>
    <xf numFmtId="0" fontId="8" fillId="0" borderId="4" xfId="4" applyFont="1" applyFill="1" applyBorder="1" applyAlignment="1">
      <alignment horizontal="center" wrapText="1"/>
    </xf>
    <xf numFmtId="0" fontId="8" fillId="0" borderId="4" xfId="4" applyFont="1" applyFill="1" applyBorder="1" applyAlignment="1">
      <alignment horizontal="center"/>
    </xf>
    <xf numFmtId="0" fontId="8" fillId="0" borderId="4" xfId="4" applyFont="1" applyFill="1" applyBorder="1" applyAlignment="1"/>
    <xf numFmtId="3" fontId="8" fillId="0" borderId="4" xfId="4" applyNumberFormat="1" applyFont="1" applyFill="1" applyBorder="1" applyAlignment="1"/>
    <xf numFmtId="3" fontId="8" fillId="0" borderId="10" xfId="4" applyNumberFormat="1" applyFont="1" applyFill="1" applyBorder="1" applyAlignment="1">
      <alignment horizontal="center"/>
    </xf>
    <xf numFmtId="0" fontId="8" fillId="0" borderId="5" xfId="4" applyFont="1" applyFill="1" applyBorder="1" applyAlignment="1">
      <alignment horizontal="center" wrapText="1"/>
    </xf>
    <xf numFmtId="0" fontId="8" fillId="0" borderId="5" xfId="4" applyFont="1" applyFill="1" applyBorder="1" applyAlignment="1">
      <alignment horizontal="center"/>
    </xf>
    <xf numFmtId="0" fontId="8" fillId="0" borderId="5" xfId="4" applyFont="1" applyFill="1" applyBorder="1" applyAlignment="1"/>
    <xf numFmtId="3" fontId="8" fillId="0" borderId="5" xfId="4" applyNumberFormat="1" applyFont="1" applyFill="1" applyBorder="1" applyAlignment="1"/>
    <xf numFmtId="3" fontId="8" fillId="0" borderId="11" xfId="4" applyNumberFormat="1" applyFont="1" applyFill="1" applyBorder="1" applyAlignment="1">
      <alignment horizontal="center"/>
    </xf>
    <xf numFmtId="0" fontId="8" fillId="0" borderId="7" xfId="4" applyFont="1" applyFill="1" applyBorder="1" applyAlignment="1"/>
    <xf numFmtId="0" fontId="8" fillId="0" borderId="6" xfId="4" applyFont="1" applyFill="1" applyBorder="1" applyAlignment="1">
      <alignment horizontal="center"/>
    </xf>
    <xf numFmtId="0" fontId="8" fillId="0" borderId="7" xfId="4" applyFont="1" applyFill="1" applyBorder="1" applyAlignment="1">
      <alignment horizontal="center" wrapText="1"/>
    </xf>
    <xf numFmtId="0" fontId="8" fillId="0" borderId="7" xfId="4" applyFont="1" applyFill="1" applyBorder="1" applyAlignment="1">
      <alignment horizontal="center"/>
    </xf>
    <xf numFmtId="3" fontId="8" fillId="0" borderId="7" xfId="4" applyNumberFormat="1" applyFont="1" applyFill="1" applyBorder="1" applyAlignment="1">
      <alignment horizontal="center"/>
    </xf>
    <xf numFmtId="3" fontId="8" fillId="0" borderId="12" xfId="4" applyNumberFormat="1" applyFont="1" applyFill="1" applyBorder="1" applyAlignment="1">
      <alignment horizontal="center"/>
    </xf>
    <xf numFmtId="0" fontId="8" fillId="0" borderId="3" xfId="4" applyFont="1" applyFill="1" applyBorder="1" applyAlignment="1">
      <alignment horizontal="center"/>
    </xf>
    <xf numFmtId="0" fontId="9" fillId="0" borderId="28" xfId="2" applyFont="1" applyFill="1" applyBorder="1" applyAlignment="1">
      <alignment horizontal="center" vertical="top" wrapText="1"/>
    </xf>
    <xf numFmtId="3" fontId="9" fillId="5" borderId="28" xfId="1" applyNumberFormat="1" applyFont="1" applyFill="1" applyBorder="1" applyAlignment="1">
      <alignment horizontal="center" vertical="top"/>
    </xf>
    <xf numFmtId="0" fontId="8" fillId="0" borderId="0" xfId="4" applyFont="1" applyFill="1" applyBorder="1" applyAlignment="1">
      <alignment horizontal="center"/>
    </xf>
    <xf numFmtId="3" fontId="8" fillId="0" borderId="0" xfId="4" applyNumberFormat="1" applyFont="1" applyFill="1" applyBorder="1" applyAlignment="1">
      <alignment horizontal="center"/>
    </xf>
    <xf numFmtId="3" fontId="8" fillId="0" borderId="13" xfId="4" applyNumberFormat="1" applyFont="1" applyFill="1" applyBorder="1" applyAlignment="1">
      <alignment horizontal="center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3" fontId="9" fillId="5" borderId="8" xfId="1" applyNumberFormat="1" applyFont="1" applyFill="1" applyBorder="1" applyAlignment="1">
      <alignment horizontal="center" vertical="top"/>
    </xf>
    <xf numFmtId="0" fontId="9" fillId="0" borderId="8" xfId="4" applyFont="1" applyFill="1" applyBorder="1" applyAlignment="1">
      <alignment horizontal="center" vertical="top"/>
    </xf>
    <xf numFmtId="0" fontId="9" fillId="0" borderId="8" xfId="4" applyFont="1" applyFill="1" applyBorder="1" applyAlignment="1">
      <alignment vertical="top" wrapText="1"/>
    </xf>
    <xf numFmtId="0" fontId="9" fillId="0" borderId="8" xfId="4" applyFont="1" applyFill="1" applyBorder="1" applyAlignment="1">
      <alignment horizontal="center" vertical="top" wrapText="1"/>
    </xf>
    <xf numFmtId="0" fontId="9" fillId="4" borderId="8" xfId="2" applyFont="1" applyFill="1" applyBorder="1" applyAlignment="1">
      <alignment vertical="top" wrapText="1"/>
    </xf>
    <xf numFmtId="0" fontId="9" fillId="4" borderId="8" xfId="2" applyFont="1" applyFill="1" applyBorder="1" applyAlignment="1">
      <alignment horizontal="center" vertical="top" wrapText="1"/>
    </xf>
    <xf numFmtId="0" fontId="8" fillId="4" borderId="8" xfId="2" applyFont="1" applyFill="1" applyBorder="1" applyAlignment="1">
      <alignment horizontal="left" vertical="top"/>
    </xf>
    <xf numFmtId="0" fontId="7" fillId="4" borderId="8" xfId="2" applyFill="1" applyBorder="1"/>
    <xf numFmtId="0" fontId="8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 wrapText="1"/>
    </xf>
    <xf numFmtId="0" fontId="7" fillId="0" borderId="0" xfId="4" applyAlignment="1">
      <alignment horizontal="center"/>
    </xf>
    <xf numFmtId="0" fontId="7" fillId="0" borderId="0" xfId="4" applyFont="1" applyBorder="1" applyAlignment="1">
      <alignment vertical="top"/>
    </xf>
    <xf numFmtId="0" fontId="7" fillId="0" borderId="0" xfId="4" applyFont="1" applyAlignment="1">
      <alignment horizontal="center" vertical="top"/>
    </xf>
    <xf numFmtId="0" fontId="7" fillId="0" borderId="0" xfId="4" applyFont="1" applyAlignment="1">
      <alignment vertical="top"/>
    </xf>
    <xf numFmtId="0" fontId="7" fillId="0" borderId="0" xfId="4" applyBorder="1"/>
    <xf numFmtId="1" fontId="7" fillId="0" borderId="0" xfId="4" applyNumberFormat="1" applyFont="1" applyAlignment="1">
      <alignment vertical="top"/>
    </xf>
    <xf numFmtId="0" fontId="7" fillId="0" borderId="0" xfId="4" applyFont="1" applyBorder="1" applyAlignment="1">
      <alignment horizontal="center" vertical="top"/>
    </xf>
    <xf numFmtId="0" fontId="7" fillId="0" borderId="0" xfId="4" applyFont="1" applyFill="1" applyBorder="1" applyAlignment="1">
      <alignment horizontal="right" vertical="top" wrapText="1"/>
    </xf>
    <xf numFmtId="0" fontId="7" fillId="0" borderId="0" xfId="4" applyBorder="1" applyAlignment="1">
      <alignment vertical="top"/>
    </xf>
    <xf numFmtId="0" fontId="7" fillId="0" borderId="0" xfId="4" applyBorder="1" applyAlignment="1">
      <alignment horizontal="center"/>
    </xf>
    <xf numFmtId="0" fontId="7" fillId="0" borderId="0" xfId="4" applyAlignment="1">
      <alignment vertical="top"/>
    </xf>
    <xf numFmtId="0" fontId="7" fillId="0" borderId="13" xfId="4" applyBorder="1"/>
    <xf numFmtId="0" fontId="8" fillId="0" borderId="14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 wrapText="1"/>
    </xf>
    <xf numFmtId="0" fontId="9" fillId="0" borderId="2" xfId="2" applyFont="1" applyFill="1" applyBorder="1"/>
    <xf numFmtId="0" fontId="8" fillId="0" borderId="2" xfId="2" applyFont="1" applyFill="1" applyBorder="1" applyAlignment="1">
      <alignment horizontal="center"/>
    </xf>
    <xf numFmtId="0" fontId="8" fillId="0" borderId="2" xfId="2" applyFont="1" applyFill="1" applyBorder="1" applyAlignment="1"/>
    <xf numFmtId="3" fontId="8" fillId="0" borderId="2" xfId="2" applyNumberFormat="1" applyFont="1" applyFill="1" applyBorder="1" applyAlignment="1"/>
    <xf numFmtId="3" fontId="8" fillId="0" borderId="9" xfId="2" applyNumberFormat="1" applyFont="1" applyFill="1" applyBorder="1" applyAlignment="1">
      <alignment horizontal="center"/>
    </xf>
    <xf numFmtId="0" fontId="7" fillId="0" borderId="0" xfId="2"/>
    <xf numFmtId="0" fontId="8" fillId="0" borderId="1" xfId="2" applyFont="1" applyFill="1" applyBorder="1" applyAlignment="1">
      <alignment horizontal="center"/>
    </xf>
    <xf numFmtId="0" fontId="9" fillId="0" borderId="4" xfId="2" applyFont="1" applyFill="1" applyBorder="1" applyAlignment="1">
      <alignment wrapText="1"/>
    </xf>
    <xf numFmtId="0" fontId="8" fillId="0" borderId="4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center"/>
    </xf>
    <xf numFmtId="0" fontId="8" fillId="0" borderId="4" xfId="2" applyFont="1" applyFill="1" applyBorder="1" applyAlignment="1"/>
    <xf numFmtId="3" fontId="8" fillId="0" borderId="4" xfId="2" applyNumberFormat="1" applyFont="1" applyFill="1" applyBorder="1" applyAlignment="1"/>
    <xf numFmtId="3" fontId="8" fillId="0" borderId="10" xfId="2" applyNumberFormat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8" fillId="0" borderId="5" xfId="2" applyFont="1" applyFill="1" applyBorder="1" applyAlignment="1">
      <alignment horizontal="center" wrapText="1"/>
    </xf>
    <xf numFmtId="0" fontId="8" fillId="0" borderId="5" xfId="2" applyFont="1" applyFill="1" applyBorder="1" applyAlignment="1">
      <alignment horizontal="center"/>
    </xf>
    <xf numFmtId="0" fontId="8" fillId="0" borderId="5" xfId="2" applyFont="1" applyFill="1" applyBorder="1" applyAlignment="1"/>
    <xf numFmtId="3" fontId="8" fillId="0" borderId="5" xfId="2" applyNumberFormat="1" applyFont="1" applyFill="1" applyBorder="1" applyAlignment="1"/>
    <xf numFmtId="3" fontId="8" fillId="0" borderId="11" xfId="2" applyNumberFormat="1" applyFont="1" applyFill="1" applyBorder="1" applyAlignment="1">
      <alignment horizontal="center"/>
    </xf>
    <xf numFmtId="0" fontId="8" fillId="0" borderId="7" xfId="2" applyFont="1" applyFill="1" applyBorder="1" applyAlignment="1"/>
    <xf numFmtId="0" fontId="8" fillId="0" borderId="7" xfId="2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 wrapText="1"/>
    </xf>
    <xf numFmtId="0" fontId="8" fillId="0" borderId="7" xfId="2" applyFont="1" applyFill="1" applyBorder="1" applyAlignment="1">
      <alignment horizontal="center" wrapText="1"/>
    </xf>
    <xf numFmtId="3" fontId="8" fillId="0" borderId="7" xfId="2" applyNumberFormat="1" applyFont="1" applyFill="1" applyBorder="1" applyAlignment="1">
      <alignment horizontal="center"/>
    </xf>
    <xf numFmtId="0" fontId="9" fillId="0" borderId="28" xfId="2" applyFont="1" applyFill="1" applyBorder="1" applyAlignment="1">
      <alignment horizontal="center" vertical="top"/>
    </xf>
    <xf numFmtId="3" fontId="9" fillId="0" borderId="28" xfId="1" applyNumberFormat="1" applyFont="1" applyFill="1" applyBorder="1" applyAlignment="1">
      <alignment horizontal="center" vertical="top"/>
    </xf>
    <xf numFmtId="0" fontId="9" fillId="2" borderId="28" xfId="2" applyFont="1" applyFill="1" applyBorder="1" applyAlignment="1">
      <alignment horizontal="center" vertical="top"/>
    </xf>
    <xf numFmtId="8" fontId="9" fillId="0" borderId="28" xfId="2" applyNumberFormat="1" applyFont="1" applyFill="1" applyBorder="1" applyAlignment="1">
      <alignment vertical="top"/>
    </xf>
    <xf numFmtId="164" fontId="9" fillId="0" borderId="28" xfId="2" applyNumberFormat="1" applyFont="1" applyFill="1" applyBorder="1" applyAlignment="1">
      <alignment vertical="top"/>
    </xf>
    <xf numFmtId="0" fontId="9" fillId="0" borderId="8" xfId="2" applyFont="1" applyFill="1" applyBorder="1" applyAlignment="1">
      <alignment horizontal="center" vertical="top"/>
    </xf>
    <xf numFmtId="0" fontId="9" fillId="2" borderId="8" xfId="2" applyFont="1" applyFill="1" applyBorder="1" applyAlignment="1">
      <alignment horizontal="center" vertical="top"/>
    </xf>
    <xf numFmtId="8" fontId="9" fillId="0" borderId="8" xfId="2" applyNumberFormat="1" applyFont="1" applyFill="1" applyBorder="1" applyAlignment="1">
      <alignment vertical="top"/>
    </xf>
    <xf numFmtId="164" fontId="9" fillId="0" borderId="8" xfId="2" applyNumberFormat="1" applyFont="1" applyFill="1" applyBorder="1" applyAlignment="1">
      <alignment vertical="top"/>
    </xf>
    <xf numFmtId="0" fontId="7" fillId="0" borderId="0" xfId="2" applyFill="1"/>
    <xf numFmtId="3" fontId="9" fillId="0" borderId="8" xfId="2" applyNumberFormat="1" applyFont="1" applyFill="1" applyBorder="1" applyAlignment="1">
      <alignment horizontal="center" vertical="top"/>
    </xf>
    <xf numFmtId="169" fontId="9" fillId="0" borderId="8" xfId="2" applyNumberFormat="1" applyFont="1" applyFill="1" applyBorder="1" applyAlignment="1">
      <alignment horizontal="center" vertical="top"/>
    </xf>
    <xf numFmtId="0" fontId="7" fillId="0" borderId="0" xfId="2" applyBorder="1"/>
    <xf numFmtId="0" fontId="7" fillId="0" borderId="0" xfId="2" applyFont="1" applyBorder="1" applyAlignment="1">
      <alignment vertical="top"/>
    </xf>
    <xf numFmtId="0" fontId="7" fillId="0" borderId="0" xfId="2" applyFont="1" applyBorder="1" applyAlignment="1">
      <alignment horizontal="center" vertical="top" wrapText="1"/>
    </xf>
    <xf numFmtId="0" fontId="7" fillId="0" borderId="0" xfId="2" applyFont="1" applyFill="1" applyBorder="1" applyAlignment="1">
      <alignment horizontal="right" vertical="top" wrapText="1"/>
    </xf>
    <xf numFmtId="0" fontId="7" fillId="0" borderId="0" xfId="2" applyBorder="1" applyAlignment="1">
      <alignment vertical="top"/>
    </xf>
    <xf numFmtId="0" fontId="7" fillId="0" borderId="0" xfId="2" applyBorder="1" applyAlignment="1">
      <alignment horizontal="center" wrapText="1"/>
    </xf>
    <xf numFmtId="0" fontId="7" fillId="0" borderId="0" xfId="2" applyAlignment="1">
      <alignment horizontal="center" wrapText="1"/>
    </xf>
    <xf numFmtId="0" fontId="7" fillId="0" borderId="0" xfId="2" applyAlignment="1">
      <alignment vertical="top"/>
    </xf>
    <xf numFmtId="0" fontId="7" fillId="0" borderId="13" xfId="2" applyBorder="1"/>
    <xf numFmtId="0" fontId="8" fillId="0" borderId="29" xfId="5" applyFont="1" applyFill="1" applyBorder="1" applyAlignment="1">
      <alignment horizontal="center"/>
    </xf>
    <xf numFmtId="0" fontId="9" fillId="0" borderId="29" xfId="5" applyFont="1" applyFill="1" applyBorder="1" applyAlignment="1">
      <alignment horizontal="center" wrapText="1"/>
    </xf>
    <xf numFmtId="0" fontId="9" fillId="0" borderId="29" xfId="5" applyFont="1" applyFill="1" applyBorder="1" applyAlignment="1">
      <alignment horizontal="center"/>
    </xf>
    <xf numFmtId="3" fontId="8" fillId="0" borderId="29" xfId="5" applyNumberFormat="1" applyFont="1" applyFill="1" applyBorder="1" applyAlignment="1">
      <alignment horizontal="center"/>
    </xf>
    <xf numFmtId="0" fontId="9" fillId="0" borderId="0" xfId="5" applyFont="1" applyFill="1" applyBorder="1"/>
    <xf numFmtId="0" fontId="9" fillId="0" borderId="16" xfId="5" applyFont="1" applyFill="1" applyBorder="1"/>
    <xf numFmtId="0" fontId="8" fillId="0" borderId="4" xfId="5" applyFont="1" applyFill="1" applyBorder="1" applyAlignment="1">
      <alignment horizontal="center"/>
    </xf>
    <xf numFmtId="0" fontId="9" fillId="0" borderId="4" xfId="5" applyFont="1" applyFill="1" applyBorder="1" applyAlignment="1">
      <alignment wrapText="1"/>
    </xf>
    <xf numFmtId="0" fontId="8" fillId="0" borderId="4" xfId="5" applyFont="1" applyFill="1" applyBorder="1" applyAlignment="1">
      <alignment horizontal="center" wrapText="1"/>
    </xf>
    <xf numFmtId="3" fontId="8" fillId="0" borderId="4" xfId="5" applyNumberFormat="1" applyFont="1" applyFill="1" applyBorder="1" applyAlignment="1">
      <alignment horizontal="center"/>
    </xf>
    <xf numFmtId="0" fontId="7" fillId="0" borderId="0" xfId="5"/>
    <xf numFmtId="0" fontId="7" fillId="0" borderId="0" xfId="5" applyNumberFormat="1" applyFont="1" applyFill="1" applyBorder="1" applyAlignment="1" applyProtection="1">
      <alignment horizontal="center"/>
      <protection locked="0"/>
    </xf>
    <xf numFmtId="0" fontId="8" fillId="0" borderId="27" xfId="5" applyFont="1" applyFill="1" applyBorder="1" applyAlignment="1">
      <alignment horizontal="center"/>
    </xf>
    <xf numFmtId="0" fontId="8" fillId="0" borderId="5" xfId="5" applyFont="1" applyFill="1" applyBorder="1" applyAlignment="1">
      <alignment horizontal="center" wrapText="1"/>
    </xf>
    <xf numFmtId="0" fontId="8" fillId="0" borderId="5" xfId="5" applyFont="1" applyFill="1" applyBorder="1" applyAlignment="1">
      <alignment horizontal="center"/>
    </xf>
    <xf numFmtId="3" fontId="8" fillId="0" borderId="5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7" fillId="0" borderId="0" xfId="5" applyFont="1" applyFill="1"/>
    <xf numFmtId="0" fontId="8" fillId="0" borderId="5" xfId="5" applyFont="1" applyFill="1" applyBorder="1" applyAlignment="1"/>
    <xf numFmtId="0" fontId="9" fillId="0" borderId="5" xfId="5" applyFont="1" applyFill="1" applyBorder="1" applyAlignment="1">
      <alignment horizontal="center" wrapText="1"/>
    </xf>
    <xf numFmtId="3" fontId="8" fillId="0" borderId="5" xfId="5" applyNumberFormat="1" applyFont="1" applyFill="1" applyBorder="1" applyAlignment="1"/>
    <xf numFmtId="0" fontId="8" fillId="0" borderId="7" xfId="5" applyFont="1" applyFill="1" applyBorder="1" applyAlignment="1">
      <alignment horizontal="center"/>
    </xf>
    <xf numFmtId="0" fontId="8" fillId="0" borderId="7" xfId="5" applyFont="1" applyFill="1" applyBorder="1" applyAlignment="1">
      <alignment horizontal="center" wrapText="1"/>
    </xf>
    <xf numFmtId="3" fontId="8" fillId="0" borderId="7" xfId="5" applyNumberFormat="1" applyFont="1" applyFill="1" applyBorder="1" applyAlignment="1">
      <alignment horizontal="center"/>
    </xf>
    <xf numFmtId="0" fontId="8" fillId="0" borderId="0" xfId="5" applyFont="1" applyFill="1" applyBorder="1"/>
    <xf numFmtId="164" fontId="7" fillId="0" borderId="0" xfId="5" applyNumberFormat="1"/>
    <xf numFmtId="3" fontId="7" fillId="0" borderId="0" xfId="5" applyNumberFormat="1" applyFont="1" applyFill="1"/>
    <xf numFmtId="0" fontId="8" fillId="0" borderId="28" xfId="5" applyFont="1" applyFill="1" applyBorder="1" applyAlignment="1">
      <alignment horizontal="center"/>
    </xf>
    <xf numFmtId="0" fontId="8" fillId="5" borderId="28" xfId="5" applyFont="1" applyFill="1" applyBorder="1" applyAlignment="1">
      <alignment horizontal="center" wrapText="1"/>
    </xf>
    <xf numFmtId="3" fontId="8" fillId="0" borderId="28" xfId="5" applyNumberFormat="1" applyFont="1" applyFill="1" applyBorder="1" applyAlignment="1">
      <alignment horizontal="center"/>
    </xf>
    <xf numFmtId="0" fontId="9" fillId="0" borderId="8" xfId="5" applyFont="1" applyFill="1" applyBorder="1" applyAlignment="1">
      <alignment horizontal="center"/>
    </xf>
    <xf numFmtId="0" fontId="8" fillId="5" borderId="8" xfId="5" applyFont="1" applyFill="1" applyBorder="1" applyAlignment="1">
      <alignment horizontal="center" vertical="top" wrapText="1"/>
    </xf>
    <xf numFmtId="3" fontId="9" fillId="0" borderId="8" xfId="5" applyNumberFormat="1" applyFont="1" applyFill="1" applyBorder="1" applyAlignment="1">
      <alignment horizontal="center"/>
    </xf>
    <xf numFmtId="0" fontId="9" fillId="0" borderId="8" xfId="5" applyFont="1" applyFill="1" applyBorder="1"/>
    <xf numFmtId="3" fontId="9" fillId="0" borderId="8" xfId="5" applyNumberFormat="1" applyFont="1" applyFill="1" applyBorder="1"/>
    <xf numFmtId="0" fontId="7" fillId="0" borderId="0" xfId="5" applyFont="1" applyFill="1" applyBorder="1" applyAlignment="1">
      <alignment vertical="top"/>
    </xf>
    <xf numFmtId="0" fontId="9" fillId="0" borderId="8" xfId="5" applyFont="1" applyFill="1" applyBorder="1" applyAlignment="1">
      <alignment horizontal="center" vertical="top" wrapText="1"/>
    </xf>
    <xf numFmtId="0" fontId="9" fillId="0" borderId="8" xfId="5" applyFont="1" applyFill="1" applyBorder="1" applyAlignment="1">
      <alignment vertical="top" wrapText="1"/>
    </xf>
    <xf numFmtId="0" fontId="9" fillId="0" borderId="8" xfId="5" applyFont="1" applyFill="1" applyBorder="1" applyAlignment="1">
      <alignment horizontal="center" vertical="top"/>
    </xf>
    <xf numFmtId="10" fontId="7" fillId="0" borderId="0" xfId="2" applyNumberFormat="1" applyFill="1" applyAlignment="1">
      <alignment vertical="top"/>
    </xf>
    <xf numFmtId="0" fontId="7" fillId="0" borderId="0" xfId="2" applyFill="1" applyAlignment="1">
      <alignment vertical="top"/>
    </xf>
    <xf numFmtId="164" fontId="10" fillId="0" borderId="0" xfId="2" applyNumberFormat="1" applyFont="1" applyFill="1" applyAlignment="1">
      <alignment vertical="top"/>
    </xf>
    <xf numFmtId="164" fontId="7" fillId="0" borderId="0" xfId="2" applyNumberFormat="1" applyFill="1" applyAlignment="1">
      <alignment vertical="top"/>
    </xf>
    <xf numFmtId="3" fontId="7" fillId="0" borderId="0" xfId="2" applyNumberFormat="1" applyFont="1" applyFill="1" applyAlignment="1">
      <alignment vertical="top"/>
    </xf>
    <xf numFmtId="0" fontId="7" fillId="0" borderId="0" xfId="2" applyFont="1" applyFill="1" applyAlignment="1">
      <alignment vertical="top"/>
    </xf>
    <xf numFmtId="164" fontId="7" fillId="0" borderId="0" xfId="2" applyNumberFormat="1" applyAlignment="1">
      <alignment vertical="top"/>
    </xf>
    <xf numFmtId="0" fontId="7" fillId="0" borderId="0" xfId="2" applyFont="1" applyFill="1"/>
    <xf numFmtId="0" fontId="9" fillId="2" borderId="0" xfId="5" applyFont="1" applyFill="1" applyBorder="1"/>
    <xf numFmtId="0" fontId="7" fillId="2" borderId="0" xfId="5" applyFill="1"/>
    <xf numFmtId="164" fontId="7" fillId="2" borderId="0" xfId="5" applyNumberFormat="1" applyFill="1"/>
    <xf numFmtId="3" fontId="7" fillId="2" borderId="0" xfId="5" applyNumberFormat="1" applyFont="1" applyFill="1"/>
    <xf numFmtId="0" fontId="7" fillId="2" borderId="0" xfId="5" applyFont="1" applyFill="1"/>
    <xf numFmtId="0" fontId="9" fillId="2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167" fontId="9" fillId="2" borderId="8" xfId="5" applyNumberFormat="1" applyFont="1" applyFill="1" applyBorder="1" applyAlignment="1">
      <alignment horizontal="center" vertical="top" wrapText="1"/>
    </xf>
    <xf numFmtId="167" fontId="9" fillId="0" borderId="8" xfId="5" applyNumberFormat="1" applyFont="1" applyFill="1" applyBorder="1" applyAlignment="1">
      <alignment horizontal="center" vertical="top" wrapText="1"/>
    </xf>
    <xf numFmtId="0" fontId="9" fillId="0" borderId="3" xfId="5" applyFont="1" applyFill="1" applyBorder="1"/>
    <xf numFmtId="0" fontId="9" fillId="0" borderId="0" xfId="5" applyFont="1" applyFill="1" applyBorder="1" applyAlignment="1">
      <alignment wrapText="1"/>
    </xf>
    <xf numFmtId="0" fontId="9" fillId="0" borderId="0" xfId="5" applyFont="1" applyFill="1" applyBorder="1" applyAlignment="1">
      <alignment horizontal="center" wrapText="1"/>
    </xf>
    <xf numFmtId="0" fontId="9" fillId="0" borderId="0" xfId="5" applyFont="1" applyFill="1" applyBorder="1" applyAlignment="1"/>
    <xf numFmtId="3" fontId="9" fillId="0" borderId="0" xfId="5" applyNumberFormat="1" applyFont="1" applyFill="1" applyBorder="1" applyAlignment="1"/>
    <xf numFmtId="3" fontId="9" fillId="0" borderId="13" xfId="5" applyNumberFormat="1" applyFont="1" applyFill="1" applyBorder="1"/>
    <xf numFmtId="2" fontId="9" fillId="0" borderId="8" xfId="1" applyNumberFormat="1" applyFont="1" applyFill="1" applyBorder="1" applyAlignment="1">
      <alignment horizontal="center" vertical="top"/>
    </xf>
    <xf numFmtId="4" fontId="9" fillId="2" borderId="8" xfId="1" applyNumberFormat="1" applyFont="1" applyFill="1" applyBorder="1" applyAlignment="1">
      <alignment horizontal="center" vertical="top"/>
    </xf>
    <xf numFmtId="0" fontId="8" fillId="0" borderId="29" xfId="0" applyFont="1" applyFill="1" applyBorder="1" applyAlignment="1">
      <alignment horizontal="center"/>
    </xf>
    <xf numFmtId="3" fontId="8" fillId="0" borderId="29" xfId="0" applyNumberFormat="1" applyFont="1" applyFill="1" applyBorder="1" applyAlignment="1"/>
    <xf numFmtId="3" fontId="8" fillId="0" borderId="29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left"/>
    </xf>
    <xf numFmtId="3" fontId="8" fillId="0" borderId="30" xfId="0" applyNumberFormat="1" applyFont="1" applyFill="1" applyBorder="1" applyAlignment="1">
      <alignment horizontal="center"/>
    </xf>
    <xf numFmtId="3" fontId="8" fillId="0" borderId="24" xfId="0" applyNumberFormat="1" applyFont="1" applyFill="1" applyBorder="1" applyAlignment="1">
      <alignment horizontal="center"/>
    </xf>
    <xf numFmtId="43" fontId="0" fillId="0" borderId="0" xfId="1" applyFont="1"/>
    <xf numFmtId="6" fontId="19" fillId="0" borderId="23" xfId="0" applyNumberFormat="1" applyFont="1" applyBorder="1" applyAlignment="1">
      <alignment horizontal="right" vertical="top"/>
    </xf>
    <xf numFmtId="0" fontId="19" fillId="0" borderId="0" xfId="0" applyFont="1" applyFill="1" applyBorder="1" applyAlignment="1">
      <alignment horizontal="center" vertical="top"/>
    </xf>
    <xf numFmtId="9" fontId="8" fillId="0" borderId="4" xfId="14" applyFont="1" applyFill="1" applyBorder="1" applyAlignment="1">
      <alignment horizontal="center" wrapText="1"/>
    </xf>
    <xf numFmtId="9" fontId="8" fillId="0" borderId="4" xfId="14" applyFont="1" applyFill="1" applyBorder="1" applyAlignment="1">
      <alignment horizontal="center"/>
    </xf>
    <xf numFmtId="9" fontId="8" fillId="0" borderId="5" xfId="14" applyFont="1" applyFill="1" applyBorder="1" applyAlignment="1">
      <alignment horizontal="center"/>
    </xf>
    <xf numFmtId="9" fontId="8" fillId="0" borderId="5" xfId="14" applyFont="1" applyFill="1" applyBorder="1" applyAlignment="1">
      <alignment horizontal="center" wrapText="1"/>
    </xf>
    <xf numFmtId="9" fontId="8" fillId="0" borderId="7" xfId="14" applyFont="1" applyFill="1" applyBorder="1" applyAlignment="1">
      <alignment horizontal="center" wrapText="1"/>
    </xf>
    <xf numFmtId="9" fontId="9" fillId="0" borderId="28" xfId="14" applyFont="1" applyFill="1" applyBorder="1" applyAlignment="1">
      <alignment horizontal="center" vertical="top" wrapText="1"/>
    </xf>
    <xf numFmtId="9" fontId="9" fillId="0" borderId="8" xfId="14" applyFont="1" applyFill="1" applyBorder="1" applyAlignment="1">
      <alignment horizontal="center" vertical="top" wrapText="1"/>
    </xf>
    <xf numFmtId="9" fontId="9" fillId="4" borderId="8" xfId="14" applyFont="1" applyFill="1" applyBorder="1" applyAlignment="1">
      <alignment horizontal="center" vertical="top" wrapText="1"/>
    </xf>
    <xf numFmtId="9" fontId="8" fillId="0" borderId="16" xfId="14" applyFont="1" applyFill="1" applyBorder="1" applyAlignment="1">
      <alignment wrapText="1"/>
    </xf>
    <xf numFmtId="9" fontId="9" fillId="0" borderId="0" xfId="14" applyFont="1" applyFill="1" applyBorder="1" applyAlignment="1">
      <alignment horizontal="center" wrapText="1"/>
    </xf>
    <xf numFmtId="9" fontId="7" fillId="0" borderId="0" xfId="14" applyFont="1" applyAlignment="1">
      <alignment horizontal="center"/>
    </xf>
    <xf numFmtId="9" fontId="7" fillId="0" borderId="0" xfId="14" applyFont="1" applyAlignment="1">
      <alignment horizontal="center" vertical="top"/>
    </xf>
    <xf numFmtId="9" fontId="7" fillId="0" borderId="0" xfId="14" applyFont="1" applyBorder="1" applyAlignment="1">
      <alignment horizontal="center" vertical="top"/>
    </xf>
    <xf numFmtId="9" fontId="7" fillId="0" borderId="0" xfId="14" applyFont="1" applyBorder="1" applyAlignment="1">
      <alignment horizontal="center"/>
    </xf>
    <xf numFmtId="0" fontId="9" fillId="6" borderId="8" xfId="2" applyFont="1" applyFill="1" applyBorder="1" applyAlignment="1">
      <alignment horizontal="center" vertical="top"/>
    </xf>
    <xf numFmtId="0" fontId="9" fillId="6" borderId="8" xfId="2" applyFont="1" applyFill="1" applyBorder="1" applyAlignment="1">
      <alignment horizontal="center" vertical="top" wrapText="1"/>
    </xf>
    <xf numFmtId="9" fontId="9" fillId="6" borderId="8" xfId="14" applyFont="1" applyFill="1" applyBorder="1" applyAlignment="1">
      <alignment horizontal="center" vertical="top" wrapText="1"/>
    </xf>
    <xf numFmtId="3" fontId="9" fillId="6" borderId="8" xfId="2" applyNumberFormat="1" applyFont="1" applyFill="1" applyBorder="1" applyAlignment="1">
      <alignment horizontal="center" vertical="top"/>
    </xf>
    <xf numFmtId="0" fontId="7" fillId="0" borderId="0" xfId="4" applyFill="1"/>
    <xf numFmtId="0" fontId="8" fillId="6" borderId="31" xfId="2" applyFont="1" applyFill="1" applyBorder="1" applyAlignment="1">
      <alignment vertical="top"/>
    </xf>
    <xf numFmtId="0" fontId="8" fillId="6" borderId="32" xfId="2" applyFont="1" applyFill="1" applyBorder="1" applyAlignment="1">
      <alignment vertical="top"/>
    </xf>
    <xf numFmtId="169" fontId="9" fillId="6" borderId="8" xfId="2" applyNumberFormat="1" applyFont="1" applyFill="1" applyBorder="1" applyAlignment="1">
      <alignment horizontal="center" vertical="top"/>
    </xf>
    <xf numFmtId="0" fontId="8" fillId="6" borderId="8" xfId="2" applyFont="1" applyFill="1" applyBorder="1" applyAlignment="1">
      <alignment vertical="top" wrapText="1"/>
    </xf>
    <xf numFmtId="0" fontId="8" fillId="6" borderId="8" xfId="2" applyFont="1" applyFill="1" applyBorder="1" applyAlignment="1">
      <alignment horizontal="center" vertical="top"/>
    </xf>
    <xf numFmtId="0" fontId="8" fillId="6" borderId="8" xfId="2" applyFont="1" applyFill="1" applyBorder="1" applyAlignment="1">
      <alignment horizontal="center" vertical="top" wrapText="1"/>
    </xf>
    <xf numFmtId="9" fontId="8" fillId="6" borderId="8" xfId="14" applyFont="1" applyFill="1" applyBorder="1" applyAlignment="1">
      <alignment horizontal="center" vertical="top" wrapText="1"/>
    </xf>
    <xf numFmtId="3" fontId="8" fillId="6" borderId="8" xfId="1" applyNumberFormat="1" applyFont="1" applyFill="1" applyBorder="1" applyAlignment="1">
      <alignment horizontal="center" vertical="top"/>
    </xf>
    <xf numFmtId="1" fontId="8" fillId="6" borderId="8" xfId="2" applyNumberFormat="1" applyFont="1" applyFill="1" applyBorder="1" applyAlignment="1">
      <alignment horizontal="center" vertical="top"/>
    </xf>
    <xf numFmtId="9" fontId="7" fillId="0" borderId="0" xfId="14" applyFont="1" applyBorder="1" applyAlignment="1">
      <alignment vertical="top"/>
    </xf>
    <xf numFmtId="9" fontId="7" fillId="0" borderId="0" xfId="14" applyFont="1" applyBorder="1"/>
    <xf numFmtId="9" fontId="7" fillId="0" borderId="0" xfId="14" applyFont="1"/>
    <xf numFmtId="0" fontId="8" fillId="7" borderId="16" xfId="4" applyFont="1" applyFill="1" applyBorder="1" applyAlignment="1">
      <alignment wrapText="1"/>
    </xf>
    <xf numFmtId="0" fontId="18" fillId="7" borderId="0" xfId="4" applyFont="1" applyFill="1"/>
    <xf numFmtId="10" fontId="9" fillId="0" borderId="8" xfId="14" applyNumberFormat="1" applyFont="1" applyFill="1" applyBorder="1" applyAlignment="1">
      <alignment horizontal="center" vertical="top" wrapText="1"/>
    </xf>
    <xf numFmtId="0" fontId="8" fillId="4" borderId="8" xfId="2" applyFont="1" applyFill="1" applyBorder="1"/>
    <xf numFmtId="3" fontId="8" fillId="5" borderId="8" xfId="1" applyNumberFormat="1" applyFont="1" applyFill="1" applyBorder="1" applyAlignment="1">
      <alignment horizontal="center" vertical="top"/>
    </xf>
    <xf numFmtId="3" fontId="8" fillId="0" borderId="8" xfId="1" applyNumberFormat="1" applyFont="1" applyFill="1" applyBorder="1" applyAlignment="1">
      <alignment horizontal="right" vertical="top"/>
    </xf>
    <xf numFmtId="0" fontId="8" fillId="4" borderId="8" xfId="2" applyFont="1" applyFill="1" applyBorder="1" applyAlignment="1">
      <alignment horizontal="center" wrapText="1"/>
    </xf>
    <xf numFmtId="9" fontId="8" fillId="4" borderId="8" xfId="14" applyFont="1" applyFill="1" applyBorder="1" applyAlignment="1">
      <alignment horizontal="center" wrapText="1"/>
    </xf>
    <xf numFmtId="0" fontId="8" fillId="4" borderId="8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 vertical="center" wrapText="1"/>
    </xf>
    <xf numFmtId="3" fontId="8" fillId="4" borderId="8" xfId="1" applyNumberFormat="1" applyFont="1" applyFill="1" applyBorder="1" applyAlignment="1">
      <alignment horizontal="center"/>
    </xf>
    <xf numFmtId="0" fontId="8" fillId="4" borderId="8" xfId="2" applyFont="1" applyFill="1" applyBorder="1" applyAlignment="1"/>
    <xf numFmtId="3" fontId="8" fillId="5" borderId="28" xfId="1" applyNumberFormat="1" applyFont="1" applyFill="1" applyBorder="1" applyAlignment="1">
      <alignment horizontal="center" vertical="top"/>
    </xf>
    <xf numFmtId="0" fontId="8" fillId="0" borderId="28" xfId="2" applyFont="1" applyFill="1" applyBorder="1" applyAlignment="1">
      <alignment vertical="top" wrapText="1"/>
    </xf>
    <xf numFmtId="0" fontId="7" fillId="0" borderId="0" xfId="2"/>
    <xf numFmtId="3" fontId="9" fillId="0" borderId="8" xfId="1" applyNumberFormat="1" applyFont="1" applyFill="1" applyBorder="1" applyAlignment="1">
      <alignment horizontal="center" vertical="top"/>
    </xf>
    <xf numFmtId="0" fontId="7" fillId="0" borderId="0" xfId="2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 wrapText="1"/>
    </xf>
    <xf numFmtId="0" fontId="8" fillId="0" borderId="8" xfId="2" applyFont="1" applyFill="1" applyBorder="1" applyAlignment="1">
      <alignment vertical="top" wrapText="1"/>
    </xf>
    <xf numFmtId="3" fontId="8" fillId="4" borderId="8" xfId="2" applyNumberFormat="1" applyFont="1" applyFill="1" applyBorder="1"/>
    <xf numFmtId="9" fontId="9" fillId="2" borderId="8" xfId="14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vertical="top" wrapText="1"/>
    </xf>
    <xf numFmtId="0" fontId="8" fillId="0" borderId="4" xfId="2" applyFont="1" applyFill="1" applyBorder="1" applyAlignment="1">
      <alignment vertical="top" wrapText="1"/>
    </xf>
    <xf numFmtId="3" fontId="9" fillId="0" borderId="29" xfId="5" applyNumberFormat="1" applyFont="1" applyFill="1" applyBorder="1" applyAlignment="1">
      <alignment horizontal="center"/>
    </xf>
    <xf numFmtId="3" fontId="8" fillId="5" borderId="28" xfId="5" applyNumberFormat="1" applyFont="1" applyFill="1" applyBorder="1" applyAlignment="1">
      <alignment horizontal="center" wrapText="1"/>
    </xf>
    <xf numFmtId="3" fontId="8" fillId="5" borderId="8" xfId="5" applyNumberFormat="1" applyFont="1" applyFill="1" applyBorder="1" applyAlignment="1">
      <alignment horizontal="center" vertical="top" wrapText="1"/>
    </xf>
    <xf numFmtId="3" fontId="18" fillId="7" borderId="0" xfId="4" applyNumberFormat="1" applyFont="1" applyFill="1"/>
    <xf numFmtId="3" fontId="7" fillId="0" borderId="0" xfId="2" applyNumberFormat="1"/>
    <xf numFmtId="3" fontId="9" fillId="0" borderId="0" xfId="5" applyNumberFormat="1" applyFont="1" applyFill="1" applyBorder="1"/>
    <xf numFmtId="3" fontId="8" fillId="5" borderId="28" xfId="1" applyNumberFormat="1" applyFont="1" applyFill="1" applyBorder="1" applyAlignment="1">
      <alignment horizontal="center" wrapText="1"/>
    </xf>
    <xf numFmtId="3" fontId="8" fillId="5" borderId="8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2" fontId="18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65" fontId="18" fillId="0" borderId="0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Alignment="1">
      <alignment horizontal="right"/>
    </xf>
    <xf numFmtId="4" fontId="9" fillId="0" borderId="8" xfId="2" applyNumberFormat="1" applyFont="1" applyFill="1" applyBorder="1" applyAlignment="1">
      <alignment horizontal="center" vertical="top"/>
    </xf>
    <xf numFmtId="9" fontId="9" fillId="0" borderId="8" xfId="14" applyNumberFormat="1" applyFont="1" applyFill="1" applyBorder="1" applyAlignment="1">
      <alignment horizontal="center" vertical="top" wrapText="1"/>
    </xf>
    <xf numFmtId="0" fontId="7" fillId="0" borderId="0" xfId="5" applyFill="1"/>
    <xf numFmtId="10" fontId="7" fillId="0" borderId="0" xfId="2" applyNumberFormat="1" applyFill="1"/>
    <xf numFmtId="164" fontId="7" fillId="0" borderId="0" xfId="5" applyNumberFormat="1" applyFill="1"/>
    <xf numFmtId="3" fontId="9" fillId="0" borderId="0" xfId="1" applyNumberFormat="1" applyFont="1" applyFill="1" applyBorder="1" applyAlignment="1">
      <alignment horizontal="center" vertical="top"/>
    </xf>
    <xf numFmtId="0" fontId="8" fillId="0" borderId="29" xfId="5" applyFont="1" applyFill="1" applyBorder="1" applyAlignment="1">
      <alignment horizontal="center" wrapText="1"/>
    </xf>
    <xf numFmtId="0" fontId="8" fillId="0" borderId="27" xfId="5" applyFont="1" applyFill="1" applyBorder="1" applyAlignment="1">
      <alignment horizontal="center" wrapText="1"/>
    </xf>
    <xf numFmtId="0" fontId="8" fillId="0" borderId="5" xfId="5" applyFont="1" applyFill="1" applyBorder="1" applyAlignment="1">
      <alignment wrapText="1"/>
    </xf>
    <xf numFmtId="0" fontId="8" fillId="0" borderId="28" xfId="5" applyFont="1" applyFill="1" applyBorder="1" applyAlignment="1">
      <alignment horizontal="center" wrapText="1"/>
    </xf>
    <xf numFmtId="0" fontId="9" fillId="0" borderId="8" xfId="5" applyFont="1" applyFill="1" applyBorder="1" applyAlignment="1">
      <alignment horizontal="center" wrapText="1"/>
    </xf>
    <xf numFmtId="0" fontId="7" fillId="4" borderId="0" xfId="2" applyFill="1" applyAlignment="1">
      <alignment wrapText="1"/>
    </xf>
    <xf numFmtId="169" fontId="9" fillId="0" borderId="8" xfId="2" applyNumberFormat="1" applyFont="1" applyFill="1" applyBorder="1" applyAlignment="1">
      <alignment horizontal="center" vertical="top" wrapText="1"/>
    </xf>
    <xf numFmtId="169" fontId="9" fillId="6" borderId="8" xfId="2" applyNumberFormat="1" applyFont="1" applyFill="1" applyBorder="1" applyAlignment="1">
      <alignment horizontal="center" vertical="top" wrapText="1"/>
    </xf>
    <xf numFmtId="0" fontId="8" fillId="4" borderId="8" xfId="2" applyFont="1" applyFill="1" applyBorder="1" applyAlignment="1">
      <alignment horizontal="left" vertical="top" wrapText="1"/>
    </xf>
    <xf numFmtId="0" fontId="7" fillId="4" borderId="8" xfId="2" applyFill="1" applyBorder="1" applyAlignment="1">
      <alignment wrapText="1"/>
    </xf>
    <xf numFmtId="0" fontId="8" fillId="6" borderId="31" xfId="2" applyFont="1" applyFill="1" applyBorder="1" applyAlignment="1">
      <alignment vertical="top" wrapText="1"/>
    </xf>
    <xf numFmtId="0" fontId="7" fillId="0" borderId="0" xfId="2" applyAlignment="1">
      <alignment wrapText="1"/>
    </xf>
    <xf numFmtId="0" fontId="7" fillId="0" borderId="0" xfId="4" applyAlignment="1">
      <alignment wrapText="1"/>
    </xf>
    <xf numFmtId="0" fontId="9" fillId="0" borderId="3" xfId="5" applyFont="1" applyFill="1" applyBorder="1" applyAlignment="1">
      <alignment wrapText="1"/>
    </xf>
    <xf numFmtId="0" fontId="8" fillId="0" borderId="14" xfId="2" applyFont="1" applyFill="1" applyBorder="1" applyAlignment="1">
      <alignment horizontal="center" wrapText="1"/>
    </xf>
    <xf numFmtId="0" fontId="8" fillId="0" borderId="1" xfId="2" applyFont="1" applyFill="1" applyBorder="1" applyAlignment="1">
      <alignment horizontal="center" wrapText="1"/>
    </xf>
    <xf numFmtId="0" fontId="8" fillId="0" borderId="7" xfId="2" applyFont="1" applyFill="1" applyBorder="1" applyAlignment="1">
      <alignment wrapText="1"/>
    </xf>
    <xf numFmtId="0" fontId="7" fillId="0" borderId="0" xfId="2" applyBorder="1" applyAlignment="1">
      <alignment wrapText="1"/>
    </xf>
    <xf numFmtId="0" fontId="7" fillId="0" borderId="0" xfId="2" applyFont="1" applyBorder="1" applyAlignment="1">
      <alignment vertical="top" wrapText="1"/>
    </xf>
    <xf numFmtId="0" fontId="8" fillId="6" borderId="8" xfId="2" applyFont="1" applyFill="1" applyBorder="1" applyAlignment="1">
      <alignment vertical="top"/>
    </xf>
    <xf numFmtId="0" fontId="8" fillId="0" borderId="8" xfId="2" applyFont="1" applyFill="1" applyBorder="1" applyAlignment="1">
      <alignment vertical="top"/>
    </xf>
    <xf numFmtId="0" fontId="9" fillId="8" borderId="8" xfId="2" applyFont="1" applyFill="1" applyBorder="1" applyAlignment="1">
      <alignment horizontal="center" vertical="top" wrapText="1"/>
    </xf>
    <xf numFmtId="0" fontId="9" fillId="8" borderId="8" xfId="4" applyFont="1" applyFill="1" applyBorder="1" applyAlignment="1">
      <alignment horizontal="center" vertical="top" wrapText="1"/>
    </xf>
    <xf numFmtId="4" fontId="9" fillId="0" borderId="8" xfId="5" applyNumberFormat="1" applyFont="1" applyFill="1" applyBorder="1" applyAlignment="1">
      <alignment horizontal="center" vertical="top"/>
    </xf>
    <xf numFmtId="4" fontId="9" fillId="6" borderId="8" xfId="2" applyNumberFormat="1" applyFont="1" applyFill="1" applyBorder="1" applyAlignment="1">
      <alignment horizontal="center" vertical="top"/>
    </xf>
    <xf numFmtId="4" fontId="9" fillId="6" borderId="8" xfId="1" applyNumberFormat="1" applyFont="1" applyFill="1" applyBorder="1" applyAlignment="1">
      <alignment horizontal="center" vertical="top"/>
    </xf>
    <xf numFmtId="4" fontId="8" fillId="6" borderId="8" xfId="2" applyNumberFormat="1" applyFont="1" applyFill="1" applyBorder="1" applyAlignment="1">
      <alignment horizontal="center" vertical="top"/>
    </xf>
    <xf numFmtId="4" fontId="8" fillId="6" borderId="8" xfId="1" applyNumberFormat="1" applyFont="1" applyFill="1" applyBorder="1" applyAlignment="1">
      <alignment horizontal="center" vertical="top"/>
    </xf>
    <xf numFmtId="4" fontId="9" fillId="4" borderId="8" xfId="1" applyNumberFormat="1" applyFont="1" applyFill="1" applyBorder="1" applyAlignment="1">
      <alignment horizontal="center" vertical="top"/>
    </xf>
    <xf numFmtId="4" fontId="9" fillId="4" borderId="8" xfId="2" applyNumberFormat="1" applyFont="1" applyFill="1" applyBorder="1" applyAlignment="1">
      <alignment horizontal="center" vertical="top"/>
    </xf>
    <xf numFmtId="4" fontId="9" fillId="0" borderId="8" xfId="2" applyNumberFormat="1" applyFont="1" applyFill="1" applyBorder="1" applyAlignment="1">
      <alignment horizontal="center" vertical="top" wrapText="1"/>
    </xf>
    <xf numFmtId="4" fontId="9" fillId="0" borderId="8" xfId="1" applyNumberFormat="1" applyFont="1" applyFill="1" applyBorder="1" applyAlignment="1">
      <alignment horizontal="center" vertical="top" wrapText="1"/>
    </xf>
    <xf numFmtId="4" fontId="9" fillId="2" borderId="8" xfId="5" applyNumberFormat="1" applyFont="1" applyFill="1" applyBorder="1" applyAlignment="1">
      <alignment horizontal="center" vertical="top"/>
    </xf>
    <xf numFmtId="4" fontId="8" fillId="0" borderId="8" xfId="1" applyNumberFormat="1" applyFont="1" applyFill="1" applyBorder="1" applyAlignment="1">
      <alignment horizontal="right" vertical="top"/>
    </xf>
    <xf numFmtId="168" fontId="9" fillId="0" borderId="8" xfId="2" applyNumberFormat="1" applyFont="1" applyFill="1" applyBorder="1" applyAlignment="1">
      <alignment vertical="top"/>
    </xf>
    <xf numFmtId="168" fontId="9" fillId="0" borderId="8" xfId="5" applyNumberFormat="1" applyFont="1" applyFill="1" applyBorder="1" applyAlignment="1">
      <alignment vertical="top"/>
    </xf>
    <xf numFmtId="168" fontId="8" fillId="6" borderId="8" xfId="2" applyNumberFormat="1" applyFont="1" applyFill="1" applyBorder="1" applyAlignment="1">
      <alignment vertical="top"/>
    </xf>
    <xf numFmtId="168" fontId="9" fillId="4" borderId="8" xfId="2" applyNumberFormat="1" applyFont="1" applyFill="1" applyBorder="1" applyAlignment="1">
      <alignment vertical="top"/>
    </xf>
    <xf numFmtId="168" fontId="9" fillId="0" borderId="8" xfId="2" applyNumberFormat="1" applyFont="1" applyFill="1" applyBorder="1" applyAlignment="1">
      <alignment vertical="top" wrapText="1"/>
    </xf>
    <xf numFmtId="168" fontId="8" fillId="0" borderId="8" xfId="1" applyNumberFormat="1" applyFont="1" applyFill="1" applyBorder="1" applyAlignment="1">
      <alignment horizontal="right" vertical="top"/>
    </xf>
    <xf numFmtId="168" fontId="8" fillId="0" borderId="8" xfId="3" applyNumberFormat="1" applyFont="1" applyFill="1" applyBorder="1" applyAlignment="1">
      <alignment horizontal="right" vertical="top"/>
    </xf>
    <xf numFmtId="4" fontId="18" fillId="7" borderId="0" xfId="4" applyNumberFormat="1" applyFont="1" applyFill="1"/>
    <xf numFmtId="4" fontId="8" fillId="0" borderId="0" xfId="4" applyNumberFormat="1" applyFont="1" applyFill="1" applyBorder="1" applyAlignment="1">
      <alignment wrapText="1"/>
    </xf>
    <xf numFmtId="4" fontId="7" fillId="0" borderId="0" xfId="2" applyNumberFormat="1"/>
    <xf numFmtId="7" fontId="9" fillId="0" borderId="8" xfId="2" applyNumberFormat="1" applyFont="1" applyFill="1" applyBorder="1" applyAlignment="1">
      <alignment vertical="top"/>
    </xf>
    <xf numFmtId="7" fontId="9" fillId="0" borderId="8" xfId="5" applyNumberFormat="1" applyFont="1" applyFill="1" applyBorder="1" applyAlignment="1">
      <alignment vertical="top"/>
    </xf>
    <xf numFmtId="7" fontId="8" fillId="6" borderId="8" xfId="2" applyNumberFormat="1" applyFont="1" applyFill="1" applyBorder="1" applyAlignment="1">
      <alignment vertical="top"/>
    </xf>
    <xf numFmtId="7" fontId="9" fillId="4" borderId="8" xfId="2" applyNumberFormat="1" applyFont="1" applyFill="1" applyBorder="1" applyAlignment="1">
      <alignment vertical="top"/>
    </xf>
    <xf numFmtId="7" fontId="8" fillId="0" borderId="8" xfId="1" applyNumberFormat="1" applyFont="1" applyFill="1" applyBorder="1" applyAlignment="1">
      <alignment horizontal="right" vertical="top"/>
    </xf>
    <xf numFmtId="7" fontId="8" fillId="0" borderId="8" xfId="3" applyNumberFormat="1" applyFont="1" applyFill="1" applyBorder="1" applyAlignment="1">
      <alignment horizontal="right" vertical="top"/>
    </xf>
    <xf numFmtId="168" fontId="8" fillId="6" borderId="8" xfId="3" applyNumberFormat="1" applyFont="1" applyFill="1" applyBorder="1" applyAlignment="1">
      <alignment horizontal="center" vertical="top"/>
    </xf>
    <xf numFmtId="2" fontId="9" fillId="0" borderId="8" xfId="2" applyNumberFormat="1" applyFont="1" applyFill="1" applyBorder="1" applyAlignment="1">
      <alignment horizontal="center" vertical="top"/>
    </xf>
    <xf numFmtId="2" fontId="9" fillId="6" borderId="8" xfId="2" applyNumberFormat="1" applyFont="1" applyFill="1" applyBorder="1" applyAlignment="1">
      <alignment horizontal="center" vertical="top"/>
    </xf>
    <xf numFmtId="2" fontId="9" fillId="6" borderId="8" xfId="1" applyNumberFormat="1" applyFont="1" applyFill="1" applyBorder="1" applyAlignment="1">
      <alignment horizontal="center" vertical="top"/>
    </xf>
    <xf numFmtId="2" fontId="8" fillId="6" borderId="8" xfId="1" applyNumberFormat="1" applyFont="1" applyFill="1" applyBorder="1" applyAlignment="1">
      <alignment horizontal="center" vertical="top"/>
    </xf>
    <xf numFmtId="2" fontId="9" fillId="4" borderId="8" xfId="2" applyNumberFormat="1" applyFont="1" applyFill="1" applyBorder="1" applyAlignment="1">
      <alignment horizontal="center" vertical="top"/>
    </xf>
    <xf numFmtId="2" fontId="9" fillId="4" borderId="8" xfId="1" applyNumberFormat="1" applyFont="1" applyFill="1" applyBorder="1" applyAlignment="1">
      <alignment horizontal="center" vertical="top"/>
    </xf>
    <xf numFmtId="2" fontId="9" fillId="0" borderId="8" xfId="2" applyNumberFormat="1" applyFont="1" applyFill="1" applyBorder="1" applyAlignment="1">
      <alignment horizontal="center" vertical="top" wrapText="1"/>
    </xf>
    <xf numFmtId="2" fontId="9" fillId="0" borderId="8" xfId="1" applyNumberFormat="1" applyFont="1" applyFill="1" applyBorder="1" applyAlignment="1">
      <alignment horizontal="center" vertical="top" wrapText="1"/>
    </xf>
    <xf numFmtId="2" fontId="8" fillId="0" borderId="0" xfId="4" applyNumberFormat="1" applyFont="1" applyFill="1" applyBorder="1" applyAlignment="1">
      <alignment wrapText="1"/>
    </xf>
    <xf numFmtId="2" fontId="8" fillId="0" borderId="8" xfId="1" applyNumberFormat="1" applyFont="1" applyFill="1" applyBorder="1" applyAlignment="1">
      <alignment horizontal="right" vertical="top"/>
    </xf>
    <xf numFmtId="4" fontId="9" fillId="0" borderId="8" xfId="4" applyNumberFormat="1" applyFont="1" applyFill="1" applyBorder="1" applyAlignment="1">
      <alignment horizontal="center" vertical="top"/>
    </xf>
    <xf numFmtId="4" fontId="9" fillId="2" borderId="8" xfId="4" applyNumberFormat="1" applyFont="1" applyFill="1" applyBorder="1" applyAlignment="1">
      <alignment horizontal="center" vertical="top"/>
    </xf>
    <xf numFmtId="4" fontId="9" fillId="0" borderId="8" xfId="4" applyNumberFormat="1" applyFont="1" applyFill="1" applyBorder="1" applyAlignment="1">
      <alignment horizontal="center" vertical="top" wrapText="1"/>
    </xf>
    <xf numFmtId="4" fontId="8" fillId="0" borderId="0" xfId="4" applyNumberFormat="1" applyFont="1" applyFill="1" applyBorder="1" applyAlignment="1">
      <alignment horizontal="center"/>
    </xf>
    <xf numFmtId="4" fontId="7" fillId="0" borderId="0" xfId="4" applyNumberFormat="1"/>
    <xf numFmtId="4" fontId="9" fillId="0" borderId="0" xfId="1" applyNumberFormat="1" applyFont="1" applyFill="1" applyBorder="1" applyAlignment="1">
      <alignment horizontal="center"/>
    </xf>
    <xf numFmtId="4" fontId="9" fillId="0" borderId="0" xfId="4" applyNumberFormat="1" applyFont="1" applyFill="1" applyBorder="1" applyAlignment="1">
      <alignment horizontal="center"/>
    </xf>
    <xf numFmtId="168" fontId="9" fillId="0" borderId="8" xfId="4" applyNumberFormat="1" applyFont="1" applyFill="1" applyBorder="1" applyAlignment="1">
      <alignment vertical="top"/>
    </xf>
    <xf numFmtId="168" fontId="8" fillId="6" borderId="8" xfId="2" applyNumberFormat="1" applyFont="1" applyFill="1" applyBorder="1" applyAlignment="1">
      <alignment horizontal="right" vertical="top"/>
    </xf>
    <xf numFmtId="168" fontId="9" fillId="0" borderId="8" xfId="4" applyNumberFormat="1" applyFont="1" applyFill="1" applyBorder="1" applyAlignment="1">
      <alignment vertical="top" wrapText="1"/>
    </xf>
    <xf numFmtId="168" fontId="8" fillId="0" borderId="0" xfId="4" applyNumberFormat="1" applyFont="1" applyFill="1" applyBorder="1"/>
    <xf numFmtId="168" fontId="9" fillId="0" borderId="0" xfId="4" applyNumberFormat="1" applyFont="1" applyFill="1" applyBorder="1"/>
    <xf numFmtId="168" fontId="9" fillId="0" borderId="0" xfId="1" applyNumberFormat="1" applyFont="1" applyFill="1" applyBorder="1" applyAlignment="1">
      <alignment horizontal="center"/>
    </xf>
    <xf numFmtId="3" fontId="8" fillId="6" borderId="8" xfId="2" applyNumberFormat="1" applyFont="1" applyFill="1" applyBorder="1" applyAlignment="1">
      <alignment horizontal="center" vertical="top"/>
    </xf>
    <xf numFmtId="0" fontId="28" fillId="0" borderId="0" xfId="0" applyFont="1" applyFill="1"/>
    <xf numFmtId="0" fontId="18" fillId="0" borderId="0" xfId="0" applyFont="1" applyFill="1"/>
    <xf numFmtId="3" fontId="18" fillId="0" borderId="0" xfId="0" applyNumberFormat="1" applyFont="1" applyFill="1"/>
    <xf numFmtId="168" fontId="18" fillId="0" borderId="0" xfId="1" applyNumberFormat="1" applyFont="1" applyFill="1" applyAlignment="1">
      <alignment horizontal="right"/>
    </xf>
    <xf numFmtId="0" fontId="26" fillId="0" borderId="0" xfId="0" applyFont="1" applyFill="1"/>
    <xf numFmtId="0" fontId="0" fillId="0" borderId="0" xfId="0" applyFill="1"/>
    <xf numFmtId="164" fontId="27" fillId="0" borderId="0" xfId="1" applyNumberFormat="1" applyFont="1" applyFill="1" applyAlignment="1">
      <alignment horizontal="right"/>
    </xf>
    <xf numFmtId="0" fontId="8" fillId="0" borderId="4" xfId="2" applyFont="1" applyFill="1" applyBorder="1" applyAlignment="1">
      <alignment wrapText="1"/>
    </xf>
    <xf numFmtId="3" fontId="8" fillId="9" borderId="29" xfId="0" applyNumberFormat="1" applyFont="1" applyFill="1" applyBorder="1" applyAlignment="1">
      <alignment horizontal="center"/>
    </xf>
    <xf numFmtId="3" fontId="8" fillId="9" borderId="4" xfId="0" applyNumberFormat="1" applyFont="1" applyFill="1" applyBorder="1" applyAlignment="1">
      <alignment horizontal="center"/>
    </xf>
    <xf numFmtId="3" fontId="8" fillId="9" borderId="5" xfId="0" applyNumberFormat="1" applyFont="1" applyFill="1" applyBorder="1" applyAlignment="1">
      <alignment horizontal="center"/>
    </xf>
    <xf numFmtId="0" fontId="8" fillId="9" borderId="4" xfId="0" applyNumberFormat="1" applyFont="1" applyFill="1" applyBorder="1" applyAlignment="1">
      <alignment horizontal="center"/>
    </xf>
    <xf numFmtId="0" fontId="18" fillId="9" borderId="5" xfId="0" applyFont="1" applyFill="1" applyBorder="1"/>
    <xf numFmtId="168" fontId="18" fillId="0" borderId="26" xfId="1" applyNumberFormat="1" applyFont="1" applyFill="1" applyBorder="1" applyAlignment="1">
      <alignment horizontal="right"/>
    </xf>
    <xf numFmtId="0" fontId="18" fillId="0" borderId="26" xfId="0" applyFont="1" applyFill="1" applyBorder="1"/>
    <xf numFmtId="164" fontId="27" fillId="0" borderId="26" xfId="1" applyNumberFormat="1" applyFont="1" applyFill="1" applyBorder="1" applyAlignment="1">
      <alignment horizontal="right"/>
    </xf>
    <xf numFmtId="2" fontId="18" fillId="0" borderId="0" xfId="0" applyNumberFormat="1" applyFont="1" applyBorder="1" applyAlignment="1">
      <alignment horizontal="right"/>
    </xf>
    <xf numFmtId="2" fontId="18" fillId="0" borderId="19" xfId="0" applyNumberFormat="1" applyFont="1" applyBorder="1" applyAlignment="1">
      <alignment horizontal="right"/>
    </xf>
    <xf numFmtId="0" fontId="18" fillId="0" borderId="21" xfId="0" applyFont="1" applyBorder="1"/>
    <xf numFmtId="166" fontId="0" fillId="0" borderId="0" xfId="3" applyNumberFormat="1" applyFont="1"/>
    <xf numFmtId="166" fontId="0" fillId="0" borderId="0" xfId="0" applyNumberFormat="1"/>
    <xf numFmtId="165" fontId="18" fillId="0" borderId="0" xfId="1" applyNumberFormat="1" applyFont="1" applyFill="1" applyAlignment="1">
      <alignment horizontal="right"/>
    </xf>
    <xf numFmtId="164" fontId="18" fillId="0" borderId="0" xfId="1" applyNumberFormat="1" applyFont="1" applyFill="1" applyAlignment="1">
      <alignment horizontal="right"/>
    </xf>
    <xf numFmtId="165" fontId="7" fillId="0" borderId="0" xfId="1" applyNumberFormat="1" applyFont="1" applyFill="1" applyAlignment="1">
      <alignment horizontal="right"/>
    </xf>
    <xf numFmtId="168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5" fontId="18" fillId="0" borderId="26" xfId="1" applyNumberFormat="1" applyFont="1" applyFill="1" applyBorder="1" applyAlignment="1">
      <alignment horizontal="right"/>
    </xf>
    <xf numFmtId="168" fontId="18" fillId="0" borderId="26" xfId="3" applyNumberFormat="1" applyFont="1" applyFill="1" applyBorder="1" applyAlignment="1">
      <alignment horizontal="right"/>
    </xf>
    <xf numFmtId="164" fontId="18" fillId="0" borderId="26" xfId="0" applyNumberFormat="1" applyFont="1" applyFill="1" applyBorder="1" applyAlignment="1">
      <alignment horizontal="right"/>
    </xf>
    <xf numFmtId="3" fontId="0" fillId="0" borderId="0" xfId="0" applyNumberFormat="1" applyFill="1"/>
    <xf numFmtId="4" fontId="8" fillId="0" borderId="0" xfId="4" applyNumberFormat="1" applyFont="1" applyFill="1" applyBorder="1" applyAlignment="1"/>
    <xf numFmtId="168" fontId="8" fillId="0" borderId="0" xfId="4" applyNumberFormat="1" applyFont="1" applyFill="1" applyBorder="1" applyAlignment="1">
      <alignment horizontal="center"/>
    </xf>
    <xf numFmtId="3" fontId="29" fillId="0" borderId="8" xfId="2" applyNumberFormat="1" applyFont="1" applyFill="1" applyBorder="1" applyAlignment="1">
      <alignment horizontal="center" vertical="top"/>
    </xf>
    <xf numFmtId="4" fontId="29" fillId="0" borderId="8" xfId="2" applyNumberFormat="1" applyFont="1" applyFill="1" applyBorder="1" applyAlignment="1">
      <alignment horizontal="center" vertical="top"/>
    </xf>
    <xf numFmtId="4" fontId="29" fillId="4" borderId="8" xfId="1" applyNumberFormat="1" applyFont="1" applyFill="1" applyBorder="1" applyAlignment="1">
      <alignment horizontal="center" vertical="top"/>
    </xf>
    <xf numFmtId="0" fontId="10" fillId="0" borderId="0" xfId="2" applyFont="1" applyFill="1"/>
    <xf numFmtId="0" fontId="9" fillId="10" borderId="8" xfId="2" applyFont="1" applyFill="1" applyBorder="1" applyAlignment="1">
      <alignment horizontal="center" vertical="top" wrapText="1"/>
    </xf>
    <xf numFmtId="10" fontId="7" fillId="0" borderId="0" xfId="2" applyNumberFormat="1" applyAlignment="1">
      <alignment wrapText="1"/>
    </xf>
    <xf numFmtId="0" fontId="10" fillId="0" borderId="0" xfId="2" applyFont="1" applyFill="1" applyAlignment="1">
      <alignment wrapText="1"/>
    </xf>
    <xf numFmtId="0" fontId="7" fillId="0" borderId="0" xfId="5" applyNumberFormat="1" applyFont="1" applyFill="1" applyBorder="1" applyAlignment="1" applyProtection="1">
      <alignment horizontal="center" wrapText="1"/>
      <protection locked="0"/>
    </xf>
    <xf numFmtId="0" fontId="7" fillId="0" borderId="0" xfId="5" applyFont="1" applyFill="1" applyBorder="1" applyAlignment="1">
      <alignment wrapText="1"/>
    </xf>
    <xf numFmtId="0" fontId="7" fillId="0" borderId="0" xfId="5" applyFont="1" applyFill="1" applyBorder="1" applyAlignment="1">
      <alignment vertical="top" wrapText="1"/>
    </xf>
    <xf numFmtId="10" fontId="7" fillId="0" borderId="0" xfId="2" applyNumberFormat="1" applyFill="1" applyAlignment="1">
      <alignment vertical="top" wrapText="1"/>
    </xf>
    <xf numFmtId="10" fontId="7" fillId="0" borderId="0" xfId="2" applyNumberFormat="1" applyFill="1" applyAlignment="1">
      <alignment wrapText="1"/>
    </xf>
    <xf numFmtId="0" fontId="7" fillId="0" borderId="0" xfId="5" applyAlignment="1">
      <alignment wrapText="1"/>
    </xf>
    <xf numFmtId="0" fontId="10" fillId="0" borderId="0" xfId="0" applyFont="1"/>
    <xf numFmtId="0" fontId="29" fillId="0" borderId="8" xfId="2" applyFont="1" applyFill="1" applyBorder="1" applyAlignment="1">
      <alignment horizontal="center" vertical="top" wrapText="1"/>
    </xf>
    <xf numFmtId="4" fontId="9" fillId="0" borderId="8" xfId="1" applyNumberFormat="1" applyFont="1" applyFill="1" applyBorder="1" applyAlignment="1">
      <alignment horizontal="center" vertical="top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0" fontId="9" fillId="0" borderId="8" xfId="2" applyFont="1" applyFill="1" applyBorder="1" applyAlignment="1">
      <alignment horizontal="center" vertical="top"/>
    </xf>
    <xf numFmtId="2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168" fontId="9" fillId="0" borderId="8" xfId="2" applyNumberFormat="1" applyFont="1" applyFill="1" applyBorder="1" applyAlignment="1">
      <alignment vertical="top"/>
    </xf>
    <xf numFmtId="2" fontId="9" fillId="0" borderId="8" xfId="2" applyNumberFormat="1" applyFont="1" applyFill="1" applyBorder="1" applyAlignment="1">
      <alignment horizontal="center" vertical="top"/>
    </xf>
    <xf numFmtId="3" fontId="29" fillId="0" borderId="8" xfId="2" applyNumberFormat="1" applyFont="1" applyFill="1" applyBorder="1" applyAlignment="1">
      <alignment horizontal="center" vertical="top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7" fontId="9" fillId="0" borderId="8" xfId="2" applyNumberFormat="1" applyFont="1" applyFill="1" applyBorder="1" applyAlignment="1">
      <alignment vertical="top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0" fontId="9" fillId="0" borderId="0" xfId="5" applyFont="1" applyFill="1" applyBorder="1"/>
    <xf numFmtId="0" fontId="7" fillId="0" borderId="0" xfId="5"/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7" fontId="9" fillId="0" borderId="8" xfId="2" applyNumberFormat="1" applyFont="1" applyFill="1" applyBorder="1" applyAlignment="1">
      <alignment vertical="top"/>
    </xf>
    <xf numFmtId="0" fontId="9" fillId="0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2" borderId="8" xfId="68" applyFont="1" applyFill="1" applyBorder="1" applyAlignment="1">
      <alignment horizontal="center" vertical="top" wrapText="1"/>
    </xf>
    <xf numFmtId="4" fontId="9" fillId="0" borderId="8" xfId="5" applyNumberFormat="1" applyFont="1" applyFill="1" applyBorder="1" applyAlignment="1">
      <alignment horizontal="center" vertical="top"/>
    </xf>
    <xf numFmtId="7" fontId="9" fillId="0" borderId="8" xfId="2" applyNumberFormat="1" applyFont="1" applyFill="1" applyBorder="1" applyAlignment="1">
      <alignment vertical="top"/>
    </xf>
    <xf numFmtId="7" fontId="9" fillId="0" borderId="8" xfId="5" applyNumberFormat="1" applyFont="1" applyFill="1" applyBorder="1" applyAlignment="1">
      <alignment vertical="top"/>
    </xf>
    <xf numFmtId="0" fontId="9" fillId="0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horizontal="center" vertical="top" wrapText="1"/>
    </xf>
    <xf numFmtId="0" fontId="9" fillId="2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2" borderId="8" xfId="68" applyFont="1" applyFill="1" applyBorder="1" applyAlignment="1">
      <alignment horizontal="center" vertical="top" wrapText="1"/>
    </xf>
    <xf numFmtId="4" fontId="9" fillId="0" borderId="8" xfId="5" applyNumberFormat="1" applyFont="1" applyFill="1" applyBorder="1" applyAlignment="1">
      <alignment horizontal="center" vertical="top"/>
    </xf>
    <xf numFmtId="7" fontId="9" fillId="0" borderId="8" xfId="2" applyNumberFormat="1" applyFont="1" applyFill="1" applyBorder="1" applyAlignment="1">
      <alignment vertical="top"/>
    </xf>
    <xf numFmtId="7" fontId="9" fillId="0" borderId="8" xfId="5" applyNumberFormat="1" applyFont="1" applyFill="1" applyBorder="1" applyAlignment="1">
      <alignment vertical="top"/>
    </xf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0" fontId="9" fillId="0" borderId="0" xfId="5" applyFont="1" applyFill="1" applyBorder="1"/>
    <xf numFmtId="3" fontId="7" fillId="0" borderId="0" xfId="5" applyNumberFormat="1" applyFont="1" applyFill="1"/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0" fontId="7" fillId="0" borderId="0" xfId="5" applyFill="1"/>
    <xf numFmtId="4" fontId="9" fillId="0" borderId="8" xfId="2" applyNumberFormat="1" applyFont="1" applyFill="1" applyBorder="1" applyAlignment="1">
      <alignment horizontal="center" vertical="top" wrapText="1"/>
    </xf>
    <xf numFmtId="4" fontId="9" fillId="0" borderId="8" xfId="1" applyNumberFormat="1" applyFont="1" applyFill="1" applyBorder="1" applyAlignment="1">
      <alignment horizontal="center" vertical="top" wrapText="1"/>
    </xf>
    <xf numFmtId="7" fontId="9" fillId="0" borderId="8" xfId="2" applyNumberFormat="1" applyFont="1" applyFill="1" applyBorder="1" applyAlignment="1">
      <alignment vertical="top"/>
    </xf>
    <xf numFmtId="7" fontId="9" fillId="0" borderId="8" xfId="2" applyNumberFormat="1" applyFont="1" applyFill="1" applyBorder="1" applyAlignment="1">
      <alignment vertical="top" wrapText="1"/>
    </xf>
    <xf numFmtId="0" fontId="9" fillId="0" borderId="0" xfId="5" applyFont="1" applyFill="1" applyBorder="1"/>
    <xf numFmtId="0" fontId="7" fillId="0" borderId="0" xfId="5"/>
    <xf numFmtId="3" fontId="7" fillId="0" borderId="0" xfId="5" applyNumberFormat="1" applyFont="1" applyFill="1"/>
    <xf numFmtId="0" fontId="9" fillId="0" borderId="8" xfId="5" applyFont="1" applyFill="1" applyBorder="1" applyAlignment="1">
      <alignment horizontal="center" vertical="top" wrapText="1"/>
    </xf>
    <xf numFmtId="0" fontId="9" fillId="0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4" fontId="9" fillId="0" borderId="8" xfId="5" applyNumberFormat="1" applyFont="1" applyFill="1" applyBorder="1" applyAlignment="1">
      <alignment horizontal="center" vertical="top"/>
    </xf>
    <xf numFmtId="7" fontId="9" fillId="0" borderId="8" xfId="2" applyNumberFormat="1" applyFont="1" applyFill="1" applyBorder="1" applyAlignment="1">
      <alignment vertical="top"/>
    </xf>
    <xf numFmtId="7" fontId="9" fillId="0" borderId="8" xfId="5" applyNumberFormat="1" applyFont="1" applyFill="1" applyBorder="1" applyAlignment="1">
      <alignment vertical="top"/>
    </xf>
    <xf numFmtId="0" fontId="9" fillId="0" borderId="8" xfId="5" applyFont="1" applyFill="1" applyBorder="1" applyAlignment="1">
      <alignment horizontal="center" vertical="top" wrapText="1"/>
    </xf>
    <xf numFmtId="0" fontId="9" fillId="0" borderId="8" xfId="5" applyFont="1" applyFill="1" applyBorder="1" applyAlignment="1">
      <alignment vertical="top" wrapText="1"/>
    </xf>
    <xf numFmtId="4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4" fontId="9" fillId="0" borderId="8" xfId="2" applyNumberFormat="1" applyFont="1" applyFill="1" applyBorder="1" applyAlignment="1">
      <alignment horizontal="center" vertical="top"/>
    </xf>
    <xf numFmtId="4" fontId="9" fillId="0" borderId="8" xfId="5" applyNumberFormat="1" applyFont="1" applyFill="1" applyBorder="1" applyAlignment="1">
      <alignment horizontal="center" vertical="top"/>
    </xf>
    <xf numFmtId="7" fontId="9" fillId="0" borderId="8" xfId="2" applyNumberFormat="1" applyFont="1" applyFill="1" applyBorder="1" applyAlignment="1">
      <alignment vertical="top"/>
    </xf>
    <xf numFmtId="7" fontId="9" fillId="0" borderId="8" xfId="5" applyNumberFormat="1" applyFont="1" applyFill="1" applyBorder="1" applyAlignment="1">
      <alignment vertical="top"/>
    </xf>
    <xf numFmtId="9" fontId="30" fillId="0" borderId="8" xfId="14" applyFont="1" applyFill="1" applyBorder="1" applyAlignment="1">
      <alignment vertical="top" wrapText="1"/>
    </xf>
    <xf numFmtId="0" fontId="30" fillId="0" borderId="8" xfId="2" applyFont="1" applyFill="1" applyBorder="1" applyAlignment="1">
      <alignment horizontal="center" vertical="top" wrapText="1"/>
    </xf>
    <xf numFmtId="43" fontId="18" fillId="0" borderId="26" xfId="1" applyFont="1" applyFill="1" applyBorder="1" applyAlignment="1">
      <alignment horizontal="right"/>
    </xf>
    <xf numFmtId="3" fontId="30" fillId="10" borderId="8" xfId="1" applyNumberFormat="1" applyFont="1" applyFill="1" applyBorder="1" applyAlignment="1">
      <alignment horizontal="center" vertical="top"/>
    </xf>
    <xf numFmtId="168" fontId="30" fillId="0" borderId="8" xfId="2" applyNumberFormat="1" applyFont="1" applyFill="1" applyBorder="1" applyAlignment="1">
      <alignment vertical="top"/>
    </xf>
    <xf numFmtId="2" fontId="30" fillId="0" borderId="8" xfId="2" applyNumberFormat="1" applyFont="1" applyFill="1" applyBorder="1" applyAlignment="1">
      <alignment horizontal="center" vertical="top"/>
    </xf>
    <xf numFmtId="0" fontId="30" fillId="8" borderId="8" xfId="2" applyFont="1" applyFill="1" applyBorder="1" applyAlignment="1">
      <alignment horizontal="center" vertical="top" wrapText="1"/>
    </xf>
    <xf numFmtId="4" fontId="30" fillId="0" borderId="8" xfId="1" applyNumberFormat="1" applyFont="1" applyFill="1" applyBorder="1" applyAlignment="1">
      <alignment horizontal="center" vertical="top"/>
    </xf>
    <xf numFmtId="3" fontId="30" fillId="0" borderId="8" xfId="1" applyNumberFormat="1" applyFont="1" applyFill="1" applyBorder="1" applyAlignment="1">
      <alignment horizontal="center" vertical="top"/>
    </xf>
    <xf numFmtId="43" fontId="27" fillId="0" borderId="0" xfId="1" applyFont="1" applyFill="1" applyAlignment="1">
      <alignment horizontal="right"/>
    </xf>
    <xf numFmtId="2" fontId="30" fillId="0" borderId="8" xfId="2" applyNumberFormat="1" applyFont="1" applyFill="1" applyBorder="1" applyAlignment="1">
      <alignment horizontal="center" vertical="top" wrapText="1"/>
    </xf>
    <xf numFmtId="0" fontId="30" fillId="0" borderId="8" xfId="2" applyFont="1" applyFill="1" applyBorder="1" applyAlignment="1">
      <alignment vertical="top" wrapText="1"/>
    </xf>
    <xf numFmtId="4" fontId="30" fillId="0" borderId="8" xfId="5" applyNumberFormat="1" applyFont="1" applyFill="1" applyBorder="1" applyAlignment="1">
      <alignment horizontal="center" vertical="top"/>
    </xf>
    <xf numFmtId="9" fontId="30" fillId="0" borderId="8" xfId="14" applyFont="1" applyFill="1" applyBorder="1" applyAlignment="1">
      <alignment horizontal="center" vertical="top" wrapText="1"/>
    </xf>
    <xf numFmtId="4" fontId="30" fillId="0" borderId="8" xfId="2" applyNumberFormat="1" applyFont="1" applyFill="1" applyBorder="1" applyAlignment="1">
      <alignment horizontal="center" vertical="top"/>
    </xf>
    <xf numFmtId="0" fontId="30" fillId="0" borderId="8" xfId="2" applyFont="1" applyFill="1" applyBorder="1" applyAlignment="1">
      <alignment horizontal="center" vertical="top"/>
    </xf>
    <xf numFmtId="2" fontId="30" fillId="0" borderId="8" xfId="1" applyNumberFormat="1" applyFont="1" applyFill="1" applyBorder="1" applyAlignment="1">
      <alignment horizontal="center" vertical="top"/>
    </xf>
    <xf numFmtId="3" fontId="30" fillId="0" borderId="28" xfId="1" applyNumberFormat="1" applyFont="1" applyFill="1" applyBorder="1" applyAlignment="1">
      <alignment horizontal="center" vertical="top"/>
    </xf>
    <xf numFmtId="3" fontId="30" fillId="0" borderId="8" xfId="2" applyNumberFormat="1" applyFont="1" applyFill="1" applyBorder="1" applyAlignment="1">
      <alignment horizontal="center" vertical="top"/>
    </xf>
    <xf numFmtId="0" fontId="0" fillId="0" borderId="0" xfId="0"/>
    <xf numFmtId="0" fontId="26" fillId="0" borderId="0" xfId="0" applyFont="1" applyFill="1"/>
    <xf numFmtId="3" fontId="8" fillId="9" borderId="29" xfId="0" applyNumberFormat="1" applyFont="1" applyFill="1" applyBorder="1" applyAlignment="1">
      <alignment horizontal="center"/>
    </xf>
    <xf numFmtId="3" fontId="8" fillId="9" borderId="4" xfId="0" applyNumberFormat="1" applyFont="1" applyFill="1" applyBorder="1" applyAlignment="1">
      <alignment horizontal="center"/>
    </xf>
    <xf numFmtId="3" fontId="8" fillId="9" borderId="5" xfId="0" applyNumberFormat="1" applyFont="1" applyFill="1" applyBorder="1" applyAlignment="1">
      <alignment horizontal="center"/>
    </xf>
    <xf numFmtId="164" fontId="18" fillId="0" borderId="5" xfId="0" applyNumberFormat="1" applyFont="1" applyBorder="1" applyAlignment="1">
      <alignment horizontal="center"/>
    </xf>
    <xf numFmtId="0" fontId="7" fillId="0" borderId="0" xfId="2" applyFill="1"/>
    <xf numFmtId="0" fontId="9" fillId="0" borderId="8" xfId="2" applyFont="1" applyFill="1" applyBorder="1" applyAlignment="1">
      <alignment vertical="top" wrapText="1"/>
    </xf>
    <xf numFmtId="0" fontId="9" fillId="0" borderId="8" xfId="2" applyFont="1" applyFill="1" applyBorder="1" applyAlignment="1">
      <alignment horizontal="center" vertical="top" wrapText="1"/>
    </xf>
    <xf numFmtId="0" fontId="9" fillId="0" borderId="8" xfId="2" applyFont="1" applyFill="1" applyBorder="1" applyAlignment="1">
      <alignment horizontal="center" vertical="top"/>
    </xf>
    <xf numFmtId="2" fontId="9" fillId="0" borderId="8" xfId="1" applyNumberFormat="1" applyFont="1" applyFill="1" applyBorder="1" applyAlignment="1">
      <alignment horizontal="center" vertical="top"/>
    </xf>
    <xf numFmtId="9" fontId="9" fillId="0" borderId="8" xfId="68" applyFont="1" applyFill="1" applyBorder="1" applyAlignment="1">
      <alignment horizontal="center" vertical="top" wrapText="1"/>
    </xf>
    <xf numFmtId="168" fontId="9" fillId="0" borderId="8" xfId="2" applyNumberFormat="1" applyFont="1" applyFill="1" applyBorder="1" applyAlignment="1">
      <alignment vertical="top"/>
    </xf>
    <xf numFmtId="2" fontId="9" fillId="0" borderId="8" xfId="2" applyNumberFormat="1" applyFont="1" applyFill="1" applyBorder="1" applyAlignment="1">
      <alignment horizontal="center" vertical="top"/>
    </xf>
    <xf numFmtId="3" fontId="9" fillId="0" borderId="8" xfId="2" applyNumberFormat="1" applyFont="1" applyFill="1" applyBorder="1" applyAlignment="1">
      <alignment horizontal="center" vertical="top"/>
    </xf>
    <xf numFmtId="0" fontId="26" fillId="0" borderId="0" xfId="2" applyFont="1" applyFill="1"/>
    <xf numFmtId="164" fontId="27" fillId="0" borderId="0" xfId="1" applyNumberFormat="1" applyFont="1" applyFill="1" applyAlignment="1">
      <alignment horizontal="right"/>
    </xf>
    <xf numFmtId="168" fontId="30" fillId="0" borderId="8" xfId="5" applyNumberFormat="1" applyFont="1" applyFill="1" applyBorder="1" applyAlignment="1">
      <alignment vertical="top"/>
    </xf>
    <xf numFmtId="3" fontId="26" fillId="0" borderId="0" xfId="5" applyNumberFormat="1" applyFont="1" applyFill="1"/>
    <xf numFmtId="0" fontId="30" fillId="0" borderId="0" xfId="5" applyFont="1" applyFill="1" applyBorder="1"/>
    <xf numFmtId="3" fontId="26" fillId="0" borderId="0" xfId="2" applyNumberFormat="1" applyFont="1" applyFill="1" applyAlignment="1">
      <alignment vertical="top"/>
    </xf>
    <xf numFmtId="0" fontId="26" fillId="0" borderId="0" xfId="2" applyFont="1" applyFill="1" applyAlignment="1">
      <alignment vertical="top"/>
    </xf>
    <xf numFmtId="164" fontId="26" fillId="0" borderId="0" xfId="2" applyNumberFormat="1" applyFont="1" applyFill="1" applyAlignment="1">
      <alignment vertical="top"/>
    </xf>
    <xf numFmtId="168" fontId="8" fillId="6" borderId="33" xfId="2" applyNumberFormat="1" applyFont="1" applyFill="1" applyBorder="1" applyAlignment="1">
      <alignment horizontal="right" vertical="top"/>
    </xf>
    <xf numFmtId="168" fontId="8" fillId="6" borderId="28" xfId="2" applyNumberFormat="1" applyFont="1" applyFill="1" applyBorder="1" applyAlignment="1">
      <alignment horizontal="right" vertical="top"/>
    </xf>
    <xf numFmtId="168" fontId="8" fillId="6" borderId="33" xfId="2" applyNumberFormat="1" applyFont="1" applyFill="1" applyBorder="1" applyAlignment="1">
      <alignment horizontal="center" vertical="top"/>
    </xf>
    <xf numFmtId="168" fontId="8" fillId="6" borderId="28" xfId="2" applyNumberFormat="1" applyFont="1" applyFill="1" applyBorder="1" applyAlignment="1">
      <alignment horizontal="center" vertical="top"/>
    </xf>
    <xf numFmtId="0" fontId="9" fillId="6" borderId="33" xfId="2" applyFont="1" applyFill="1" applyBorder="1" applyAlignment="1">
      <alignment horizontal="center" vertical="top" wrapText="1"/>
    </xf>
    <xf numFmtId="0" fontId="9" fillId="6" borderId="28" xfId="2" applyFont="1" applyFill="1" applyBorder="1" applyAlignment="1">
      <alignment horizontal="center" vertical="top" wrapText="1"/>
    </xf>
    <xf numFmtId="0" fontId="8" fillId="6" borderId="34" xfId="2" applyFont="1" applyFill="1" applyBorder="1" applyAlignment="1">
      <alignment horizontal="left" vertical="top" wrapText="1"/>
    </xf>
    <xf numFmtId="0" fontId="8" fillId="6" borderId="17" xfId="2" applyFont="1" applyFill="1" applyBorder="1" applyAlignment="1">
      <alignment horizontal="left" vertical="top" wrapText="1"/>
    </xf>
    <xf numFmtId="0" fontId="8" fillId="6" borderId="35" xfId="2" applyFont="1" applyFill="1" applyBorder="1" applyAlignment="1">
      <alignment horizontal="center" vertical="top"/>
    </xf>
    <xf numFmtId="0" fontId="8" fillId="6" borderId="18" xfId="2" applyFont="1" applyFill="1" applyBorder="1" applyAlignment="1">
      <alignment horizontal="center" vertical="top"/>
    </xf>
    <xf numFmtId="9" fontId="9" fillId="6" borderId="33" xfId="14" applyFont="1" applyFill="1" applyBorder="1" applyAlignment="1">
      <alignment horizontal="center" vertical="top" wrapText="1"/>
    </xf>
    <xf numFmtId="9" fontId="9" fillId="6" borderId="28" xfId="14" applyFont="1" applyFill="1" applyBorder="1" applyAlignment="1">
      <alignment horizontal="center" vertical="top" wrapText="1"/>
    </xf>
    <xf numFmtId="3" fontId="9" fillId="6" borderId="33" xfId="1" applyNumberFormat="1" applyFont="1" applyFill="1" applyBorder="1" applyAlignment="1">
      <alignment horizontal="center" vertical="top"/>
    </xf>
    <xf numFmtId="3" fontId="9" fillId="6" borderId="28" xfId="1" applyNumberFormat="1" applyFont="1" applyFill="1" applyBorder="1" applyAlignment="1">
      <alignment horizontal="center" vertical="top"/>
    </xf>
    <xf numFmtId="2" fontId="9" fillId="6" borderId="33" xfId="1" applyNumberFormat="1" applyFont="1" applyFill="1" applyBorder="1" applyAlignment="1">
      <alignment horizontal="center" vertical="top"/>
    </xf>
    <xf numFmtId="2" fontId="9" fillId="6" borderId="28" xfId="1" applyNumberFormat="1" applyFont="1" applyFill="1" applyBorder="1" applyAlignment="1">
      <alignment horizontal="center" vertical="top"/>
    </xf>
    <xf numFmtId="2" fontId="8" fillId="6" borderId="33" xfId="2" applyNumberFormat="1" applyFont="1" applyFill="1" applyBorder="1" applyAlignment="1">
      <alignment horizontal="center" vertical="top"/>
    </xf>
    <xf numFmtId="2" fontId="8" fillId="6" borderId="28" xfId="2" applyNumberFormat="1" applyFont="1" applyFill="1" applyBorder="1" applyAlignment="1">
      <alignment horizontal="center" vertical="top"/>
    </xf>
    <xf numFmtId="0" fontId="9" fillId="6" borderId="33" xfId="2" applyFont="1" applyFill="1" applyBorder="1" applyAlignment="1">
      <alignment horizontal="center" vertical="top"/>
    </xf>
    <xf numFmtId="0" fontId="9" fillId="6" borderId="28" xfId="2" applyFont="1" applyFill="1" applyBorder="1" applyAlignment="1">
      <alignment horizontal="center" vertical="top"/>
    </xf>
    <xf numFmtId="0" fontId="8" fillId="6" borderId="34" xfId="2" applyFont="1" applyFill="1" applyBorder="1" applyAlignment="1">
      <alignment horizontal="left" vertical="top"/>
    </xf>
    <xf numFmtId="0" fontId="8" fillId="6" borderId="17" xfId="2" applyFont="1" applyFill="1" applyBorder="1" applyAlignment="1">
      <alignment horizontal="left" vertical="top"/>
    </xf>
    <xf numFmtId="2" fontId="8" fillId="6" borderId="33" xfId="1" applyNumberFormat="1" applyFont="1" applyFill="1" applyBorder="1" applyAlignment="1">
      <alignment horizontal="center" vertical="top"/>
    </xf>
    <xf numFmtId="2" fontId="8" fillId="6" borderId="28" xfId="1" applyNumberFormat="1" applyFont="1" applyFill="1" applyBorder="1" applyAlignment="1">
      <alignment horizontal="center" vertical="top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64" fontId="18" fillId="0" borderId="29" xfId="0" applyNumberFormat="1" applyFont="1" applyBorder="1" applyAlignment="1">
      <alignment horizontal="center" wrapText="1"/>
    </xf>
    <xf numFmtId="164" fontId="18" fillId="0" borderId="4" xfId="0" applyNumberFormat="1" applyFont="1" applyBorder="1" applyAlignment="1">
      <alignment horizontal="center" wrapText="1"/>
    </xf>
  </cellXfs>
  <cellStyles count="134">
    <cellStyle name="Comma" xfId="1" builtinId="3"/>
    <cellStyle name="Comma 2" xfId="6"/>
    <cellStyle name="Comma 3" xfId="7"/>
    <cellStyle name="Comma 4" xfId="29"/>
    <cellStyle name="Comma 4 2" xfId="32"/>
    <cellStyle name="Comma 5" xfId="20"/>
    <cellStyle name="Comma 6" xfId="40"/>
    <cellStyle name="Comma 6 2" xfId="57"/>
    <cellStyle name="Comma 6 2 2" xfId="97"/>
    <cellStyle name="Comma 6 2 3" xfId="133"/>
    <cellStyle name="Comma 6 3" xfId="80"/>
    <cellStyle name="Comma 6 4" xfId="119"/>
    <cellStyle name="Comma 7" xfId="58"/>
    <cellStyle name="Comma 7 2" xfId="98"/>
    <cellStyle name="Comma 8" xfId="41"/>
    <cellStyle name="Comma 8 2" xfId="81"/>
    <cellStyle name="Currency" xfId="3" builtinId="4"/>
    <cellStyle name="Currency 2" xfId="8"/>
    <cellStyle name="Currency 2 2" xfId="30"/>
    <cellStyle name="Currency 3" xfId="9"/>
    <cellStyle name="Currency 3 2" xfId="16"/>
    <cellStyle name="Currency 3 2 2" xfId="35"/>
    <cellStyle name="Currency 3 2 2 2" xfId="52"/>
    <cellStyle name="Currency 3 2 2 2 2" xfId="92"/>
    <cellStyle name="Currency 3 2 2 2 3" xfId="128"/>
    <cellStyle name="Currency 3 2 2 3" xfId="75"/>
    <cellStyle name="Currency 3 2 2 4" xfId="114"/>
    <cellStyle name="Currency 3 2 3" xfId="45"/>
    <cellStyle name="Currency 3 2 3 2" xfId="85"/>
    <cellStyle name="Currency 3 2 3 3" xfId="122"/>
    <cellStyle name="Currency 3 2 4" xfId="25"/>
    <cellStyle name="Currency 3 2 4 2" xfId="69"/>
    <cellStyle name="Currency 3 2 4 3" xfId="108"/>
    <cellStyle name="Currency 3 2 5" xfId="62"/>
    <cellStyle name="Currency 3 2 6" xfId="102"/>
    <cellStyle name="Currency 3 3" xfId="18"/>
    <cellStyle name="Currency 3 3 2" xfId="37"/>
    <cellStyle name="Currency 3 3 2 2" xfId="54"/>
    <cellStyle name="Currency 3 3 2 2 2" xfId="94"/>
    <cellStyle name="Currency 3 3 2 2 3" xfId="130"/>
    <cellStyle name="Currency 3 3 2 3" xfId="77"/>
    <cellStyle name="Currency 3 3 2 4" xfId="116"/>
    <cellStyle name="Currency 3 3 3" xfId="47"/>
    <cellStyle name="Currency 3 3 3 2" xfId="87"/>
    <cellStyle name="Currency 3 3 3 3" xfId="124"/>
    <cellStyle name="Currency 3 3 4" xfId="27"/>
    <cellStyle name="Currency 3 3 4 2" xfId="71"/>
    <cellStyle name="Currency 3 3 4 3" xfId="110"/>
    <cellStyle name="Currency 3 3 5" xfId="64"/>
    <cellStyle name="Currency 3 3 6" xfId="104"/>
    <cellStyle name="Currency 3 4" xfId="33"/>
    <cellStyle name="Currency 3 4 2" xfId="50"/>
    <cellStyle name="Currency 3 4 2 2" xfId="90"/>
    <cellStyle name="Currency 3 4 2 3" xfId="126"/>
    <cellStyle name="Currency 3 4 3" xfId="73"/>
    <cellStyle name="Currency 3 4 4" xfId="112"/>
    <cellStyle name="Currency 3 5" xfId="43"/>
    <cellStyle name="Currency 3 5 2" xfId="83"/>
    <cellStyle name="Currency 3 5 3" xfId="120"/>
    <cellStyle name="Currency 3 6" xfId="22"/>
    <cellStyle name="Currency 3 6 2" xfId="66"/>
    <cellStyle name="Currency 3 6 3" xfId="106"/>
    <cellStyle name="Currency 3 7" xfId="60"/>
    <cellStyle name="Currency 3 8" xfId="100"/>
    <cellStyle name="Currency 4" xfId="15"/>
    <cellStyle name="Currency 5" xfId="21"/>
    <cellStyle name="Currency 6" xfId="59"/>
    <cellStyle name="Currency 6 2" xfId="99"/>
    <cellStyle name="Normal" xfId="0" builtinId="0"/>
    <cellStyle name="Normal 2" xfId="2"/>
    <cellStyle name="Normal 2 2" xfId="10"/>
    <cellStyle name="Normal 3" xfId="11"/>
    <cellStyle name="Normal 4" xfId="12"/>
    <cellStyle name="Normal 4 2" xfId="17"/>
    <cellStyle name="Normal 4 2 2" xfId="36"/>
    <cellStyle name="Normal 4 2 2 2" xfId="53"/>
    <cellStyle name="Normal 4 2 2 2 2" xfId="93"/>
    <cellStyle name="Normal 4 2 2 2 3" xfId="129"/>
    <cellStyle name="Normal 4 2 2 3" xfId="76"/>
    <cellStyle name="Normal 4 2 2 4" xfId="115"/>
    <cellStyle name="Normal 4 2 3" xfId="46"/>
    <cellStyle name="Normal 4 2 3 2" xfId="86"/>
    <cellStyle name="Normal 4 2 3 3" xfId="123"/>
    <cellStyle name="Normal 4 2 4" xfId="26"/>
    <cellStyle name="Normal 4 2 4 2" xfId="70"/>
    <cellStyle name="Normal 4 2 4 3" xfId="109"/>
    <cellStyle name="Normal 4 2 5" xfId="63"/>
    <cellStyle name="Normal 4 2 6" xfId="103"/>
    <cellStyle name="Normal 4 3" xfId="19"/>
    <cellStyle name="Normal 4 3 2" xfId="38"/>
    <cellStyle name="Normal 4 3 2 2" xfId="55"/>
    <cellStyle name="Normal 4 3 2 2 2" xfId="95"/>
    <cellStyle name="Normal 4 3 2 2 3" xfId="131"/>
    <cellStyle name="Normal 4 3 2 3" xfId="78"/>
    <cellStyle name="Normal 4 3 2 4" xfId="117"/>
    <cellStyle name="Normal 4 3 3" xfId="48"/>
    <cellStyle name="Normal 4 3 3 2" xfId="88"/>
    <cellStyle name="Normal 4 3 3 3" xfId="125"/>
    <cellStyle name="Normal 4 3 4" xfId="28"/>
    <cellStyle name="Normal 4 3 4 2" xfId="72"/>
    <cellStyle name="Normal 4 3 4 3" xfId="111"/>
    <cellStyle name="Normal 4 3 5" xfId="65"/>
    <cellStyle name="Normal 4 3 6" xfId="105"/>
    <cellStyle name="Normal 4 4" xfId="34"/>
    <cellStyle name="Normal 4 4 2" xfId="51"/>
    <cellStyle name="Normal 4 4 2 2" xfId="91"/>
    <cellStyle name="Normal 4 4 2 3" xfId="127"/>
    <cellStyle name="Normal 4 4 3" xfId="74"/>
    <cellStyle name="Normal 4 4 4" xfId="113"/>
    <cellStyle name="Normal 4 5" xfId="44"/>
    <cellStyle name="Normal 4 5 2" xfId="84"/>
    <cellStyle name="Normal 4 5 3" xfId="121"/>
    <cellStyle name="Normal 4 6" xfId="23"/>
    <cellStyle name="Normal 4 6 2" xfId="67"/>
    <cellStyle name="Normal 4 6 3" xfId="107"/>
    <cellStyle name="Normal 4 7" xfId="61"/>
    <cellStyle name="Normal 4 8" xfId="101"/>
    <cellStyle name="Normal 5" xfId="13"/>
    <cellStyle name="Normal 6" xfId="4"/>
    <cellStyle name="Normal 7" xfId="5"/>
    <cellStyle name="Normal 8" xfId="39"/>
    <cellStyle name="Normal 8 2" xfId="56"/>
    <cellStyle name="Normal 8 2 2" xfId="96"/>
    <cellStyle name="Normal 8 2 3" xfId="132"/>
    <cellStyle name="Normal 8 3" xfId="79"/>
    <cellStyle name="Normal 8 4" xfId="118"/>
    <cellStyle name="Normal 9" xfId="42"/>
    <cellStyle name="Normal 9 2" xfId="82"/>
    <cellStyle name="Percent" xfId="14" builtinId="5"/>
    <cellStyle name="Percent 2" xfId="24"/>
    <cellStyle name="Percent 2 2" xfId="68"/>
    <cellStyle name="Percent 3" xfId="31"/>
    <cellStyle name="Percent 4" xfId="49"/>
    <cellStyle name="Percent 4 2" xfId="89"/>
  </cellStyles>
  <dxfs count="3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7"/>
  <sheetViews>
    <sheetView zoomScaleNormal="100" workbookViewId="0">
      <selection activeCell="L1" sqref="L1:L1048576"/>
    </sheetView>
  </sheetViews>
  <sheetFormatPr defaultColWidth="9.109375" defaultRowHeight="13.2" x14ac:dyDescent="0.25"/>
  <cols>
    <col min="1" max="1" width="26.5546875" style="58" bestFit="1" customWidth="1"/>
    <col min="2" max="2" width="37.44140625" style="58" customWidth="1"/>
    <col min="3" max="3" width="10.5546875" style="95" customWidth="1"/>
    <col min="4" max="4" width="11.6640625" style="239" hidden="1" customWidth="1"/>
    <col min="5" max="5" width="15.6640625" style="58" bestFit="1" customWidth="1"/>
    <col min="6" max="6" width="10.5546875" style="58" bestFit="1" customWidth="1"/>
    <col min="7" max="7" width="15.33203125" style="58" bestFit="1" customWidth="1"/>
    <col min="8" max="8" width="16.6640625" style="58" bestFit="1" customWidth="1"/>
    <col min="9" max="9" width="9.88671875" style="58" bestFit="1" customWidth="1"/>
    <col min="10" max="10" width="6.88671875" style="58" customWidth="1"/>
    <col min="11" max="11" width="14.88671875" style="106" customWidth="1"/>
    <col min="12" max="16384" width="9.109375" style="58"/>
  </cols>
  <sheetData>
    <row r="1" spans="1:11" ht="27.6" x14ac:dyDescent="0.3">
      <c r="A1" s="51" t="s">
        <v>0</v>
      </c>
      <c r="B1" s="52"/>
      <c r="C1" s="52"/>
      <c r="D1" s="229" t="s">
        <v>357</v>
      </c>
      <c r="E1" s="53"/>
      <c r="F1" s="54" t="s">
        <v>1</v>
      </c>
      <c r="G1" s="54" t="s">
        <v>2</v>
      </c>
      <c r="H1" s="55" t="s">
        <v>3</v>
      </c>
      <c r="I1" s="56" t="s">
        <v>4</v>
      </c>
      <c r="J1" s="54"/>
      <c r="K1" s="57" t="s">
        <v>5</v>
      </c>
    </row>
    <row r="2" spans="1:11" ht="13.8" x14ac:dyDescent="0.3">
      <c r="A2" s="59" t="s">
        <v>278</v>
      </c>
      <c r="B2" s="60"/>
      <c r="C2" s="61" t="s">
        <v>6</v>
      </c>
      <c r="D2" s="230" t="s">
        <v>356</v>
      </c>
      <c r="E2" s="62" t="s">
        <v>3</v>
      </c>
      <c r="F2" s="62" t="s">
        <v>7</v>
      </c>
      <c r="G2" s="62" t="s">
        <v>8</v>
      </c>
      <c r="H2" s="63" t="s">
        <v>279</v>
      </c>
      <c r="I2" s="64" t="s">
        <v>280</v>
      </c>
      <c r="J2" s="62" t="s">
        <v>9</v>
      </c>
      <c r="K2" s="65" t="s">
        <v>10</v>
      </c>
    </row>
    <row r="3" spans="1:11" ht="14.4" thickBot="1" x14ac:dyDescent="0.35">
      <c r="A3" s="59" t="s">
        <v>51</v>
      </c>
      <c r="B3" s="66" t="s">
        <v>11</v>
      </c>
      <c r="C3" s="66" t="s">
        <v>12</v>
      </c>
      <c r="D3" s="231" t="s">
        <v>355</v>
      </c>
      <c r="E3" s="67" t="s">
        <v>13</v>
      </c>
      <c r="F3" s="67" t="s">
        <v>14</v>
      </c>
      <c r="G3" s="67" t="s">
        <v>15</v>
      </c>
      <c r="H3" s="68" t="s">
        <v>16</v>
      </c>
      <c r="I3" s="69" t="s">
        <v>17</v>
      </c>
      <c r="J3" s="67" t="s">
        <v>18</v>
      </c>
      <c r="K3" s="70" t="s">
        <v>19</v>
      </c>
    </row>
    <row r="4" spans="1:11" ht="14.4" thickBot="1" x14ac:dyDescent="0.35">
      <c r="A4" s="71"/>
      <c r="B4" s="66"/>
      <c r="C4" s="66"/>
      <c r="D4" s="232"/>
      <c r="E4" s="67"/>
      <c r="F4" s="67"/>
      <c r="G4" s="67"/>
      <c r="H4" s="68"/>
      <c r="I4" s="69"/>
      <c r="J4" s="67"/>
      <c r="K4" s="70"/>
    </row>
    <row r="5" spans="1:11" ht="26.25" customHeight="1" thickBot="1" x14ac:dyDescent="0.35">
      <c r="A5" s="72" t="s">
        <v>20</v>
      </c>
      <c r="B5" s="73" t="s">
        <v>21</v>
      </c>
      <c r="C5" s="73" t="s">
        <v>22</v>
      </c>
      <c r="D5" s="233"/>
      <c r="E5" s="74" t="s">
        <v>23</v>
      </c>
      <c r="F5" s="74" t="s">
        <v>24</v>
      </c>
      <c r="G5" s="74" t="s">
        <v>25</v>
      </c>
      <c r="H5" s="74" t="s">
        <v>26</v>
      </c>
      <c r="I5" s="75" t="s">
        <v>27</v>
      </c>
      <c r="J5" s="74" t="s">
        <v>28</v>
      </c>
      <c r="K5" s="76" t="s">
        <v>29</v>
      </c>
    </row>
    <row r="6" spans="1:11" ht="13.8" x14ac:dyDescent="0.3">
      <c r="A6" s="77"/>
      <c r="B6" s="273" t="s">
        <v>361</v>
      </c>
      <c r="C6" s="78"/>
      <c r="D6" s="234"/>
      <c r="E6" s="79">
        <v>105</v>
      </c>
      <c r="F6" s="80"/>
      <c r="G6" s="80"/>
      <c r="H6" s="80"/>
      <c r="I6" s="81"/>
      <c r="J6" s="80"/>
      <c r="K6" s="82"/>
    </row>
    <row r="7" spans="1:11" ht="13.8" x14ac:dyDescent="0.3">
      <c r="A7" s="77"/>
      <c r="B7" s="279" t="s">
        <v>362</v>
      </c>
      <c r="C7" s="84"/>
      <c r="D7" s="235"/>
      <c r="E7" s="85">
        <v>22</v>
      </c>
      <c r="F7" s="80"/>
      <c r="G7" s="80"/>
      <c r="H7" s="80"/>
      <c r="I7" s="81"/>
      <c r="J7" s="80"/>
      <c r="K7" s="82"/>
    </row>
    <row r="8" spans="1:11" ht="13.8" x14ac:dyDescent="0.25">
      <c r="A8" s="91" t="s">
        <v>299</v>
      </c>
      <c r="B8" s="92"/>
      <c r="C8" s="90"/>
      <c r="D8" s="236"/>
      <c r="E8" s="334"/>
      <c r="F8" s="335"/>
      <c r="G8" s="334"/>
      <c r="H8" s="335"/>
      <c r="I8" s="334"/>
      <c r="J8" s="343"/>
      <c r="K8" s="343"/>
    </row>
    <row r="9" spans="1:11" s="247" customFormat="1" ht="13.8" x14ac:dyDescent="0.25">
      <c r="A9" s="138" t="s">
        <v>300</v>
      </c>
      <c r="B9" s="83" t="s">
        <v>301</v>
      </c>
      <c r="C9" s="84" t="s">
        <v>31</v>
      </c>
      <c r="D9" s="235">
        <v>0.01</v>
      </c>
      <c r="E9" s="300">
        <f>ROUND(D9*$E$6,0)</f>
        <v>1</v>
      </c>
      <c r="F9" s="300">
        <v>1</v>
      </c>
      <c r="G9" s="208">
        <f>(E9)*(F9)</f>
        <v>1</v>
      </c>
      <c r="H9" s="300">
        <v>0.5</v>
      </c>
      <c r="I9" s="208">
        <f>(G9)*(H9)</f>
        <v>0.5</v>
      </c>
      <c r="J9" s="340">
        <v>35.72</v>
      </c>
      <c r="K9" s="340">
        <f>(I9)*(J9)</f>
        <v>17.86</v>
      </c>
    </row>
    <row r="10" spans="1:11" s="247" customFormat="1" ht="60" customHeight="1" x14ac:dyDescent="0.25">
      <c r="A10" s="138">
        <v>111</v>
      </c>
      <c r="B10" s="83" t="s">
        <v>302</v>
      </c>
      <c r="C10" s="84" t="s">
        <v>31</v>
      </c>
      <c r="D10" s="235" t="s">
        <v>363</v>
      </c>
      <c r="E10" s="300">
        <v>188</v>
      </c>
      <c r="F10" s="300">
        <v>1</v>
      </c>
      <c r="G10" s="208">
        <f>(E10)*(F10)</f>
        <v>188</v>
      </c>
      <c r="H10" s="300">
        <v>0.25</v>
      </c>
      <c r="I10" s="208">
        <f>(G10)*(H10)</f>
        <v>47</v>
      </c>
      <c r="J10" s="340">
        <v>35.72</v>
      </c>
      <c r="K10" s="340">
        <f>(I10)*(J10)</f>
        <v>1678.84</v>
      </c>
    </row>
    <row r="11" spans="1:11" s="247" customFormat="1" ht="13.8" x14ac:dyDescent="0.25">
      <c r="A11" s="86" t="s">
        <v>276</v>
      </c>
      <c r="B11" s="87" t="s">
        <v>274</v>
      </c>
      <c r="C11" s="88" t="s">
        <v>31</v>
      </c>
      <c r="D11" s="235">
        <v>1</v>
      </c>
      <c r="E11" s="208">
        <f>ROUND(D11*$E$6,0)</f>
        <v>105</v>
      </c>
      <c r="F11" s="367">
        <v>1</v>
      </c>
      <c r="G11" s="208">
        <f t="shared" ref="G11:G18" si="0">(E11)*(F11)</f>
        <v>105</v>
      </c>
      <c r="H11" s="367">
        <v>1.5</v>
      </c>
      <c r="I11" s="208">
        <f t="shared" ref="I11:I18" si="1">(G11)*(H11)</f>
        <v>157.5</v>
      </c>
      <c r="J11" s="340">
        <v>35.72</v>
      </c>
      <c r="K11" s="374">
        <f t="shared" ref="K11:K18" si="2">(I11)*(J11)</f>
        <v>5625.9</v>
      </c>
    </row>
    <row r="12" spans="1:11" s="247" customFormat="1" ht="27.6" x14ac:dyDescent="0.25">
      <c r="A12" s="86" t="s">
        <v>112</v>
      </c>
      <c r="B12" s="87" t="s">
        <v>35</v>
      </c>
      <c r="C12" s="328" t="s">
        <v>46</v>
      </c>
      <c r="D12" s="235">
        <v>1</v>
      </c>
      <c r="E12" s="208">
        <f t="shared" ref="E12:E18" si="3">ROUND(D12*$E$6,0)</f>
        <v>105</v>
      </c>
      <c r="F12" s="367">
        <v>1</v>
      </c>
      <c r="G12" s="367">
        <v>0</v>
      </c>
      <c r="H12" s="367">
        <v>1</v>
      </c>
      <c r="I12" s="367">
        <f t="shared" si="1"/>
        <v>0</v>
      </c>
      <c r="J12" s="340">
        <v>0</v>
      </c>
      <c r="K12" s="374">
        <f t="shared" si="2"/>
        <v>0</v>
      </c>
    </row>
    <row r="13" spans="1:11" s="247" customFormat="1" ht="27.6" x14ac:dyDescent="0.25">
      <c r="A13" s="86" t="s">
        <v>113</v>
      </c>
      <c r="B13" s="87" t="s">
        <v>114</v>
      </c>
      <c r="C13" s="328" t="s">
        <v>115</v>
      </c>
      <c r="D13" s="235">
        <v>1</v>
      </c>
      <c r="E13" s="208">
        <f t="shared" si="3"/>
        <v>105</v>
      </c>
      <c r="F13" s="367">
        <v>1</v>
      </c>
      <c r="G13" s="367">
        <v>0</v>
      </c>
      <c r="H13" s="367">
        <v>3</v>
      </c>
      <c r="I13" s="367">
        <f t="shared" si="1"/>
        <v>0</v>
      </c>
      <c r="J13" s="340">
        <v>0</v>
      </c>
      <c r="K13" s="374">
        <f t="shared" si="2"/>
        <v>0</v>
      </c>
    </row>
    <row r="14" spans="1:11" s="247" customFormat="1" ht="27.6" x14ac:dyDescent="0.25">
      <c r="A14" s="86" t="s">
        <v>118</v>
      </c>
      <c r="B14" s="87" t="s">
        <v>116</v>
      </c>
      <c r="C14" s="328" t="s">
        <v>117</v>
      </c>
      <c r="D14" s="235">
        <v>1</v>
      </c>
      <c r="E14" s="208">
        <f t="shared" si="3"/>
        <v>105</v>
      </c>
      <c r="F14" s="367">
        <v>1</v>
      </c>
      <c r="G14" s="367">
        <v>0</v>
      </c>
      <c r="H14" s="367">
        <v>0.25</v>
      </c>
      <c r="I14" s="367">
        <f t="shared" si="1"/>
        <v>0</v>
      </c>
      <c r="J14" s="340">
        <v>0</v>
      </c>
      <c r="K14" s="374">
        <f t="shared" si="2"/>
        <v>0</v>
      </c>
    </row>
    <row r="15" spans="1:11" s="247" customFormat="1" ht="27.6" x14ac:dyDescent="0.25">
      <c r="A15" s="86" t="s">
        <v>265</v>
      </c>
      <c r="B15" s="87" t="s">
        <v>283</v>
      </c>
      <c r="C15" s="88" t="s">
        <v>271</v>
      </c>
      <c r="D15" s="235">
        <v>1</v>
      </c>
      <c r="E15" s="208">
        <f t="shared" si="3"/>
        <v>105</v>
      </c>
      <c r="F15" s="367">
        <v>1</v>
      </c>
      <c r="G15" s="367">
        <f t="shared" si="0"/>
        <v>105</v>
      </c>
      <c r="H15" s="367">
        <v>3.3000000000000002E-2</v>
      </c>
      <c r="I15" s="367">
        <f t="shared" si="1"/>
        <v>3.4650000000000003</v>
      </c>
      <c r="J15" s="340">
        <v>35.72</v>
      </c>
      <c r="K15" s="374">
        <f t="shared" si="2"/>
        <v>123.7698</v>
      </c>
    </row>
    <row r="16" spans="1:11" s="247" customFormat="1" ht="13.8" x14ac:dyDescent="0.25">
      <c r="A16" s="86" t="s">
        <v>266</v>
      </c>
      <c r="B16" s="87" t="s">
        <v>55</v>
      </c>
      <c r="C16" s="88" t="s">
        <v>31</v>
      </c>
      <c r="D16" s="235">
        <v>1</v>
      </c>
      <c r="E16" s="208">
        <f t="shared" si="3"/>
        <v>105</v>
      </c>
      <c r="F16" s="367">
        <v>1</v>
      </c>
      <c r="G16" s="208">
        <f t="shared" si="0"/>
        <v>105</v>
      </c>
      <c r="H16" s="367">
        <v>8.3000000000000004E-2</v>
      </c>
      <c r="I16" s="208">
        <f t="shared" si="1"/>
        <v>8.7149999999999999</v>
      </c>
      <c r="J16" s="340">
        <v>35.72</v>
      </c>
      <c r="K16" s="374">
        <f t="shared" si="2"/>
        <v>311.2998</v>
      </c>
    </row>
    <row r="17" spans="1:11" s="247" customFormat="1" ht="27.6" x14ac:dyDescent="0.25">
      <c r="A17" s="86" t="s">
        <v>268</v>
      </c>
      <c r="B17" s="87" t="s">
        <v>32</v>
      </c>
      <c r="C17" s="88" t="s">
        <v>31</v>
      </c>
      <c r="D17" s="235">
        <v>1</v>
      </c>
      <c r="E17" s="208">
        <f t="shared" si="3"/>
        <v>105</v>
      </c>
      <c r="F17" s="367">
        <v>1</v>
      </c>
      <c r="G17" s="208">
        <f>(E17)*(F17)</f>
        <v>105</v>
      </c>
      <c r="H17" s="367">
        <v>0.25</v>
      </c>
      <c r="I17" s="208">
        <f>(G17)*(H17)</f>
        <v>26.25</v>
      </c>
      <c r="J17" s="340">
        <v>35.72</v>
      </c>
      <c r="K17" s="374">
        <f>(I17)*(J17)</f>
        <v>937.65</v>
      </c>
    </row>
    <row r="18" spans="1:11" s="247" customFormat="1" ht="13.8" x14ac:dyDescent="0.25">
      <c r="A18" s="86" t="s">
        <v>267</v>
      </c>
      <c r="B18" s="87" t="s">
        <v>111</v>
      </c>
      <c r="C18" s="88" t="s">
        <v>31</v>
      </c>
      <c r="D18" s="235">
        <v>1</v>
      </c>
      <c r="E18" s="208">
        <f t="shared" si="3"/>
        <v>105</v>
      </c>
      <c r="F18" s="367">
        <v>1</v>
      </c>
      <c r="G18" s="208">
        <f t="shared" si="0"/>
        <v>105</v>
      </c>
      <c r="H18" s="367">
        <v>20</v>
      </c>
      <c r="I18" s="208">
        <f t="shared" si="1"/>
        <v>2100</v>
      </c>
      <c r="J18" s="340">
        <v>35.72</v>
      </c>
      <c r="K18" s="374">
        <f t="shared" si="2"/>
        <v>75012</v>
      </c>
    </row>
    <row r="19" spans="1:11" ht="13.8" x14ac:dyDescent="0.25">
      <c r="A19" s="243"/>
      <c r="B19" s="248" t="s">
        <v>351</v>
      </c>
      <c r="C19" s="249"/>
      <c r="D19" s="245"/>
      <c r="E19" s="331"/>
      <c r="F19" s="331"/>
      <c r="G19" s="331"/>
      <c r="H19" s="380">
        <f>SUM(H9:H18)</f>
        <v>26.866</v>
      </c>
      <c r="I19" s="332">
        <f>SUM(I9:I18)</f>
        <v>2343.4299999999998</v>
      </c>
      <c r="J19" s="342"/>
      <c r="K19" s="375">
        <f>SUM(K9:K18)</f>
        <v>83707.319600000003</v>
      </c>
    </row>
    <row r="20" spans="1:11" ht="13.8" x14ac:dyDescent="0.25">
      <c r="A20" s="91" t="s">
        <v>303</v>
      </c>
      <c r="B20" s="89"/>
      <c r="C20" s="90"/>
      <c r="D20" s="236"/>
      <c r="E20" s="334"/>
      <c r="F20" s="335"/>
      <c r="G20" s="334"/>
      <c r="H20" s="335"/>
      <c r="I20" s="334"/>
      <c r="J20" s="343"/>
      <c r="K20" s="343"/>
    </row>
    <row r="21" spans="1:11" ht="13.8" x14ac:dyDescent="0.25">
      <c r="A21" s="86" t="s">
        <v>253</v>
      </c>
      <c r="B21" s="87" t="s">
        <v>263</v>
      </c>
      <c r="C21" s="88" t="s">
        <v>31</v>
      </c>
      <c r="D21" s="235">
        <v>0.21014492753623187</v>
      </c>
      <c r="E21" s="367">
        <f>ROUND(D21*$E$6,0)</f>
        <v>22</v>
      </c>
      <c r="F21" s="367">
        <v>1</v>
      </c>
      <c r="G21" s="208">
        <f t="shared" ref="G21:G37" si="4">(E21)*(F21)</f>
        <v>22</v>
      </c>
      <c r="H21" s="367">
        <v>1</v>
      </c>
      <c r="I21" s="208">
        <f t="shared" ref="I21:I35" si="5">(G21)*(H21)</f>
        <v>22</v>
      </c>
      <c r="J21" s="340">
        <v>35.72</v>
      </c>
      <c r="K21" s="374">
        <f t="shared" ref="K21:K35" si="6">(I21)*(J21)</f>
        <v>785.83999999999992</v>
      </c>
    </row>
    <row r="22" spans="1:11" ht="13.8" x14ac:dyDescent="0.25">
      <c r="A22" s="86" t="s">
        <v>127</v>
      </c>
      <c r="B22" s="87" t="s">
        <v>126</v>
      </c>
      <c r="C22" s="88" t="s">
        <v>83</v>
      </c>
      <c r="D22" s="235">
        <v>0.21014492753623187</v>
      </c>
      <c r="E22" s="367">
        <f t="shared" ref="E22:E37" si="7">ROUND(D22*$E$6,0)</f>
        <v>22</v>
      </c>
      <c r="F22" s="367">
        <v>1</v>
      </c>
      <c r="G22" s="208">
        <f t="shared" si="4"/>
        <v>22</v>
      </c>
      <c r="H22" s="367">
        <v>0.5</v>
      </c>
      <c r="I22" s="208">
        <f t="shared" si="5"/>
        <v>11</v>
      </c>
      <c r="J22" s="340">
        <v>35.72</v>
      </c>
      <c r="K22" s="374">
        <f t="shared" si="6"/>
        <v>392.91999999999996</v>
      </c>
    </row>
    <row r="23" spans="1:11" ht="27.6" x14ac:dyDescent="0.25">
      <c r="A23" s="86" t="s">
        <v>104</v>
      </c>
      <c r="B23" s="87" t="s">
        <v>53</v>
      </c>
      <c r="C23" s="84" t="s">
        <v>304</v>
      </c>
      <c r="D23" s="235">
        <v>0.21014492753623187</v>
      </c>
      <c r="E23" s="367">
        <f t="shared" si="7"/>
        <v>22</v>
      </c>
      <c r="F23" s="367">
        <v>1</v>
      </c>
      <c r="G23" s="208">
        <f t="shared" si="4"/>
        <v>22</v>
      </c>
      <c r="H23" s="367">
        <v>1</v>
      </c>
      <c r="I23" s="208">
        <f>(G23)*(H23)</f>
        <v>22</v>
      </c>
      <c r="J23" s="340">
        <v>35.72</v>
      </c>
      <c r="K23" s="374">
        <f>(I23)*(J23)</f>
        <v>785.83999999999992</v>
      </c>
    </row>
    <row r="24" spans="1:11" ht="27.6" x14ac:dyDescent="0.25">
      <c r="A24" s="86" t="s">
        <v>86</v>
      </c>
      <c r="B24" s="87" t="s">
        <v>44</v>
      </c>
      <c r="C24" s="84" t="s">
        <v>305</v>
      </c>
      <c r="D24" s="235">
        <v>0.21014492753623187</v>
      </c>
      <c r="E24" s="367">
        <f t="shared" si="7"/>
        <v>22</v>
      </c>
      <c r="F24" s="367">
        <v>1</v>
      </c>
      <c r="G24" s="208">
        <f t="shared" si="4"/>
        <v>22</v>
      </c>
      <c r="H24" s="367">
        <v>0.25</v>
      </c>
      <c r="I24" s="367">
        <f>(G24)*(H24)</f>
        <v>5.5</v>
      </c>
      <c r="J24" s="340">
        <v>35.72</v>
      </c>
      <c r="K24" s="374">
        <f>(I24)*(J24)</f>
        <v>196.45999999999998</v>
      </c>
    </row>
    <row r="25" spans="1:11" ht="41.4" x14ac:dyDescent="0.25">
      <c r="A25" s="86" t="s">
        <v>89</v>
      </c>
      <c r="B25" s="87" t="s">
        <v>38</v>
      </c>
      <c r="C25" s="88" t="s">
        <v>49</v>
      </c>
      <c r="D25" s="235">
        <v>0.21014492753623187</v>
      </c>
      <c r="E25" s="367">
        <f t="shared" si="7"/>
        <v>22</v>
      </c>
      <c r="F25" s="367">
        <v>1</v>
      </c>
      <c r="G25" s="208">
        <f t="shared" si="4"/>
        <v>22</v>
      </c>
      <c r="H25" s="367">
        <v>0.25</v>
      </c>
      <c r="I25" s="367">
        <f t="shared" si="5"/>
        <v>5.5</v>
      </c>
      <c r="J25" s="340">
        <v>35.72</v>
      </c>
      <c r="K25" s="374">
        <f t="shared" si="6"/>
        <v>196.45999999999998</v>
      </c>
    </row>
    <row r="26" spans="1:11" ht="27.6" x14ac:dyDescent="0.25">
      <c r="A26" s="86" t="s">
        <v>90</v>
      </c>
      <c r="B26" s="87" t="s">
        <v>39</v>
      </c>
      <c r="C26" s="328" t="s">
        <v>40</v>
      </c>
      <c r="D26" s="235">
        <v>0.21014492753623187</v>
      </c>
      <c r="E26" s="367">
        <f t="shared" si="7"/>
        <v>22</v>
      </c>
      <c r="F26" s="367">
        <v>1</v>
      </c>
      <c r="G26" s="208">
        <v>0</v>
      </c>
      <c r="H26" s="367">
        <v>0.16</v>
      </c>
      <c r="I26" s="367">
        <f t="shared" si="5"/>
        <v>0</v>
      </c>
      <c r="J26" s="340">
        <v>0</v>
      </c>
      <c r="K26" s="374">
        <f t="shared" si="6"/>
        <v>0</v>
      </c>
    </row>
    <row r="27" spans="1:11" ht="27.6" x14ac:dyDescent="0.25">
      <c r="A27" s="86" t="s">
        <v>91</v>
      </c>
      <c r="B27" s="87" t="s">
        <v>41</v>
      </c>
      <c r="C27" s="88" t="s">
        <v>82</v>
      </c>
      <c r="D27" s="235">
        <v>0.21014492753623187</v>
      </c>
      <c r="E27" s="367">
        <f t="shared" si="7"/>
        <v>22</v>
      </c>
      <c r="F27" s="367">
        <v>1</v>
      </c>
      <c r="G27" s="208">
        <f t="shared" si="4"/>
        <v>22</v>
      </c>
      <c r="H27" s="367">
        <v>0.25</v>
      </c>
      <c r="I27" s="367">
        <f>(G27)*(H27)</f>
        <v>5.5</v>
      </c>
      <c r="J27" s="340">
        <v>35.72</v>
      </c>
      <c r="K27" s="374">
        <f>(I27)*(J27)</f>
        <v>196.45999999999998</v>
      </c>
    </row>
    <row r="28" spans="1:11" ht="27.6" x14ac:dyDescent="0.25">
      <c r="A28" s="86" t="s">
        <v>88</v>
      </c>
      <c r="B28" s="87" t="s">
        <v>43</v>
      </c>
      <c r="C28" s="84" t="s">
        <v>306</v>
      </c>
      <c r="D28" s="235">
        <v>0.21014492753623187</v>
      </c>
      <c r="E28" s="367">
        <f t="shared" si="7"/>
        <v>22</v>
      </c>
      <c r="F28" s="367">
        <v>1</v>
      </c>
      <c r="G28" s="208">
        <f t="shared" si="4"/>
        <v>22</v>
      </c>
      <c r="H28" s="367">
        <v>0.25</v>
      </c>
      <c r="I28" s="367">
        <f>(G28)*(H28)</f>
        <v>5.5</v>
      </c>
      <c r="J28" s="340">
        <v>35.72</v>
      </c>
      <c r="K28" s="374">
        <f>(I28)*(J28)</f>
        <v>196.45999999999998</v>
      </c>
    </row>
    <row r="29" spans="1:11" ht="41.4" x14ac:dyDescent="0.25">
      <c r="A29" s="86" t="s">
        <v>119</v>
      </c>
      <c r="B29" s="87" t="s">
        <v>71</v>
      </c>
      <c r="C29" s="88" t="s">
        <v>81</v>
      </c>
      <c r="D29" s="235">
        <v>0.21014492753623187</v>
      </c>
      <c r="E29" s="367">
        <f t="shared" si="7"/>
        <v>22</v>
      </c>
      <c r="F29" s="367">
        <v>1</v>
      </c>
      <c r="G29" s="208">
        <f t="shared" si="4"/>
        <v>22</v>
      </c>
      <c r="H29" s="367">
        <v>0.25</v>
      </c>
      <c r="I29" s="367">
        <f>(G29)*(H29)</f>
        <v>5.5</v>
      </c>
      <c r="J29" s="340">
        <v>35.72</v>
      </c>
      <c r="K29" s="374">
        <f>(I29)*(J29)</f>
        <v>196.45999999999998</v>
      </c>
    </row>
    <row r="30" spans="1:11" ht="13.8" x14ac:dyDescent="0.25">
      <c r="A30" s="86" t="s">
        <v>92</v>
      </c>
      <c r="B30" s="87" t="s">
        <v>67</v>
      </c>
      <c r="C30" s="88" t="s">
        <v>31</v>
      </c>
      <c r="D30" s="235">
        <v>6.3043478260869562E-2</v>
      </c>
      <c r="E30" s="367">
        <f t="shared" si="7"/>
        <v>7</v>
      </c>
      <c r="F30" s="367">
        <v>1</v>
      </c>
      <c r="G30" s="208">
        <f t="shared" si="4"/>
        <v>7</v>
      </c>
      <c r="H30" s="367">
        <v>1</v>
      </c>
      <c r="I30" s="208">
        <f t="shared" si="5"/>
        <v>7</v>
      </c>
      <c r="J30" s="340">
        <v>35.72</v>
      </c>
      <c r="K30" s="374">
        <f t="shared" si="6"/>
        <v>250.04</v>
      </c>
    </row>
    <row r="31" spans="1:11" ht="27.6" x14ac:dyDescent="0.25">
      <c r="A31" s="86" t="s">
        <v>103</v>
      </c>
      <c r="B31" s="87" t="s">
        <v>80</v>
      </c>
      <c r="C31" s="88" t="s">
        <v>381</v>
      </c>
      <c r="D31" s="235">
        <v>0.21014492753623187</v>
      </c>
      <c r="E31" s="367">
        <f t="shared" si="7"/>
        <v>22</v>
      </c>
      <c r="F31" s="367">
        <v>1</v>
      </c>
      <c r="G31" s="208">
        <f>(E31)*(F31)</f>
        <v>22</v>
      </c>
      <c r="H31" s="367">
        <v>1</v>
      </c>
      <c r="I31" s="208">
        <f>(G31)*(H31)</f>
        <v>22</v>
      </c>
      <c r="J31" s="340">
        <v>35.72</v>
      </c>
      <c r="K31" s="374">
        <f>(I31)*(J31)</f>
        <v>785.83999999999992</v>
      </c>
    </row>
    <row r="32" spans="1:11" ht="13.8" x14ac:dyDescent="0.25">
      <c r="A32" s="86" t="s">
        <v>93</v>
      </c>
      <c r="B32" s="87" t="s">
        <v>68</v>
      </c>
      <c r="C32" s="88" t="s">
        <v>31</v>
      </c>
      <c r="D32" s="235">
        <v>1.0507246376811595E-2</v>
      </c>
      <c r="E32" s="367">
        <f t="shared" si="7"/>
        <v>1</v>
      </c>
      <c r="F32" s="367">
        <v>1</v>
      </c>
      <c r="G32" s="208">
        <f t="shared" si="4"/>
        <v>1</v>
      </c>
      <c r="H32" s="368">
        <v>0.5</v>
      </c>
      <c r="I32" s="208">
        <f t="shared" si="5"/>
        <v>0.5</v>
      </c>
      <c r="J32" s="340">
        <v>35.72</v>
      </c>
      <c r="K32" s="374">
        <f t="shared" si="6"/>
        <v>17.86</v>
      </c>
    </row>
    <row r="33" spans="1:11" ht="13.8" x14ac:dyDescent="0.25">
      <c r="A33" s="86" t="s">
        <v>94</v>
      </c>
      <c r="B33" s="87" t="s">
        <v>69</v>
      </c>
      <c r="C33" s="88" t="s">
        <v>31</v>
      </c>
      <c r="D33" s="235">
        <v>1.0507246376811595E-2</v>
      </c>
      <c r="E33" s="367">
        <f t="shared" si="7"/>
        <v>1</v>
      </c>
      <c r="F33" s="367">
        <v>1</v>
      </c>
      <c r="G33" s="208">
        <f t="shared" si="4"/>
        <v>1</v>
      </c>
      <c r="H33" s="368">
        <v>0.5</v>
      </c>
      <c r="I33" s="208">
        <f t="shared" si="5"/>
        <v>0.5</v>
      </c>
      <c r="J33" s="340">
        <v>35.72</v>
      </c>
      <c r="K33" s="374">
        <f t="shared" si="6"/>
        <v>17.86</v>
      </c>
    </row>
    <row r="34" spans="1:11" ht="27.6" x14ac:dyDescent="0.25">
      <c r="A34" s="86" t="s">
        <v>84</v>
      </c>
      <c r="B34" s="87" t="s">
        <v>120</v>
      </c>
      <c r="C34" s="328" t="s">
        <v>121</v>
      </c>
      <c r="D34" s="235">
        <v>0.21014492753623187</v>
      </c>
      <c r="E34" s="367">
        <f t="shared" si="7"/>
        <v>22</v>
      </c>
      <c r="F34" s="367">
        <v>5</v>
      </c>
      <c r="G34" s="367">
        <v>0</v>
      </c>
      <c r="H34" s="367">
        <v>1</v>
      </c>
      <c r="I34" s="367">
        <f t="shared" si="5"/>
        <v>0</v>
      </c>
      <c r="J34" s="340">
        <v>0</v>
      </c>
      <c r="K34" s="374">
        <f t="shared" si="6"/>
        <v>0</v>
      </c>
    </row>
    <row r="35" spans="1:11" ht="27.6" x14ac:dyDescent="0.25">
      <c r="A35" s="86" t="s">
        <v>107</v>
      </c>
      <c r="B35" s="87" t="s">
        <v>75</v>
      </c>
      <c r="C35" s="328" t="s">
        <v>76</v>
      </c>
      <c r="D35" s="235">
        <v>0.21014492753623187</v>
      </c>
      <c r="E35" s="367">
        <f t="shared" si="7"/>
        <v>22</v>
      </c>
      <c r="F35" s="367">
        <v>2</v>
      </c>
      <c r="G35" s="367">
        <v>0</v>
      </c>
      <c r="H35" s="367">
        <v>1.5</v>
      </c>
      <c r="I35" s="367">
        <f t="shared" si="5"/>
        <v>0</v>
      </c>
      <c r="J35" s="340">
        <v>0</v>
      </c>
      <c r="K35" s="374">
        <f t="shared" si="6"/>
        <v>0</v>
      </c>
    </row>
    <row r="36" spans="1:11" ht="13.8" x14ac:dyDescent="0.25">
      <c r="A36" s="86" t="s">
        <v>128</v>
      </c>
      <c r="B36" s="87" t="s">
        <v>99</v>
      </c>
      <c r="C36" s="88" t="s">
        <v>31</v>
      </c>
      <c r="D36" s="235">
        <v>0.21014492753623187</v>
      </c>
      <c r="E36" s="367">
        <f t="shared" si="7"/>
        <v>22</v>
      </c>
      <c r="F36" s="367">
        <v>2</v>
      </c>
      <c r="G36" s="208">
        <f t="shared" si="4"/>
        <v>44</v>
      </c>
      <c r="H36" s="367">
        <v>1</v>
      </c>
      <c r="I36" s="208">
        <f>(G36)*(H36)</f>
        <v>44</v>
      </c>
      <c r="J36" s="340">
        <v>35.72</v>
      </c>
      <c r="K36" s="374">
        <f>(I36)*(J36)</f>
        <v>1571.6799999999998</v>
      </c>
    </row>
    <row r="37" spans="1:11" ht="13.8" x14ac:dyDescent="0.25">
      <c r="A37" s="88" t="s">
        <v>129</v>
      </c>
      <c r="B37" s="87" t="s">
        <v>122</v>
      </c>
      <c r="C37" s="88" t="s">
        <v>31</v>
      </c>
      <c r="D37" s="235">
        <v>0.21014492753623187</v>
      </c>
      <c r="E37" s="367">
        <f t="shared" si="7"/>
        <v>22</v>
      </c>
      <c r="F37" s="369">
        <v>1</v>
      </c>
      <c r="G37" s="337">
        <f t="shared" si="4"/>
        <v>22</v>
      </c>
      <c r="H37" s="369">
        <v>1</v>
      </c>
      <c r="I37" s="337">
        <f>(G37)*(H37)</f>
        <v>22</v>
      </c>
      <c r="J37" s="340">
        <v>35.72</v>
      </c>
      <c r="K37" s="376">
        <f>(I37)*(J37)</f>
        <v>785.83999999999992</v>
      </c>
    </row>
    <row r="38" spans="1:11" ht="13.8" x14ac:dyDescent="0.25">
      <c r="A38" s="252"/>
      <c r="B38" s="251" t="s">
        <v>352</v>
      </c>
      <c r="C38" s="253"/>
      <c r="D38" s="254"/>
      <c r="E38" s="333"/>
      <c r="F38" s="332"/>
      <c r="G38" s="333"/>
      <c r="H38" s="380">
        <f>SUM(H21:H37)</f>
        <v>11.41</v>
      </c>
      <c r="I38" s="333">
        <f>SUM(I21:I37)</f>
        <v>178.5</v>
      </c>
      <c r="J38" s="342"/>
      <c r="K38" s="375">
        <f>SUM(K21:K37)</f>
        <v>6376.02</v>
      </c>
    </row>
    <row r="39" spans="1:11" ht="13.8" x14ac:dyDescent="0.25">
      <c r="A39" s="91" t="s">
        <v>308</v>
      </c>
      <c r="B39" s="89"/>
      <c r="C39" s="90"/>
      <c r="D39" s="236"/>
      <c r="E39" s="334"/>
      <c r="F39" s="335"/>
      <c r="G39" s="334"/>
      <c r="H39" s="335"/>
      <c r="I39" s="334"/>
      <c r="J39" s="343"/>
      <c r="K39" s="343"/>
    </row>
    <row r="40" spans="1:11" ht="13.8" x14ac:dyDescent="0.25">
      <c r="A40" s="86" t="s">
        <v>95</v>
      </c>
      <c r="B40" s="87" t="s">
        <v>70</v>
      </c>
      <c r="C40" s="88" t="s">
        <v>31</v>
      </c>
      <c r="D40" s="235">
        <v>1.0507246376811595E-2</v>
      </c>
      <c r="E40" s="368">
        <f>ROUND(D40*$E$6,0)</f>
        <v>1</v>
      </c>
      <c r="F40" s="367">
        <v>1</v>
      </c>
      <c r="G40" s="208">
        <f>(E40)*(F40)</f>
        <v>1</v>
      </c>
      <c r="H40" s="368">
        <v>0.5</v>
      </c>
      <c r="I40" s="208">
        <f>(G40)*(H40)</f>
        <v>0.5</v>
      </c>
      <c r="J40" s="340">
        <v>35.72</v>
      </c>
      <c r="K40" s="374">
        <f>(I40)*(J40)</f>
        <v>17.86</v>
      </c>
    </row>
    <row r="41" spans="1:11" ht="13.8" x14ac:dyDescent="0.25">
      <c r="A41" s="86" t="s">
        <v>124</v>
      </c>
      <c r="B41" s="87" t="s">
        <v>125</v>
      </c>
      <c r="C41" s="88" t="s">
        <v>31</v>
      </c>
      <c r="D41" s="235">
        <v>2.1014492753623191E-2</v>
      </c>
      <c r="E41" s="368">
        <f>ROUND(D41*$E$6,0)</f>
        <v>2</v>
      </c>
      <c r="F41" s="367">
        <v>1</v>
      </c>
      <c r="G41" s="208">
        <f>(E41)*(F41)</f>
        <v>2</v>
      </c>
      <c r="H41" s="368">
        <v>24</v>
      </c>
      <c r="I41" s="208">
        <f>(G41)*(H41)</f>
        <v>48</v>
      </c>
      <c r="J41" s="340">
        <v>35.72</v>
      </c>
      <c r="K41" s="374">
        <f>(I41)*(J41)</f>
        <v>1714.56</v>
      </c>
    </row>
    <row r="42" spans="1:11" ht="13.8" x14ac:dyDescent="0.25">
      <c r="A42" s="86" t="s">
        <v>130</v>
      </c>
      <c r="B42" s="87" t="s">
        <v>123</v>
      </c>
      <c r="C42" s="88" t="s">
        <v>31</v>
      </c>
      <c r="D42" s="235">
        <v>0.21014492753623187</v>
      </c>
      <c r="E42" s="368">
        <f>ROUND(D42*$E$6,0)</f>
        <v>22</v>
      </c>
      <c r="F42" s="367">
        <v>1</v>
      </c>
      <c r="G42" s="208">
        <f>(E42)*(F42)</f>
        <v>22</v>
      </c>
      <c r="H42" s="367">
        <v>1</v>
      </c>
      <c r="I42" s="208">
        <f>(G42)*(H42)</f>
        <v>22</v>
      </c>
      <c r="J42" s="340">
        <v>35.72</v>
      </c>
      <c r="K42" s="374">
        <f>(I42)*(J42)</f>
        <v>785.83999999999992</v>
      </c>
    </row>
    <row r="43" spans="1:11" ht="13.8" x14ac:dyDescent="0.25">
      <c r="A43" s="86"/>
      <c r="B43" s="87" t="s">
        <v>277</v>
      </c>
      <c r="C43" s="88" t="s">
        <v>31</v>
      </c>
      <c r="D43" s="235">
        <v>0.21014492753623187</v>
      </c>
      <c r="E43" s="368">
        <f>ROUND(D43*$E$6,0)</f>
        <v>22</v>
      </c>
      <c r="F43" s="367">
        <v>1</v>
      </c>
      <c r="G43" s="208">
        <f>(E43)*(F43)</f>
        <v>22</v>
      </c>
      <c r="H43" s="367">
        <v>1</v>
      </c>
      <c r="I43" s="208">
        <f>(G43)*(H43)</f>
        <v>22</v>
      </c>
      <c r="J43" s="340">
        <v>35.72</v>
      </c>
      <c r="K43" s="374">
        <f>(I43)*(J43)</f>
        <v>785.83999999999992</v>
      </c>
    </row>
    <row r="44" spans="1:11" ht="13.8" x14ac:dyDescent="0.25">
      <c r="A44" s="252"/>
      <c r="B44" s="251" t="s">
        <v>354</v>
      </c>
      <c r="C44" s="253"/>
      <c r="D44" s="254"/>
      <c r="E44" s="333"/>
      <c r="F44" s="332"/>
      <c r="G44" s="333"/>
      <c r="H44" s="380">
        <f>SUM(H40:H43)</f>
        <v>26.5</v>
      </c>
      <c r="I44" s="333">
        <f>SUM(I40:I43)</f>
        <v>92.5</v>
      </c>
      <c r="J44" s="342"/>
      <c r="K44" s="375">
        <f>SUM(K40:K43)</f>
        <v>3304.0999999999995</v>
      </c>
    </row>
    <row r="45" spans="1:11" ht="13.95" customHeight="1" x14ac:dyDescent="0.3">
      <c r="B45" s="260" t="s">
        <v>364</v>
      </c>
      <c r="C45" s="58"/>
      <c r="D45" s="237"/>
      <c r="E45" s="347">
        <v>105</v>
      </c>
      <c r="F45" s="348" t="s">
        <v>109</v>
      </c>
      <c r="G45" s="370">
        <f>SUM(G8:G44)</f>
        <v>1034</v>
      </c>
      <c r="H45" s="412"/>
      <c r="I45" s="370">
        <f>I19+I38+I44</f>
        <v>2614.4299999999998</v>
      </c>
      <c r="J45" s="377"/>
      <c r="K45" s="413">
        <f>K19+K38+K44</f>
        <v>93387.439600000012</v>
      </c>
    </row>
    <row r="46" spans="1:11" ht="27.6" x14ac:dyDescent="0.3">
      <c r="C46" s="94"/>
      <c r="D46" s="238"/>
      <c r="E46" s="371"/>
      <c r="F46" s="348" t="s">
        <v>110</v>
      </c>
      <c r="G46" s="372">
        <f>+G45*3</f>
        <v>3102</v>
      </c>
      <c r="H46" s="373"/>
      <c r="I46" s="372">
        <f>+I45*3</f>
        <v>7843.2899999999991</v>
      </c>
      <c r="J46" s="378"/>
      <c r="K46" s="379">
        <f>+K45*3</f>
        <v>280162.31880000001</v>
      </c>
    </row>
    <row r="47" spans="1:11" x14ac:dyDescent="0.25">
      <c r="K47" s="96"/>
    </row>
    <row r="48" spans="1:11" x14ac:dyDescent="0.25">
      <c r="K48" s="96"/>
    </row>
    <row r="49" spans="1:11" ht="13.8" x14ac:dyDescent="0.3">
      <c r="B49" s="93"/>
      <c r="K49" s="96"/>
    </row>
    <row r="50" spans="1:11" x14ac:dyDescent="0.25">
      <c r="K50" s="96"/>
    </row>
    <row r="51" spans="1:11" x14ac:dyDescent="0.25">
      <c r="C51" s="97"/>
      <c r="D51" s="240"/>
      <c r="E51" s="98"/>
      <c r="F51" s="98"/>
      <c r="G51" s="98"/>
      <c r="K51" s="96"/>
    </row>
    <row r="52" spans="1:11" x14ac:dyDescent="0.25">
      <c r="C52" s="97"/>
      <c r="D52" s="240"/>
      <c r="E52" s="98"/>
      <c r="F52" s="98"/>
      <c r="G52" s="98"/>
      <c r="K52" s="96"/>
    </row>
    <row r="53" spans="1:11" x14ac:dyDescent="0.25">
      <c r="A53" s="99"/>
      <c r="B53" s="98"/>
      <c r="C53" s="97"/>
      <c r="D53" s="240"/>
      <c r="E53" s="98"/>
      <c r="F53" s="98"/>
      <c r="G53" s="98"/>
      <c r="H53" s="96"/>
      <c r="I53" s="96"/>
      <c r="J53" s="96"/>
      <c r="K53" s="96"/>
    </row>
    <row r="54" spans="1:11" x14ac:dyDescent="0.25">
      <c r="A54" s="99"/>
      <c r="B54" s="99"/>
      <c r="C54" s="97"/>
      <c r="D54" s="240"/>
      <c r="E54" s="98"/>
      <c r="F54" s="98"/>
      <c r="G54" s="100"/>
      <c r="H54" s="96"/>
      <c r="I54" s="96"/>
      <c r="J54" s="96"/>
      <c r="K54" s="96"/>
    </row>
    <row r="55" spans="1:11" x14ac:dyDescent="0.25">
      <c r="A55" s="99"/>
      <c r="B55" s="99"/>
      <c r="C55" s="101"/>
      <c r="D55" s="241"/>
      <c r="E55" s="96"/>
      <c r="F55" s="96"/>
      <c r="G55" s="96"/>
      <c r="H55" s="96"/>
      <c r="I55" s="96"/>
      <c r="J55" s="96"/>
      <c r="K55" s="96"/>
    </row>
    <row r="56" spans="1:11" x14ac:dyDescent="0.25">
      <c r="A56" s="99"/>
      <c r="B56" s="102"/>
      <c r="C56" s="101"/>
      <c r="D56" s="241"/>
      <c r="E56" s="96"/>
      <c r="F56" s="96"/>
      <c r="G56" s="96"/>
      <c r="H56" s="96"/>
      <c r="I56" s="96"/>
      <c r="J56" s="96"/>
      <c r="K56" s="96"/>
    </row>
    <row r="57" spans="1:11" x14ac:dyDescent="0.25">
      <c r="A57" s="99"/>
      <c r="B57" s="102"/>
      <c r="C57" s="101"/>
      <c r="D57" s="241"/>
      <c r="E57" s="96"/>
      <c r="F57" s="96"/>
      <c r="G57" s="96"/>
      <c r="H57" s="96"/>
      <c r="I57" s="96"/>
      <c r="J57" s="96"/>
      <c r="K57" s="96"/>
    </row>
    <row r="58" spans="1:11" x14ac:dyDescent="0.25">
      <c r="A58" s="99"/>
      <c r="B58" s="102"/>
      <c r="C58" s="101"/>
      <c r="D58" s="241"/>
      <c r="E58" s="96"/>
      <c r="F58" s="96"/>
      <c r="G58" s="96"/>
      <c r="H58" s="96"/>
      <c r="I58" s="96"/>
      <c r="J58" s="96"/>
      <c r="K58" s="96"/>
    </row>
    <row r="59" spans="1:11" x14ac:dyDescent="0.25">
      <c r="A59" s="99"/>
      <c r="B59" s="96"/>
      <c r="C59" s="101"/>
      <c r="D59" s="241"/>
      <c r="E59" s="96"/>
      <c r="F59" s="96"/>
      <c r="G59" s="96"/>
      <c r="H59" s="96"/>
      <c r="I59" s="96"/>
      <c r="J59" s="96"/>
      <c r="K59" s="96"/>
    </row>
    <row r="60" spans="1:11" x14ac:dyDescent="0.25">
      <c r="A60" s="99"/>
      <c r="B60" s="96"/>
      <c r="C60" s="101"/>
      <c r="D60" s="241"/>
      <c r="E60" s="96"/>
      <c r="F60" s="96"/>
      <c r="G60" s="96"/>
      <c r="H60" s="96"/>
      <c r="I60" s="96"/>
      <c r="J60" s="96"/>
      <c r="K60" s="96"/>
    </row>
    <row r="61" spans="1:11" x14ac:dyDescent="0.25">
      <c r="A61" s="99"/>
      <c r="B61" s="96"/>
      <c r="C61" s="101"/>
      <c r="D61" s="241"/>
      <c r="E61" s="96"/>
      <c r="F61" s="96"/>
      <c r="G61" s="96"/>
      <c r="H61" s="96"/>
      <c r="I61" s="96"/>
      <c r="J61" s="96"/>
      <c r="K61" s="96"/>
    </row>
    <row r="62" spans="1:11" x14ac:dyDescent="0.25">
      <c r="A62" s="99"/>
      <c r="B62" s="102"/>
      <c r="C62" s="101"/>
      <c r="D62" s="241"/>
      <c r="E62" s="96"/>
      <c r="F62" s="96"/>
      <c r="G62" s="96"/>
      <c r="H62" s="96"/>
      <c r="I62" s="103"/>
      <c r="J62" s="103"/>
      <c r="K62" s="103"/>
    </row>
    <row r="63" spans="1:11" x14ac:dyDescent="0.25">
      <c r="A63" s="99"/>
      <c r="B63" s="102"/>
      <c r="C63" s="101"/>
      <c r="D63" s="241"/>
      <c r="E63" s="96"/>
      <c r="F63" s="96"/>
      <c r="G63" s="96"/>
      <c r="H63" s="96"/>
      <c r="I63" s="103"/>
      <c r="J63" s="103"/>
      <c r="K63" s="103"/>
    </row>
    <row r="64" spans="1:11" x14ac:dyDescent="0.25">
      <c r="A64" s="99"/>
      <c r="B64" s="102"/>
      <c r="C64" s="101"/>
      <c r="D64" s="241"/>
      <c r="E64" s="96"/>
      <c r="F64" s="96"/>
      <c r="G64" s="96"/>
      <c r="H64" s="103"/>
      <c r="I64" s="103"/>
      <c r="J64" s="103"/>
      <c r="K64" s="103"/>
    </row>
    <row r="65" spans="1:11" x14ac:dyDescent="0.25">
      <c r="A65" s="99"/>
      <c r="B65" s="96"/>
      <c r="C65" s="101"/>
      <c r="D65" s="241"/>
      <c r="E65" s="96"/>
      <c r="F65" s="96"/>
      <c r="G65" s="96"/>
      <c r="H65" s="103"/>
      <c r="I65" s="103"/>
      <c r="J65" s="103"/>
      <c r="K65" s="103"/>
    </row>
    <row r="66" spans="1:11" x14ac:dyDescent="0.25">
      <c r="A66" s="99"/>
      <c r="B66" s="96"/>
      <c r="C66" s="101"/>
      <c r="D66" s="241"/>
      <c r="E66" s="96"/>
      <c r="F66" s="96"/>
      <c r="G66" s="96"/>
      <c r="H66" s="103"/>
      <c r="I66" s="103"/>
      <c r="J66" s="103"/>
      <c r="K66" s="103"/>
    </row>
    <row r="67" spans="1:11" x14ac:dyDescent="0.25">
      <c r="A67" s="99"/>
      <c r="B67" s="96"/>
      <c r="C67" s="101"/>
      <c r="D67" s="241"/>
      <c r="E67" s="96"/>
      <c r="F67" s="96"/>
      <c r="G67" s="96"/>
      <c r="H67" s="96"/>
      <c r="I67" s="103"/>
      <c r="J67" s="103"/>
      <c r="K67" s="103"/>
    </row>
    <row r="68" spans="1:11" x14ac:dyDescent="0.25">
      <c r="A68" s="99"/>
      <c r="B68" s="102"/>
      <c r="C68" s="101"/>
      <c r="D68" s="241"/>
      <c r="E68" s="96"/>
      <c r="F68" s="96"/>
      <c r="G68" s="96"/>
      <c r="H68" s="96"/>
      <c r="I68" s="103"/>
      <c r="J68" s="103"/>
      <c r="K68" s="103"/>
    </row>
    <row r="69" spans="1:11" x14ac:dyDescent="0.25">
      <c r="A69" s="99"/>
      <c r="B69" s="102"/>
      <c r="C69" s="101"/>
      <c r="D69" s="241"/>
      <c r="E69" s="96"/>
      <c r="F69" s="96"/>
      <c r="G69" s="96"/>
      <c r="H69" s="96"/>
      <c r="I69" s="103"/>
      <c r="J69" s="103"/>
      <c r="K69" s="103"/>
    </row>
    <row r="70" spans="1:11" x14ac:dyDescent="0.25">
      <c r="A70" s="99"/>
      <c r="B70" s="102"/>
      <c r="C70" s="101"/>
      <c r="D70" s="241"/>
      <c r="E70" s="96"/>
      <c r="F70" s="96"/>
      <c r="G70" s="96"/>
      <c r="H70" s="103"/>
      <c r="I70" s="103"/>
      <c r="J70" s="103"/>
      <c r="K70" s="103"/>
    </row>
    <row r="71" spans="1:11" x14ac:dyDescent="0.25">
      <c r="A71" s="99"/>
      <c r="B71" s="96"/>
      <c r="C71" s="101"/>
      <c r="D71" s="241"/>
      <c r="E71" s="96"/>
      <c r="F71" s="96"/>
      <c r="G71" s="96"/>
      <c r="H71" s="103"/>
      <c r="I71" s="103"/>
      <c r="J71" s="103"/>
      <c r="K71" s="103"/>
    </row>
    <row r="72" spans="1:11" x14ac:dyDescent="0.25">
      <c r="A72" s="99"/>
      <c r="B72" s="96"/>
      <c r="C72" s="101"/>
      <c r="D72" s="241"/>
      <c r="E72" s="96"/>
      <c r="F72" s="96"/>
      <c r="G72" s="96"/>
      <c r="H72" s="103"/>
      <c r="I72" s="103"/>
      <c r="J72" s="103"/>
      <c r="K72" s="103"/>
    </row>
    <row r="73" spans="1:11" x14ac:dyDescent="0.25">
      <c r="A73" s="99"/>
      <c r="B73" s="96"/>
      <c r="C73" s="104"/>
      <c r="D73" s="242"/>
      <c r="E73" s="99"/>
      <c r="F73" s="99"/>
      <c r="G73" s="99"/>
      <c r="H73" s="103"/>
      <c r="I73" s="103"/>
      <c r="J73" s="103"/>
      <c r="K73" s="103"/>
    </row>
    <row r="74" spans="1:11" x14ac:dyDescent="0.25">
      <c r="B74" s="99"/>
      <c r="H74" s="105"/>
      <c r="I74" s="105"/>
      <c r="J74" s="105"/>
      <c r="K74" s="103"/>
    </row>
    <row r="75" spans="1:11" x14ac:dyDescent="0.25">
      <c r="H75" s="105"/>
      <c r="I75" s="105"/>
      <c r="J75" s="105"/>
      <c r="K75" s="103"/>
    </row>
    <row r="76" spans="1:11" x14ac:dyDescent="0.25">
      <c r="H76" s="105"/>
      <c r="I76" s="105"/>
      <c r="J76" s="105"/>
      <c r="K76" s="103"/>
    </row>
    <row r="77" spans="1:11" x14ac:dyDescent="0.25">
      <c r="H77" s="105"/>
      <c r="I77" s="105"/>
      <c r="J77" s="105"/>
      <c r="K77" s="103"/>
    </row>
    <row r="78" spans="1:11" x14ac:dyDescent="0.25">
      <c r="K78" s="58"/>
    </row>
    <row r="79" spans="1:11" x14ac:dyDescent="0.25">
      <c r="K79" s="58"/>
    </row>
    <row r="80" spans="1:11" x14ac:dyDescent="0.25">
      <c r="K80" s="58"/>
    </row>
    <row r="81" spans="11:11" x14ac:dyDescent="0.25">
      <c r="K81" s="58"/>
    </row>
    <row r="82" spans="11:11" x14ac:dyDescent="0.25">
      <c r="K82" s="58"/>
    </row>
    <row r="83" spans="11:11" x14ac:dyDescent="0.25">
      <c r="K83" s="58"/>
    </row>
    <row r="84" spans="11:11" x14ac:dyDescent="0.25">
      <c r="K84" s="58"/>
    </row>
    <row r="85" spans="11:11" x14ac:dyDescent="0.25">
      <c r="K85" s="58"/>
    </row>
    <row r="86" spans="11:11" x14ac:dyDescent="0.25">
      <c r="K86" s="58"/>
    </row>
    <row r="87" spans="11:11" x14ac:dyDescent="0.25">
      <c r="K87" s="58"/>
    </row>
    <row r="88" spans="11:11" x14ac:dyDescent="0.25">
      <c r="K88" s="58"/>
    </row>
    <row r="89" spans="11:11" x14ac:dyDescent="0.25">
      <c r="K89" s="58"/>
    </row>
    <row r="90" spans="11:11" x14ac:dyDescent="0.25">
      <c r="K90" s="58"/>
    </row>
    <row r="91" spans="11:11" x14ac:dyDescent="0.25">
      <c r="K91" s="58"/>
    </row>
    <row r="92" spans="11:11" x14ac:dyDescent="0.25">
      <c r="K92" s="58"/>
    </row>
    <row r="93" spans="11:11" x14ac:dyDescent="0.25">
      <c r="K93" s="58"/>
    </row>
    <row r="94" spans="11:11" x14ac:dyDescent="0.25">
      <c r="K94" s="58"/>
    </row>
    <row r="95" spans="11:11" x14ac:dyDescent="0.25">
      <c r="K95" s="58"/>
    </row>
    <row r="96" spans="11:11" x14ac:dyDescent="0.25">
      <c r="K96" s="58"/>
    </row>
    <row r="97" spans="11:11" x14ac:dyDescent="0.25">
      <c r="K97" s="58"/>
    </row>
    <row r="98" spans="11:11" x14ac:dyDescent="0.25">
      <c r="K98" s="58"/>
    </row>
    <row r="99" spans="11:11" x14ac:dyDescent="0.25">
      <c r="K99" s="58"/>
    </row>
    <row r="100" spans="11:11" x14ac:dyDescent="0.25">
      <c r="K100" s="58"/>
    </row>
    <row r="101" spans="11:11" x14ac:dyDescent="0.25">
      <c r="K101" s="58"/>
    </row>
    <row r="102" spans="11:11" x14ac:dyDescent="0.25">
      <c r="K102" s="58"/>
    </row>
    <row r="103" spans="11:11" x14ac:dyDescent="0.25">
      <c r="K103" s="58"/>
    </row>
    <row r="104" spans="11:11" x14ac:dyDescent="0.25">
      <c r="K104" s="58"/>
    </row>
    <row r="105" spans="11:11" x14ac:dyDescent="0.25">
      <c r="K105" s="58"/>
    </row>
    <row r="106" spans="11:11" x14ac:dyDescent="0.25">
      <c r="K106" s="58"/>
    </row>
    <row r="107" spans="11:11" x14ac:dyDescent="0.25">
      <c r="K107" s="58"/>
    </row>
    <row r="108" spans="11:11" x14ac:dyDescent="0.25">
      <c r="K108" s="58"/>
    </row>
    <row r="109" spans="11:11" x14ac:dyDescent="0.25">
      <c r="K109" s="58"/>
    </row>
    <row r="110" spans="11:11" x14ac:dyDescent="0.25">
      <c r="K110" s="58"/>
    </row>
    <row r="111" spans="11:11" x14ac:dyDescent="0.25">
      <c r="K111" s="58"/>
    </row>
    <row r="112" spans="11:11" x14ac:dyDescent="0.25">
      <c r="K112" s="58"/>
    </row>
    <row r="113" spans="11:11" x14ac:dyDescent="0.25">
      <c r="K113" s="58"/>
    </row>
    <row r="114" spans="11:11" x14ac:dyDescent="0.25">
      <c r="K114" s="58"/>
    </row>
    <row r="115" spans="11:11" x14ac:dyDescent="0.25">
      <c r="K115" s="58"/>
    </row>
    <row r="116" spans="11:11" x14ac:dyDescent="0.25">
      <c r="K116" s="58"/>
    </row>
    <row r="117" spans="11:11" x14ac:dyDescent="0.25">
      <c r="K117" s="58"/>
    </row>
    <row r="118" spans="11:11" x14ac:dyDescent="0.25">
      <c r="K118" s="58"/>
    </row>
    <row r="119" spans="11:11" x14ac:dyDescent="0.25">
      <c r="K119" s="58"/>
    </row>
    <row r="120" spans="11:11" x14ac:dyDescent="0.25">
      <c r="K120" s="58"/>
    </row>
    <row r="121" spans="11:11" x14ac:dyDescent="0.25">
      <c r="K121" s="58"/>
    </row>
    <row r="122" spans="11:11" x14ac:dyDescent="0.25">
      <c r="K122" s="58"/>
    </row>
    <row r="123" spans="11:11" x14ac:dyDescent="0.25">
      <c r="K123" s="58"/>
    </row>
    <row r="124" spans="11:11" x14ac:dyDescent="0.25">
      <c r="K124" s="58"/>
    </row>
    <row r="125" spans="11:11" x14ac:dyDescent="0.25">
      <c r="K125" s="58"/>
    </row>
    <row r="126" spans="11:11" x14ac:dyDescent="0.25">
      <c r="K126" s="58"/>
    </row>
    <row r="127" spans="11:11" x14ac:dyDescent="0.25">
      <c r="K127" s="58"/>
    </row>
    <row r="128" spans="11:11" x14ac:dyDescent="0.25">
      <c r="K128" s="58"/>
    </row>
    <row r="129" spans="11:11" x14ac:dyDescent="0.25">
      <c r="K129" s="58"/>
    </row>
    <row r="130" spans="11:11" x14ac:dyDescent="0.25">
      <c r="K130" s="58"/>
    </row>
    <row r="131" spans="11:11" x14ac:dyDescent="0.25">
      <c r="K131" s="58"/>
    </row>
    <row r="132" spans="11:11" x14ac:dyDescent="0.25">
      <c r="K132" s="58"/>
    </row>
    <row r="133" spans="11:11" x14ac:dyDescent="0.25">
      <c r="K133" s="58"/>
    </row>
    <row r="134" spans="11:11" x14ac:dyDescent="0.25">
      <c r="K134" s="58"/>
    </row>
    <row r="135" spans="11:11" x14ac:dyDescent="0.25">
      <c r="K135" s="58"/>
    </row>
    <row r="136" spans="11:11" x14ac:dyDescent="0.25">
      <c r="K136" s="58"/>
    </row>
    <row r="137" spans="11:11" x14ac:dyDescent="0.25">
      <c r="K137" s="58"/>
    </row>
    <row r="138" spans="11:11" x14ac:dyDescent="0.25">
      <c r="K138" s="58"/>
    </row>
    <row r="139" spans="11:11" x14ac:dyDescent="0.25">
      <c r="K139" s="58"/>
    </row>
    <row r="140" spans="11:11" x14ac:dyDescent="0.25">
      <c r="K140" s="58"/>
    </row>
    <row r="141" spans="11:11" x14ac:dyDescent="0.25">
      <c r="K141" s="58"/>
    </row>
    <row r="142" spans="11:11" x14ac:dyDescent="0.25">
      <c r="K142" s="58"/>
    </row>
    <row r="143" spans="11:11" x14ac:dyDescent="0.25">
      <c r="K143" s="58"/>
    </row>
    <row r="144" spans="11:11" x14ac:dyDescent="0.25">
      <c r="K144" s="58"/>
    </row>
    <row r="145" spans="11:11" x14ac:dyDescent="0.25">
      <c r="K145" s="58"/>
    </row>
    <row r="146" spans="11:11" x14ac:dyDescent="0.25">
      <c r="K146" s="58"/>
    </row>
    <row r="147" spans="11:11" x14ac:dyDescent="0.25">
      <c r="K147" s="58"/>
    </row>
    <row r="148" spans="11:11" x14ac:dyDescent="0.25">
      <c r="K148" s="58"/>
    </row>
    <row r="149" spans="11:11" x14ac:dyDescent="0.25">
      <c r="K149" s="58"/>
    </row>
    <row r="150" spans="11:11" x14ac:dyDescent="0.25">
      <c r="K150" s="58"/>
    </row>
    <row r="151" spans="11:11" x14ac:dyDescent="0.25">
      <c r="K151" s="58"/>
    </row>
    <row r="152" spans="11:11" x14ac:dyDescent="0.25">
      <c r="K152" s="58"/>
    </row>
    <row r="153" spans="11:11" x14ac:dyDescent="0.25">
      <c r="K153" s="58"/>
    </row>
    <row r="154" spans="11:11" x14ac:dyDescent="0.25">
      <c r="K154" s="58"/>
    </row>
    <row r="155" spans="11:11" x14ac:dyDescent="0.25">
      <c r="K155" s="58"/>
    </row>
    <row r="156" spans="11:11" x14ac:dyDescent="0.25">
      <c r="K156" s="58"/>
    </row>
    <row r="157" spans="11:11" x14ac:dyDescent="0.25">
      <c r="K157" s="58"/>
    </row>
    <row r="158" spans="11:11" x14ac:dyDescent="0.25">
      <c r="K158" s="58"/>
    </row>
    <row r="159" spans="11:11" x14ac:dyDescent="0.25">
      <c r="K159" s="58"/>
    </row>
    <row r="160" spans="11:11" x14ac:dyDescent="0.25">
      <c r="K160" s="58"/>
    </row>
    <row r="161" spans="11:11" x14ac:dyDescent="0.25">
      <c r="K161" s="58"/>
    </row>
    <row r="162" spans="11:11" x14ac:dyDescent="0.25">
      <c r="K162" s="58"/>
    </row>
    <row r="163" spans="11:11" x14ac:dyDescent="0.25">
      <c r="K163" s="58"/>
    </row>
    <row r="164" spans="11:11" x14ac:dyDescent="0.25">
      <c r="K164" s="58"/>
    </row>
    <row r="165" spans="11:11" x14ac:dyDescent="0.25">
      <c r="K165" s="58"/>
    </row>
    <row r="166" spans="11:11" x14ac:dyDescent="0.25">
      <c r="K166" s="58"/>
    </row>
    <row r="167" spans="11:11" x14ac:dyDescent="0.25">
      <c r="K167" s="58"/>
    </row>
    <row r="168" spans="11:11" x14ac:dyDescent="0.25">
      <c r="K168" s="58"/>
    </row>
    <row r="169" spans="11:11" x14ac:dyDescent="0.25">
      <c r="K169" s="58"/>
    </row>
    <row r="170" spans="11:11" x14ac:dyDescent="0.25">
      <c r="K170" s="58"/>
    </row>
    <row r="171" spans="11:11" x14ac:dyDescent="0.25">
      <c r="K171" s="58"/>
    </row>
    <row r="172" spans="11:11" x14ac:dyDescent="0.25">
      <c r="K172" s="58"/>
    </row>
    <row r="173" spans="11:11" x14ac:dyDescent="0.25">
      <c r="K173" s="58"/>
    </row>
    <row r="174" spans="11:11" x14ac:dyDescent="0.25">
      <c r="K174" s="58"/>
    </row>
    <row r="175" spans="11:11" x14ac:dyDescent="0.25">
      <c r="K175" s="58"/>
    </row>
    <row r="176" spans="11:11" x14ac:dyDescent="0.25">
      <c r="K176" s="58"/>
    </row>
    <row r="177" spans="11:11" x14ac:dyDescent="0.25">
      <c r="K177" s="58"/>
    </row>
    <row r="178" spans="11:11" x14ac:dyDescent="0.25">
      <c r="K178" s="58"/>
    </row>
    <row r="179" spans="11:11" x14ac:dyDescent="0.25">
      <c r="K179" s="58"/>
    </row>
    <row r="180" spans="11:11" x14ac:dyDescent="0.25">
      <c r="K180" s="58"/>
    </row>
    <row r="181" spans="11:11" x14ac:dyDescent="0.25">
      <c r="K181" s="58"/>
    </row>
    <row r="182" spans="11:11" x14ac:dyDescent="0.25">
      <c r="K182" s="58"/>
    </row>
    <row r="183" spans="11:11" x14ac:dyDescent="0.25">
      <c r="K183" s="58"/>
    </row>
    <row r="184" spans="11:11" x14ac:dyDescent="0.25">
      <c r="K184" s="58"/>
    </row>
    <row r="185" spans="11:11" x14ac:dyDescent="0.25">
      <c r="K185" s="58"/>
    </row>
    <row r="186" spans="11:11" x14ac:dyDescent="0.25">
      <c r="K186" s="58"/>
    </row>
    <row r="187" spans="11:11" x14ac:dyDescent="0.25">
      <c r="K187" s="58"/>
    </row>
    <row r="188" spans="11:11" x14ac:dyDescent="0.25">
      <c r="K188" s="58"/>
    </row>
    <row r="189" spans="11:11" x14ac:dyDescent="0.25">
      <c r="K189" s="58"/>
    </row>
    <row r="190" spans="11:11" x14ac:dyDescent="0.25">
      <c r="K190" s="58"/>
    </row>
    <row r="191" spans="11:11" x14ac:dyDescent="0.25">
      <c r="K191" s="58"/>
    </row>
    <row r="192" spans="11:11" x14ac:dyDescent="0.25">
      <c r="K192" s="58"/>
    </row>
    <row r="193" spans="11:11" x14ac:dyDescent="0.25">
      <c r="K193" s="58"/>
    </row>
    <row r="194" spans="11:11" x14ac:dyDescent="0.25">
      <c r="K194" s="58"/>
    </row>
    <row r="195" spans="11:11" x14ac:dyDescent="0.25">
      <c r="K195" s="58"/>
    </row>
    <row r="196" spans="11:11" x14ac:dyDescent="0.25">
      <c r="K196" s="58"/>
    </row>
    <row r="197" spans="11:11" x14ac:dyDescent="0.25">
      <c r="K197" s="58"/>
    </row>
    <row r="198" spans="11:11" x14ac:dyDescent="0.25">
      <c r="K198" s="58"/>
    </row>
    <row r="199" spans="11:11" x14ac:dyDescent="0.25">
      <c r="K199" s="58"/>
    </row>
    <row r="200" spans="11:11" x14ac:dyDescent="0.25">
      <c r="K200" s="58"/>
    </row>
    <row r="201" spans="11:11" x14ac:dyDescent="0.25">
      <c r="K201" s="58"/>
    </row>
    <row r="202" spans="11:11" x14ac:dyDescent="0.25">
      <c r="K202" s="58"/>
    </row>
    <row r="203" spans="11:11" x14ac:dyDescent="0.25">
      <c r="K203" s="58"/>
    </row>
    <row r="204" spans="11:11" x14ac:dyDescent="0.25">
      <c r="K204" s="58"/>
    </row>
    <row r="205" spans="11:11" x14ac:dyDescent="0.25">
      <c r="K205" s="58"/>
    </row>
    <row r="206" spans="11:11" x14ac:dyDescent="0.25">
      <c r="K206" s="58"/>
    </row>
    <row r="207" spans="11:11" x14ac:dyDescent="0.25">
      <c r="K207" s="58"/>
    </row>
    <row r="208" spans="11:11" x14ac:dyDescent="0.25">
      <c r="K208" s="58"/>
    </row>
    <row r="209" spans="11:11" x14ac:dyDescent="0.25">
      <c r="K209" s="58"/>
    </row>
    <row r="210" spans="11:11" x14ac:dyDescent="0.25">
      <c r="K210" s="58"/>
    </row>
    <row r="211" spans="11:11" x14ac:dyDescent="0.25">
      <c r="K211" s="58"/>
    </row>
    <row r="212" spans="11:11" x14ac:dyDescent="0.25">
      <c r="K212" s="58"/>
    </row>
    <row r="213" spans="11:11" x14ac:dyDescent="0.25">
      <c r="K213" s="58"/>
    </row>
    <row r="214" spans="11:11" x14ac:dyDescent="0.25">
      <c r="K214" s="58"/>
    </row>
    <row r="215" spans="11:11" x14ac:dyDescent="0.25">
      <c r="K215" s="58"/>
    </row>
    <row r="216" spans="11:11" x14ac:dyDescent="0.25">
      <c r="K216" s="58"/>
    </row>
    <row r="217" spans="11:11" x14ac:dyDescent="0.25">
      <c r="K217" s="58"/>
    </row>
    <row r="218" spans="11:11" x14ac:dyDescent="0.25">
      <c r="K218" s="58"/>
    </row>
    <row r="219" spans="11:11" x14ac:dyDescent="0.25">
      <c r="K219" s="58"/>
    </row>
    <row r="220" spans="11:11" x14ac:dyDescent="0.25">
      <c r="K220" s="58"/>
    </row>
    <row r="221" spans="11:11" x14ac:dyDescent="0.25">
      <c r="K221" s="58"/>
    </row>
    <row r="222" spans="11:11" x14ac:dyDescent="0.25">
      <c r="K222" s="58"/>
    </row>
    <row r="223" spans="11:11" x14ac:dyDescent="0.25">
      <c r="K223" s="58"/>
    </row>
    <row r="224" spans="11:11" x14ac:dyDescent="0.25">
      <c r="K224" s="58"/>
    </row>
    <row r="225" spans="11:11" x14ac:dyDescent="0.25">
      <c r="K225" s="58"/>
    </row>
    <row r="226" spans="11:11" x14ac:dyDescent="0.25">
      <c r="K226" s="58"/>
    </row>
    <row r="227" spans="11:11" x14ac:dyDescent="0.25">
      <c r="K227" s="58"/>
    </row>
    <row r="228" spans="11:11" x14ac:dyDescent="0.25">
      <c r="K228" s="58"/>
    </row>
    <row r="229" spans="11:11" x14ac:dyDescent="0.25">
      <c r="K229" s="58"/>
    </row>
    <row r="230" spans="11:11" x14ac:dyDescent="0.25">
      <c r="K230" s="58"/>
    </row>
    <row r="231" spans="11:11" x14ac:dyDescent="0.25">
      <c r="K231" s="58"/>
    </row>
    <row r="232" spans="11:11" x14ac:dyDescent="0.25">
      <c r="K232" s="58"/>
    </row>
    <row r="233" spans="11:11" x14ac:dyDescent="0.25">
      <c r="K233" s="58"/>
    </row>
    <row r="234" spans="11:11" x14ac:dyDescent="0.25">
      <c r="K234" s="58"/>
    </row>
    <row r="235" spans="11:11" x14ac:dyDescent="0.25">
      <c r="K235" s="58"/>
    </row>
    <row r="236" spans="11:11" x14ac:dyDescent="0.25">
      <c r="K236" s="58"/>
    </row>
    <row r="237" spans="11:11" x14ac:dyDescent="0.25">
      <c r="K237" s="58"/>
    </row>
    <row r="238" spans="11:11" x14ac:dyDescent="0.25">
      <c r="K238" s="58"/>
    </row>
    <row r="239" spans="11:11" x14ac:dyDescent="0.25">
      <c r="K239" s="58"/>
    </row>
    <row r="240" spans="11:11" x14ac:dyDescent="0.25">
      <c r="K240" s="58"/>
    </row>
    <row r="241" spans="11:11" x14ac:dyDescent="0.25">
      <c r="K241" s="58"/>
    </row>
    <row r="242" spans="11:11" x14ac:dyDescent="0.25">
      <c r="K242" s="58"/>
    </row>
    <row r="243" spans="11:11" x14ac:dyDescent="0.25">
      <c r="K243" s="58"/>
    </row>
    <row r="244" spans="11:11" x14ac:dyDescent="0.25">
      <c r="K244" s="58"/>
    </row>
    <row r="245" spans="11:11" x14ac:dyDescent="0.25">
      <c r="K245" s="58"/>
    </row>
    <row r="246" spans="11:11" x14ac:dyDescent="0.25">
      <c r="K246" s="58"/>
    </row>
    <row r="247" spans="11:11" x14ac:dyDescent="0.25">
      <c r="K247" s="58"/>
    </row>
    <row r="248" spans="11:11" x14ac:dyDescent="0.25">
      <c r="K248" s="58"/>
    </row>
    <row r="249" spans="11:11" x14ac:dyDescent="0.25">
      <c r="K249" s="58"/>
    </row>
    <row r="250" spans="11:11" x14ac:dyDescent="0.25">
      <c r="K250" s="58"/>
    </row>
    <row r="251" spans="11:11" x14ac:dyDescent="0.25">
      <c r="K251" s="58"/>
    </row>
    <row r="252" spans="11:11" x14ac:dyDescent="0.25">
      <c r="K252" s="58"/>
    </row>
    <row r="253" spans="11:11" x14ac:dyDescent="0.25">
      <c r="K253" s="58"/>
    </row>
    <row r="254" spans="11:11" x14ac:dyDescent="0.25">
      <c r="K254" s="58"/>
    </row>
    <row r="255" spans="11:11" x14ac:dyDescent="0.25">
      <c r="K255" s="58"/>
    </row>
    <row r="256" spans="11:11" x14ac:dyDescent="0.25">
      <c r="K256" s="58"/>
    </row>
    <row r="257" spans="11:11" x14ac:dyDescent="0.25">
      <c r="K257" s="58"/>
    </row>
    <row r="258" spans="11:11" x14ac:dyDescent="0.25">
      <c r="K258" s="58"/>
    </row>
    <row r="259" spans="11:11" x14ac:dyDescent="0.25">
      <c r="K259" s="58"/>
    </row>
    <row r="260" spans="11:11" x14ac:dyDescent="0.25">
      <c r="K260" s="58"/>
    </row>
    <row r="261" spans="11:11" x14ac:dyDescent="0.25">
      <c r="K261" s="58"/>
    </row>
    <row r="262" spans="11:11" x14ac:dyDescent="0.25">
      <c r="K262" s="58"/>
    </row>
    <row r="263" spans="11:11" x14ac:dyDescent="0.25">
      <c r="K263" s="58"/>
    </row>
    <row r="264" spans="11:11" x14ac:dyDescent="0.25">
      <c r="K264" s="58"/>
    </row>
    <row r="265" spans="11:11" x14ac:dyDescent="0.25">
      <c r="K265" s="58"/>
    </row>
    <row r="266" spans="11:11" x14ac:dyDescent="0.25">
      <c r="K266" s="58"/>
    </row>
    <row r="267" spans="11:11" x14ac:dyDescent="0.25">
      <c r="K267" s="58"/>
    </row>
    <row r="268" spans="11:11" x14ac:dyDescent="0.25">
      <c r="K268" s="58"/>
    </row>
    <row r="269" spans="11:11" x14ac:dyDescent="0.25">
      <c r="K269" s="58"/>
    </row>
    <row r="270" spans="11:11" x14ac:dyDescent="0.25">
      <c r="K270" s="58"/>
    </row>
    <row r="271" spans="11:11" x14ac:dyDescent="0.25">
      <c r="K271" s="58"/>
    </row>
    <row r="272" spans="11:11" x14ac:dyDescent="0.25">
      <c r="K272" s="58"/>
    </row>
    <row r="273" spans="11:11" x14ac:dyDescent="0.25">
      <c r="K273" s="58"/>
    </row>
    <row r="274" spans="11:11" x14ac:dyDescent="0.25">
      <c r="K274" s="58"/>
    </row>
    <row r="275" spans="11:11" x14ac:dyDescent="0.25">
      <c r="K275" s="58"/>
    </row>
    <row r="276" spans="11:11" x14ac:dyDescent="0.25">
      <c r="K276" s="58"/>
    </row>
    <row r="277" spans="11:11" x14ac:dyDescent="0.25">
      <c r="K277" s="58"/>
    </row>
    <row r="278" spans="11:11" x14ac:dyDescent="0.25">
      <c r="K278" s="58"/>
    </row>
    <row r="279" spans="11:11" x14ac:dyDescent="0.25">
      <c r="K279" s="58"/>
    </row>
    <row r="280" spans="11:11" x14ac:dyDescent="0.25">
      <c r="K280" s="58"/>
    </row>
    <row r="281" spans="11:11" x14ac:dyDescent="0.25">
      <c r="K281" s="58"/>
    </row>
    <row r="282" spans="11:11" x14ac:dyDescent="0.25">
      <c r="K282" s="58"/>
    </row>
    <row r="283" spans="11:11" x14ac:dyDescent="0.25">
      <c r="K283" s="58"/>
    </row>
    <row r="284" spans="11:11" x14ac:dyDescent="0.25">
      <c r="K284" s="58"/>
    </row>
    <row r="285" spans="11:11" x14ac:dyDescent="0.25">
      <c r="K285" s="58"/>
    </row>
    <row r="286" spans="11:11" x14ac:dyDescent="0.25">
      <c r="K286" s="58"/>
    </row>
    <row r="287" spans="11:11" x14ac:dyDescent="0.25">
      <c r="K287" s="58"/>
    </row>
    <row r="288" spans="11:11" x14ac:dyDescent="0.25">
      <c r="K288" s="58"/>
    </row>
    <row r="289" spans="11:11" x14ac:dyDescent="0.25">
      <c r="K289" s="58"/>
    </row>
    <row r="290" spans="11:11" x14ac:dyDescent="0.25">
      <c r="K290" s="58"/>
    </row>
    <row r="291" spans="11:11" x14ac:dyDescent="0.25">
      <c r="K291" s="58"/>
    </row>
    <row r="292" spans="11:11" x14ac:dyDescent="0.25">
      <c r="K292" s="58"/>
    </row>
    <row r="293" spans="11:11" x14ac:dyDescent="0.25">
      <c r="K293" s="58"/>
    </row>
    <row r="294" spans="11:11" x14ac:dyDescent="0.25">
      <c r="K294" s="58"/>
    </row>
    <row r="295" spans="11:11" x14ac:dyDescent="0.25">
      <c r="K295" s="58"/>
    </row>
    <row r="296" spans="11:11" x14ac:dyDescent="0.25">
      <c r="K296" s="58"/>
    </row>
    <row r="297" spans="11:11" x14ac:dyDescent="0.25">
      <c r="K297" s="58"/>
    </row>
    <row r="298" spans="11:11" x14ac:dyDescent="0.25">
      <c r="K298" s="58"/>
    </row>
    <row r="299" spans="11:11" x14ac:dyDescent="0.25">
      <c r="K299" s="58"/>
    </row>
    <row r="300" spans="11:11" x14ac:dyDescent="0.25">
      <c r="K300" s="58"/>
    </row>
    <row r="301" spans="11:11" x14ac:dyDescent="0.25">
      <c r="K301" s="58"/>
    </row>
    <row r="302" spans="11:11" x14ac:dyDescent="0.25">
      <c r="K302" s="58"/>
    </row>
    <row r="303" spans="11:11" x14ac:dyDescent="0.25">
      <c r="K303" s="58"/>
    </row>
    <row r="304" spans="11:11" x14ac:dyDescent="0.25">
      <c r="K304" s="58"/>
    </row>
    <row r="305" spans="11:11" x14ac:dyDescent="0.25">
      <c r="K305" s="58"/>
    </row>
    <row r="306" spans="11:11" x14ac:dyDescent="0.25">
      <c r="K306" s="58"/>
    </row>
    <row r="307" spans="11:11" x14ac:dyDescent="0.25">
      <c r="K307" s="58"/>
    </row>
    <row r="308" spans="11:11" x14ac:dyDescent="0.25">
      <c r="K308" s="58"/>
    </row>
    <row r="309" spans="11:11" x14ac:dyDescent="0.25">
      <c r="K309" s="58"/>
    </row>
    <row r="310" spans="11:11" x14ac:dyDescent="0.25">
      <c r="K310" s="58"/>
    </row>
    <row r="311" spans="11:11" x14ac:dyDescent="0.25">
      <c r="K311" s="58"/>
    </row>
    <row r="312" spans="11:11" x14ac:dyDescent="0.25">
      <c r="K312" s="58"/>
    </row>
    <row r="313" spans="11:11" x14ac:dyDescent="0.25">
      <c r="K313" s="58"/>
    </row>
    <row r="314" spans="11:11" x14ac:dyDescent="0.25">
      <c r="K314" s="58"/>
    </row>
    <row r="315" spans="11:11" x14ac:dyDescent="0.25">
      <c r="K315" s="58"/>
    </row>
    <row r="316" spans="11:11" x14ac:dyDescent="0.25">
      <c r="K316" s="58"/>
    </row>
    <row r="317" spans="11:11" x14ac:dyDescent="0.25">
      <c r="K317" s="58"/>
    </row>
    <row r="318" spans="11:11" x14ac:dyDescent="0.25">
      <c r="K318" s="58"/>
    </row>
    <row r="319" spans="11:11" x14ac:dyDescent="0.25">
      <c r="K319" s="58"/>
    </row>
    <row r="320" spans="11:11" x14ac:dyDescent="0.25">
      <c r="K320" s="58"/>
    </row>
    <row r="321" spans="11:11" x14ac:dyDescent="0.25">
      <c r="K321" s="58"/>
    </row>
    <row r="322" spans="11:11" x14ac:dyDescent="0.25">
      <c r="K322" s="58"/>
    </row>
    <row r="323" spans="11:11" x14ac:dyDescent="0.25">
      <c r="K323" s="58"/>
    </row>
    <row r="324" spans="11:11" x14ac:dyDescent="0.25">
      <c r="K324" s="58"/>
    </row>
    <row r="325" spans="11:11" x14ac:dyDescent="0.25">
      <c r="K325" s="58"/>
    </row>
    <row r="326" spans="11:11" x14ac:dyDescent="0.25">
      <c r="K326" s="58"/>
    </row>
    <row r="327" spans="11:11" x14ac:dyDescent="0.25">
      <c r="K327" s="58"/>
    </row>
    <row r="328" spans="11:11" x14ac:dyDescent="0.25">
      <c r="K328" s="58"/>
    </row>
    <row r="329" spans="11:11" x14ac:dyDescent="0.25">
      <c r="K329" s="58"/>
    </row>
    <row r="330" spans="11:11" x14ac:dyDescent="0.25">
      <c r="K330" s="58"/>
    </row>
    <row r="331" spans="11:11" x14ac:dyDescent="0.25">
      <c r="K331" s="58"/>
    </row>
    <row r="332" spans="11:11" x14ac:dyDescent="0.25">
      <c r="K332" s="58"/>
    </row>
    <row r="333" spans="11:11" x14ac:dyDescent="0.25">
      <c r="K333" s="58"/>
    </row>
    <row r="334" spans="11:11" x14ac:dyDescent="0.25">
      <c r="K334" s="58"/>
    </row>
    <row r="335" spans="11:11" x14ac:dyDescent="0.25">
      <c r="K335" s="58"/>
    </row>
    <row r="336" spans="11:11" x14ac:dyDescent="0.25">
      <c r="K336" s="58"/>
    </row>
    <row r="337" spans="11:11" x14ac:dyDescent="0.25">
      <c r="K337" s="58"/>
    </row>
    <row r="338" spans="11:11" x14ac:dyDescent="0.25">
      <c r="K338" s="58"/>
    </row>
    <row r="339" spans="11:11" x14ac:dyDescent="0.25">
      <c r="K339" s="58"/>
    </row>
    <row r="340" spans="11:11" x14ac:dyDescent="0.25">
      <c r="K340" s="58"/>
    </row>
    <row r="341" spans="11:11" x14ac:dyDescent="0.25">
      <c r="K341" s="58"/>
    </row>
    <row r="342" spans="11:11" x14ac:dyDescent="0.25">
      <c r="K342" s="58"/>
    </row>
    <row r="343" spans="11:11" x14ac:dyDescent="0.25">
      <c r="K343" s="58"/>
    </row>
    <row r="344" spans="11:11" x14ac:dyDescent="0.25">
      <c r="K344" s="58"/>
    </row>
    <row r="345" spans="11:11" x14ac:dyDescent="0.25">
      <c r="K345" s="58"/>
    </row>
    <row r="346" spans="11:11" x14ac:dyDescent="0.25">
      <c r="K346" s="58"/>
    </row>
    <row r="347" spans="11:11" x14ac:dyDescent="0.25">
      <c r="K347" s="58"/>
    </row>
    <row r="348" spans="11:11" x14ac:dyDescent="0.25">
      <c r="K348" s="58"/>
    </row>
    <row r="349" spans="11:11" x14ac:dyDescent="0.25">
      <c r="K349" s="58"/>
    </row>
    <row r="350" spans="11:11" x14ac:dyDescent="0.25">
      <c r="K350" s="58"/>
    </row>
    <row r="351" spans="11:11" x14ac:dyDescent="0.25">
      <c r="K351" s="58"/>
    </row>
    <row r="352" spans="11:11" x14ac:dyDescent="0.25">
      <c r="K352" s="58"/>
    </row>
    <row r="353" spans="11:11" x14ac:dyDescent="0.25">
      <c r="K353" s="58"/>
    </row>
    <row r="354" spans="11:11" x14ac:dyDescent="0.25">
      <c r="K354" s="58"/>
    </row>
    <row r="355" spans="11:11" x14ac:dyDescent="0.25">
      <c r="K355" s="58"/>
    </row>
    <row r="356" spans="11:11" x14ac:dyDescent="0.25">
      <c r="K356" s="58"/>
    </row>
    <row r="357" spans="11:11" x14ac:dyDescent="0.25">
      <c r="K357" s="58"/>
    </row>
    <row r="358" spans="11:11" x14ac:dyDescent="0.25">
      <c r="K358" s="58"/>
    </row>
    <row r="359" spans="11:11" x14ac:dyDescent="0.25">
      <c r="K359" s="58"/>
    </row>
    <row r="360" spans="11:11" x14ac:dyDescent="0.25">
      <c r="K360" s="58"/>
    </row>
    <row r="361" spans="11:11" x14ac:dyDescent="0.25">
      <c r="K361" s="58"/>
    </row>
    <row r="362" spans="11:11" x14ac:dyDescent="0.25">
      <c r="K362" s="58"/>
    </row>
    <row r="363" spans="11:11" x14ac:dyDescent="0.25">
      <c r="K363" s="58"/>
    </row>
    <row r="364" spans="11:11" x14ac:dyDescent="0.25">
      <c r="K364" s="58"/>
    </row>
    <row r="365" spans="11:11" x14ac:dyDescent="0.25">
      <c r="K365" s="58"/>
    </row>
    <row r="366" spans="11:11" x14ac:dyDescent="0.25">
      <c r="K366" s="58"/>
    </row>
    <row r="367" spans="11:11" x14ac:dyDescent="0.25">
      <c r="K367" s="58"/>
    </row>
    <row r="368" spans="11:11" x14ac:dyDescent="0.25">
      <c r="K368" s="58"/>
    </row>
    <row r="369" spans="11:11" x14ac:dyDescent="0.25">
      <c r="K369" s="58"/>
    </row>
    <row r="370" spans="11:11" x14ac:dyDescent="0.25">
      <c r="K370" s="58"/>
    </row>
    <row r="371" spans="11:11" x14ac:dyDescent="0.25">
      <c r="K371" s="58"/>
    </row>
    <row r="372" spans="11:11" x14ac:dyDescent="0.25">
      <c r="K372" s="58"/>
    </row>
    <row r="373" spans="11:11" x14ac:dyDescent="0.25">
      <c r="K373" s="58"/>
    </row>
    <row r="374" spans="11:11" x14ac:dyDescent="0.25">
      <c r="K374" s="58"/>
    </row>
    <row r="375" spans="11:11" x14ac:dyDescent="0.25">
      <c r="K375" s="58"/>
    </row>
    <row r="376" spans="11:11" x14ac:dyDescent="0.25">
      <c r="K376" s="58"/>
    </row>
    <row r="377" spans="11:11" x14ac:dyDescent="0.25">
      <c r="K377" s="58"/>
    </row>
    <row r="378" spans="11:11" x14ac:dyDescent="0.25">
      <c r="K378" s="58"/>
    </row>
    <row r="379" spans="11:11" x14ac:dyDescent="0.25">
      <c r="K379" s="58"/>
    </row>
    <row r="380" spans="11:11" x14ac:dyDescent="0.25">
      <c r="K380" s="58"/>
    </row>
    <row r="381" spans="11:11" x14ac:dyDescent="0.25">
      <c r="K381" s="58"/>
    </row>
    <row r="382" spans="11:11" x14ac:dyDescent="0.25">
      <c r="K382" s="58"/>
    </row>
    <row r="383" spans="11:11" x14ac:dyDescent="0.25">
      <c r="K383" s="58"/>
    </row>
    <row r="384" spans="11:11" x14ac:dyDescent="0.25">
      <c r="K384" s="58"/>
    </row>
    <row r="385" spans="11:11" x14ac:dyDescent="0.25">
      <c r="K385" s="58"/>
    </row>
    <row r="386" spans="11:11" x14ac:dyDescent="0.25">
      <c r="K386" s="58"/>
    </row>
    <row r="387" spans="11:11" x14ac:dyDescent="0.25">
      <c r="K387" s="58"/>
    </row>
    <row r="388" spans="11:11" x14ac:dyDescent="0.25">
      <c r="K388" s="58"/>
    </row>
    <row r="389" spans="11:11" x14ac:dyDescent="0.25">
      <c r="K389" s="58"/>
    </row>
    <row r="390" spans="11:11" x14ac:dyDescent="0.25">
      <c r="K390" s="58"/>
    </row>
    <row r="391" spans="11:11" x14ac:dyDescent="0.25">
      <c r="K391" s="58"/>
    </row>
    <row r="392" spans="11:11" x14ac:dyDescent="0.25">
      <c r="K392" s="58"/>
    </row>
    <row r="393" spans="11:11" x14ac:dyDescent="0.25">
      <c r="K393" s="58"/>
    </row>
    <row r="394" spans="11:11" x14ac:dyDescent="0.25">
      <c r="K394" s="58"/>
    </row>
    <row r="395" spans="11:11" x14ac:dyDescent="0.25">
      <c r="K395" s="58"/>
    </row>
    <row r="396" spans="11:11" x14ac:dyDescent="0.25">
      <c r="K396" s="58"/>
    </row>
    <row r="397" spans="11:11" x14ac:dyDescent="0.25">
      <c r="K397" s="58"/>
    </row>
    <row r="398" spans="11:11" x14ac:dyDescent="0.25">
      <c r="K398" s="58"/>
    </row>
    <row r="399" spans="11:11" x14ac:dyDescent="0.25">
      <c r="K399" s="58"/>
    </row>
    <row r="400" spans="11:11" x14ac:dyDescent="0.25">
      <c r="K400" s="58"/>
    </row>
    <row r="401" spans="11:11" x14ac:dyDescent="0.25">
      <c r="K401" s="58"/>
    </row>
    <row r="402" spans="11:11" x14ac:dyDescent="0.25">
      <c r="K402" s="58"/>
    </row>
    <row r="403" spans="11:11" x14ac:dyDescent="0.25">
      <c r="K403" s="58"/>
    </row>
    <row r="404" spans="11:11" x14ac:dyDescent="0.25">
      <c r="K404" s="58"/>
    </row>
    <row r="405" spans="11:11" x14ac:dyDescent="0.25">
      <c r="K405" s="58"/>
    </row>
    <row r="406" spans="11:11" x14ac:dyDescent="0.25">
      <c r="K406" s="58"/>
    </row>
    <row r="407" spans="11:11" x14ac:dyDescent="0.25">
      <c r="K407" s="58"/>
    </row>
    <row r="408" spans="11:11" x14ac:dyDescent="0.25">
      <c r="K408" s="58"/>
    </row>
    <row r="409" spans="11:11" x14ac:dyDescent="0.25">
      <c r="K409" s="58"/>
    </row>
    <row r="410" spans="11:11" x14ac:dyDescent="0.25">
      <c r="K410" s="58"/>
    </row>
    <row r="411" spans="11:11" x14ac:dyDescent="0.25">
      <c r="K411" s="58"/>
    </row>
    <row r="412" spans="11:11" x14ac:dyDescent="0.25">
      <c r="K412" s="58"/>
    </row>
    <row r="413" spans="11:11" x14ac:dyDescent="0.25">
      <c r="K413" s="58"/>
    </row>
    <row r="414" spans="11:11" x14ac:dyDescent="0.25">
      <c r="K414" s="58"/>
    </row>
    <row r="415" spans="11:11" x14ac:dyDescent="0.25">
      <c r="K415" s="58"/>
    </row>
    <row r="416" spans="11:11" x14ac:dyDescent="0.25">
      <c r="K416" s="58"/>
    </row>
    <row r="417" spans="11:11" x14ac:dyDescent="0.25">
      <c r="K417" s="58"/>
    </row>
    <row r="418" spans="11:11" x14ac:dyDescent="0.25">
      <c r="K418" s="58"/>
    </row>
    <row r="419" spans="11:11" x14ac:dyDescent="0.25">
      <c r="K419" s="58"/>
    </row>
    <row r="420" spans="11:11" x14ac:dyDescent="0.25">
      <c r="K420" s="58"/>
    </row>
    <row r="421" spans="11:11" x14ac:dyDescent="0.25">
      <c r="K421" s="58"/>
    </row>
    <row r="422" spans="11:11" x14ac:dyDescent="0.25">
      <c r="K422" s="58"/>
    </row>
    <row r="423" spans="11:11" x14ac:dyDescent="0.25">
      <c r="K423" s="58"/>
    </row>
    <row r="424" spans="11:11" x14ac:dyDescent="0.25">
      <c r="K424" s="58"/>
    </row>
    <row r="425" spans="11:11" x14ac:dyDescent="0.25">
      <c r="K425" s="58"/>
    </row>
    <row r="426" spans="11:11" x14ac:dyDescent="0.25">
      <c r="K426" s="58"/>
    </row>
    <row r="427" spans="11:11" x14ac:dyDescent="0.25">
      <c r="K427" s="58"/>
    </row>
    <row r="428" spans="11:11" x14ac:dyDescent="0.25">
      <c r="K428" s="58"/>
    </row>
    <row r="429" spans="11:11" x14ac:dyDescent="0.25">
      <c r="K429" s="58"/>
    </row>
    <row r="430" spans="11:11" x14ac:dyDescent="0.25">
      <c r="K430" s="58"/>
    </row>
    <row r="431" spans="11:11" x14ac:dyDescent="0.25">
      <c r="K431" s="58"/>
    </row>
    <row r="432" spans="11:11" x14ac:dyDescent="0.25">
      <c r="K432" s="58"/>
    </row>
    <row r="433" spans="11:11" x14ac:dyDescent="0.25">
      <c r="K433" s="58"/>
    </row>
    <row r="434" spans="11:11" x14ac:dyDescent="0.25">
      <c r="K434" s="58"/>
    </row>
    <row r="435" spans="11:11" x14ac:dyDescent="0.25">
      <c r="K435" s="58"/>
    </row>
    <row r="436" spans="11:11" x14ac:dyDescent="0.25">
      <c r="K436" s="58"/>
    </row>
    <row r="437" spans="11:11" x14ac:dyDescent="0.25">
      <c r="K437" s="58"/>
    </row>
    <row r="438" spans="11:11" x14ac:dyDescent="0.25">
      <c r="K438" s="58"/>
    </row>
    <row r="439" spans="11:11" x14ac:dyDescent="0.25">
      <c r="K439" s="58"/>
    </row>
    <row r="440" spans="11:11" x14ac:dyDescent="0.25">
      <c r="K440" s="58"/>
    </row>
    <row r="441" spans="11:11" x14ac:dyDescent="0.25">
      <c r="K441" s="58"/>
    </row>
    <row r="442" spans="11:11" x14ac:dyDescent="0.25">
      <c r="K442" s="58"/>
    </row>
    <row r="443" spans="11:11" x14ac:dyDescent="0.25">
      <c r="K443" s="58"/>
    </row>
    <row r="444" spans="11:11" x14ac:dyDescent="0.25">
      <c r="K444" s="58"/>
    </row>
    <row r="445" spans="11:11" x14ac:dyDescent="0.25">
      <c r="K445" s="58"/>
    </row>
    <row r="446" spans="11:11" x14ac:dyDescent="0.25">
      <c r="K446" s="58"/>
    </row>
    <row r="447" spans="11:11" x14ac:dyDescent="0.25">
      <c r="K447" s="58"/>
    </row>
    <row r="448" spans="11:11" x14ac:dyDescent="0.25">
      <c r="K448" s="58"/>
    </row>
    <row r="449" spans="11:11" x14ac:dyDescent="0.25">
      <c r="K449" s="58"/>
    </row>
    <row r="450" spans="11:11" x14ac:dyDescent="0.25">
      <c r="K450" s="58"/>
    </row>
    <row r="451" spans="11:11" x14ac:dyDescent="0.25">
      <c r="K451" s="58"/>
    </row>
    <row r="452" spans="11:11" x14ac:dyDescent="0.25">
      <c r="K452" s="58"/>
    </row>
    <row r="453" spans="11:11" x14ac:dyDescent="0.25">
      <c r="K453" s="58"/>
    </row>
    <row r="454" spans="11:11" x14ac:dyDescent="0.25">
      <c r="K454" s="58"/>
    </row>
    <row r="455" spans="11:11" x14ac:dyDescent="0.25">
      <c r="K455" s="58"/>
    </row>
    <row r="456" spans="11:11" x14ac:dyDescent="0.25">
      <c r="K456" s="58"/>
    </row>
    <row r="457" spans="11:11" x14ac:dyDescent="0.25">
      <c r="K457" s="58"/>
    </row>
    <row r="458" spans="11:11" x14ac:dyDescent="0.25">
      <c r="K458" s="58"/>
    </row>
    <row r="459" spans="11:11" x14ac:dyDescent="0.25">
      <c r="K459" s="58"/>
    </row>
    <row r="460" spans="11:11" x14ac:dyDescent="0.25">
      <c r="K460" s="58"/>
    </row>
    <row r="461" spans="11:11" x14ac:dyDescent="0.25">
      <c r="K461" s="58"/>
    </row>
    <row r="462" spans="11:11" x14ac:dyDescent="0.25">
      <c r="K462" s="58"/>
    </row>
    <row r="463" spans="11:11" x14ac:dyDescent="0.25">
      <c r="K463" s="58"/>
    </row>
    <row r="464" spans="11:11" x14ac:dyDescent="0.25">
      <c r="K464" s="58"/>
    </row>
    <row r="465" spans="11:11" x14ac:dyDescent="0.25">
      <c r="K465" s="58"/>
    </row>
    <row r="466" spans="11:11" x14ac:dyDescent="0.25">
      <c r="K466" s="58"/>
    </row>
    <row r="467" spans="11:11" x14ac:dyDescent="0.25">
      <c r="K467" s="58"/>
    </row>
    <row r="468" spans="11:11" x14ac:dyDescent="0.25">
      <c r="K468" s="58"/>
    </row>
    <row r="469" spans="11:11" x14ac:dyDescent="0.25">
      <c r="K469" s="58"/>
    </row>
    <row r="470" spans="11:11" x14ac:dyDescent="0.25">
      <c r="K470" s="58"/>
    </row>
    <row r="471" spans="11:11" x14ac:dyDescent="0.25">
      <c r="K471" s="58"/>
    </row>
    <row r="472" spans="11:11" x14ac:dyDescent="0.25">
      <c r="K472" s="58"/>
    </row>
    <row r="473" spans="11:11" x14ac:dyDescent="0.25">
      <c r="K473" s="58"/>
    </row>
    <row r="474" spans="11:11" x14ac:dyDescent="0.25">
      <c r="K474" s="58"/>
    </row>
    <row r="475" spans="11:11" x14ac:dyDescent="0.25">
      <c r="K475" s="58"/>
    </row>
    <row r="476" spans="11:11" x14ac:dyDescent="0.25">
      <c r="K476" s="58"/>
    </row>
    <row r="477" spans="11:11" x14ac:dyDescent="0.25">
      <c r="K477" s="58"/>
    </row>
    <row r="478" spans="11:11" x14ac:dyDescent="0.25">
      <c r="K478" s="58"/>
    </row>
    <row r="479" spans="11:11" x14ac:dyDescent="0.25">
      <c r="K479" s="58"/>
    </row>
    <row r="480" spans="11:11" x14ac:dyDescent="0.25">
      <c r="K480" s="58"/>
    </row>
    <row r="481" spans="11:11" x14ac:dyDescent="0.25">
      <c r="K481" s="58"/>
    </row>
    <row r="482" spans="11:11" x14ac:dyDescent="0.25">
      <c r="K482" s="58"/>
    </row>
    <row r="483" spans="11:11" x14ac:dyDescent="0.25">
      <c r="K483" s="58"/>
    </row>
    <row r="484" spans="11:11" x14ac:dyDescent="0.25">
      <c r="K484" s="58"/>
    </row>
    <row r="485" spans="11:11" x14ac:dyDescent="0.25">
      <c r="K485" s="58"/>
    </row>
    <row r="486" spans="11:11" x14ac:dyDescent="0.25">
      <c r="K486" s="58"/>
    </row>
    <row r="487" spans="11:11" x14ac:dyDescent="0.25">
      <c r="K487" s="58"/>
    </row>
    <row r="488" spans="11:11" x14ac:dyDescent="0.25">
      <c r="K488" s="58"/>
    </row>
    <row r="489" spans="11:11" x14ac:dyDescent="0.25">
      <c r="K489" s="58"/>
    </row>
    <row r="490" spans="11:11" x14ac:dyDescent="0.25">
      <c r="K490" s="58"/>
    </row>
    <row r="491" spans="11:11" x14ac:dyDescent="0.25">
      <c r="K491" s="58"/>
    </row>
    <row r="492" spans="11:11" x14ac:dyDescent="0.25">
      <c r="K492" s="58"/>
    </row>
    <row r="493" spans="11:11" x14ac:dyDescent="0.25">
      <c r="K493" s="58"/>
    </row>
    <row r="494" spans="11:11" x14ac:dyDescent="0.25">
      <c r="K494" s="58"/>
    </row>
    <row r="495" spans="11:11" x14ac:dyDescent="0.25">
      <c r="K495" s="58"/>
    </row>
    <row r="496" spans="11:11" x14ac:dyDescent="0.25">
      <c r="K496" s="58"/>
    </row>
    <row r="497" spans="11:11" x14ac:dyDescent="0.25">
      <c r="K497" s="58"/>
    </row>
    <row r="498" spans="11:11" x14ac:dyDescent="0.25">
      <c r="K498" s="58"/>
    </row>
    <row r="499" spans="11:11" x14ac:dyDescent="0.25">
      <c r="K499" s="58"/>
    </row>
    <row r="500" spans="11:11" x14ac:dyDescent="0.25">
      <c r="K500" s="58"/>
    </row>
    <row r="501" spans="11:11" x14ac:dyDescent="0.25">
      <c r="K501" s="58"/>
    </row>
    <row r="502" spans="11:11" x14ac:dyDescent="0.25">
      <c r="K502" s="58"/>
    </row>
    <row r="503" spans="11:11" x14ac:dyDescent="0.25">
      <c r="K503" s="58"/>
    </row>
    <row r="504" spans="11:11" x14ac:dyDescent="0.25">
      <c r="K504" s="58"/>
    </row>
    <row r="505" spans="11:11" x14ac:dyDescent="0.25">
      <c r="K505" s="58"/>
    </row>
    <row r="506" spans="11:11" x14ac:dyDescent="0.25">
      <c r="K506" s="58"/>
    </row>
    <row r="507" spans="11:11" x14ac:dyDescent="0.25">
      <c r="K507" s="58"/>
    </row>
    <row r="508" spans="11:11" x14ac:dyDescent="0.25">
      <c r="K508" s="58"/>
    </row>
    <row r="509" spans="11:11" x14ac:dyDescent="0.25">
      <c r="K509" s="58"/>
    </row>
    <row r="510" spans="11:11" x14ac:dyDescent="0.25">
      <c r="K510" s="58"/>
    </row>
    <row r="511" spans="11:11" x14ac:dyDescent="0.25">
      <c r="K511" s="58"/>
    </row>
    <row r="512" spans="11:11" x14ac:dyDescent="0.25">
      <c r="K512" s="58"/>
    </row>
    <row r="513" spans="11:11" x14ac:dyDescent="0.25">
      <c r="K513" s="58"/>
    </row>
    <row r="514" spans="11:11" x14ac:dyDescent="0.25">
      <c r="K514" s="58"/>
    </row>
    <row r="515" spans="11:11" x14ac:dyDescent="0.25">
      <c r="K515" s="58"/>
    </row>
    <row r="516" spans="11:11" x14ac:dyDescent="0.25">
      <c r="K516" s="58"/>
    </row>
    <row r="517" spans="11:11" x14ac:dyDescent="0.25">
      <c r="K517" s="58"/>
    </row>
    <row r="518" spans="11:11" x14ac:dyDescent="0.25">
      <c r="K518" s="58"/>
    </row>
    <row r="519" spans="11:11" x14ac:dyDescent="0.25">
      <c r="K519" s="58"/>
    </row>
    <row r="520" spans="11:11" x14ac:dyDescent="0.25">
      <c r="K520" s="58"/>
    </row>
    <row r="521" spans="11:11" x14ac:dyDescent="0.25">
      <c r="K521" s="58"/>
    </row>
    <row r="522" spans="11:11" x14ac:dyDescent="0.25">
      <c r="K522" s="58"/>
    </row>
    <row r="523" spans="11:11" x14ac:dyDescent="0.25">
      <c r="K523" s="58"/>
    </row>
    <row r="524" spans="11:11" x14ac:dyDescent="0.25">
      <c r="K524" s="58"/>
    </row>
    <row r="525" spans="11:11" x14ac:dyDescent="0.25">
      <c r="K525" s="58"/>
    </row>
    <row r="526" spans="11:11" x14ac:dyDescent="0.25">
      <c r="K526" s="58"/>
    </row>
    <row r="527" spans="11:11" x14ac:dyDescent="0.25">
      <c r="K527" s="58"/>
    </row>
    <row r="528" spans="11:11" x14ac:dyDescent="0.25">
      <c r="K528" s="58"/>
    </row>
    <row r="529" spans="11:11" x14ac:dyDescent="0.25">
      <c r="K529" s="58"/>
    </row>
    <row r="530" spans="11:11" x14ac:dyDescent="0.25">
      <c r="K530" s="58"/>
    </row>
    <row r="531" spans="11:11" x14ac:dyDescent="0.25">
      <c r="K531" s="58"/>
    </row>
    <row r="532" spans="11:11" x14ac:dyDescent="0.25">
      <c r="K532" s="58"/>
    </row>
    <row r="533" spans="11:11" x14ac:dyDescent="0.25">
      <c r="K533" s="58"/>
    </row>
    <row r="534" spans="11:11" x14ac:dyDescent="0.25">
      <c r="K534" s="58"/>
    </row>
    <row r="535" spans="11:11" x14ac:dyDescent="0.25">
      <c r="K535" s="58"/>
    </row>
    <row r="536" spans="11:11" x14ac:dyDescent="0.25">
      <c r="K536" s="58"/>
    </row>
    <row r="537" spans="11:11" x14ac:dyDescent="0.25">
      <c r="K537" s="58"/>
    </row>
    <row r="538" spans="11:11" x14ac:dyDescent="0.25">
      <c r="K538" s="58"/>
    </row>
    <row r="539" spans="11:11" x14ac:dyDescent="0.25">
      <c r="K539" s="58"/>
    </row>
    <row r="540" spans="11:11" x14ac:dyDescent="0.25">
      <c r="K540" s="58"/>
    </row>
    <row r="541" spans="11:11" x14ac:dyDescent="0.25">
      <c r="K541" s="58"/>
    </row>
    <row r="542" spans="11:11" x14ac:dyDescent="0.25">
      <c r="K542" s="58"/>
    </row>
    <row r="543" spans="11:11" x14ac:dyDescent="0.25">
      <c r="K543" s="58"/>
    </row>
    <row r="544" spans="11:11" x14ac:dyDescent="0.25">
      <c r="K544" s="58"/>
    </row>
    <row r="545" spans="11:11" x14ac:dyDescent="0.25">
      <c r="K545" s="58"/>
    </row>
    <row r="546" spans="11:11" x14ac:dyDescent="0.25">
      <c r="K546" s="58"/>
    </row>
    <row r="547" spans="11:11" x14ac:dyDescent="0.25">
      <c r="K547" s="58"/>
    </row>
    <row r="548" spans="11:11" x14ac:dyDescent="0.25">
      <c r="K548" s="58"/>
    </row>
    <row r="549" spans="11:11" x14ac:dyDescent="0.25">
      <c r="K549" s="58"/>
    </row>
    <row r="550" spans="11:11" x14ac:dyDescent="0.25">
      <c r="K550" s="58"/>
    </row>
    <row r="551" spans="11:11" x14ac:dyDescent="0.25">
      <c r="K551" s="58"/>
    </row>
    <row r="552" spans="11:11" x14ac:dyDescent="0.25">
      <c r="K552" s="58"/>
    </row>
    <row r="553" spans="11:11" x14ac:dyDescent="0.25">
      <c r="K553" s="58"/>
    </row>
    <row r="554" spans="11:11" x14ac:dyDescent="0.25">
      <c r="K554" s="58"/>
    </row>
    <row r="555" spans="11:11" x14ac:dyDescent="0.25">
      <c r="K555" s="58"/>
    </row>
    <row r="556" spans="11:11" x14ac:dyDescent="0.25">
      <c r="K556" s="58"/>
    </row>
    <row r="557" spans="11:11" x14ac:dyDescent="0.25">
      <c r="K557" s="58"/>
    </row>
    <row r="558" spans="11:11" x14ac:dyDescent="0.25">
      <c r="K558" s="58"/>
    </row>
    <row r="559" spans="11:11" x14ac:dyDescent="0.25">
      <c r="K559" s="58"/>
    </row>
    <row r="560" spans="11:11" x14ac:dyDescent="0.25">
      <c r="K560" s="58"/>
    </row>
    <row r="561" spans="11:11" x14ac:dyDescent="0.25">
      <c r="K561" s="58"/>
    </row>
    <row r="562" spans="11:11" x14ac:dyDescent="0.25">
      <c r="K562" s="58"/>
    </row>
    <row r="563" spans="11:11" x14ac:dyDescent="0.25">
      <c r="K563" s="58"/>
    </row>
    <row r="564" spans="11:11" x14ac:dyDescent="0.25">
      <c r="K564" s="58"/>
    </row>
    <row r="565" spans="11:11" x14ac:dyDescent="0.25">
      <c r="K565" s="58"/>
    </row>
    <row r="566" spans="11:11" x14ac:dyDescent="0.25">
      <c r="K566" s="58"/>
    </row>
    <row r="567" spans="11:11" x14ac:dyDescent="0.25">
      <c r="K567" s="58"/>
    </row>
    <row r="568" spans="11:11" x14ac:dyDescent="0.25">
      <c r="K568" s="58"/>
    </row>
    <row r="569" spans="11:11" x14ac:dyDescent="0.25">
      <c r="K569" s="58"/>
    </row>
    <row r="570" spans="11:11" x14ac:dyDescent="0.25">
      <c r="K570" s="58"/>
    </row>
    <row r="571" spans="11:11" x14ac:dyDescent="0.25">
      <c r="K571" s="58"/>
    </row>
    <row r="572" spans="11:11" x14ac:dyDescent="0.25">
      <c r="K572" s="58"/>
    </row>
    <row r="573" spans="11:11" x14ac:dyDescent="0.25">
      <c r="K573" s="58"/>
    </row>
    <row r="574" spans="11:11" x14ac:dyDescent="0.25">
      <c r="K574" s="58"/>
    </row>
    <row r="575" spans="11:11" x14ac:dyDescent="0.25">
      <c r="K575" s="58"/>
    </row>
    <row r="576" spans="11:11" x14ac:dyDescent="0.25">
      <c r="K576" s="58"/>
    </row>
    <row r="577" spans="11:11" x14ac:dyDescent="0.25">
      <c r="K577" s="58"/>
    </row>
    <row r="578" spans="11:11" x14ac:dyDescent="0.25">
      <c r="K578" s="58"/>
    </row>
    <row r="579" spans="11:11" x14ac:dyDescent="0.25">
      <c r="K579" s="58"/>
    </row>
    <row r="580" spans="11:11" x14ac:dyDescent="0.25">
      <c r="K580" s="58"/>
    </row>
    <row r="581" spans="11:11" x14ac:dyDescent="0.25">
      <c r="K581" s="58"/>
    </row>
    <row r="582" spans="11:11" x14ac:dyDescent="0.25">
      <c r="K582" s="58"/>
    </row>
    <row r="583" spans="11:11" x14ac:dyDescent="0.25">
      <c r="K583" s="58"/>
    </row>
    <row r="584" spans="11:11" x14ac:dyDescent="0.25">
      <c r="K584" s="58"/>
    </row>
    <row r="585" spans="11:11" x14ac:dyDescent="0.25">
      <c r="K585" s="58"/>
    </row>
    <row r="586" spans="11:11" x14ac:dyDescent="0.25">
      <c r="K586" s="58"/>
    </row>
    <row r="587" spans="11:11" x14ac:dyDescent="0.25">
      <c r="K587" s="58"/>
    </row>
    <row r="588" spans="11:11" x14ac:dyDescent="0.25">
      <c r="K588" s="58"/>
    </row>
    <row r="589" spans="11:11" x14ac:dyDescent="0.25">
      <c r="K589" s="58"/>
    </row>
    <row r="590" spans="11:11" x14ac:dyDescent="0.25">
      <c r="K590" s="58"/>
    </row>
    <row r="591" spans="11:11" x14ac:dyDescent="0.25">
      <c r="K591" s="58"/>
    </row>
    <row r="592" spans="11:11" x14ac:dyDescent="0.25">
      <c r="K592" s="58"/>
    </row>
    <row r="593" spans="11:11" x14ac:dyDescent="0.25">
      <c r="K593" s="58"/>
    </row>
    <row r="594" spans="11:11" x14ac:dyDescent="0.25">
      <c r="K594" s="58"/>
    </row>
    <row r="595" spans="11:11" x14ac:dyDescent="0.25">
      <c r="K595" s="58"/>
    </row>
    <row r="596" spans="11:11" x14ac:dyDescent="0.25">
      <c r="K596" s="58"/>
    </row>
    <row r="597" spans="11:11" x14ac:dyDescent="0.25">
      <c r="K597" s="58"/>
    </row>
    <row r="598" spans="11:11" x14ac:dyDescent="0.25">
      <c r="K598" s="58"/>
    </row>
    <row r="599" spans="11:11" x14ac:dyDescent="0.25">
      <c r="K599" s="58"/>
    </row>
    <row r="600" spans="11:11" x14ac:dyDescent="0.25">
      <c r="K600" s="58"/>
    </row>
    <row r="601" spans="11:11" x14ac:dyDescent="0.25">
      <c r="K601" s="58"/>
    </row>
    <row r="602" spans="11:11" x14ac:dyDescent="0.25">
      <c r="K602" s="58"/>
    </row>
    <row r="603" spans="11:11" x14ac:dyDescent="0.25">
      <c r="K603" s="58"/>
    </row>
    <row r="604" spans="11:11" x14ac:dyDescent="0.25">
      <c r="K604" s="58"/>
    </row>
    <row r="605" spans="11:11" x14ac:dyDescent="0.25">
      <c r="K605" s="58"/>
    </row>
    <row r="606" spans="11:11" x14ac:dyDescent="0.25">
      <c r="K606" s="58"/>
    </row>
    <row r="607" spans="11:11" x14ac:dyDescent="0.25">
      <c r="K607" s="58"/>
    </row>
    <row r="608" spans="11:11" x14ac:dyDescent="0.25">
      <c r="K608" s="58"/>
    </row>
    <row r="609" spans="11:11" x14ac:dyDescent="0.25">
      <c r="K609" s="58"/>
    </row>
    <row r="610" spans="11:11" x14ac:dyDescent="0.25">
      <c r="K610" s="58"/>
    </row>
    <row r="611" spans="11:11" x14ac:dyDescent="0.25">
      <c r="K611" s="58"/>
    </row>
    <row r="612" spans="11:11" x14ac:dyDescent="0.25">
      <c r="K612" s="58"/>
    </row>
    <row r="613" spans="11:11" x14ac:dyDescent="0.25">
      <c r="K613" s="58"/>
    </row>
    <row r="614" spans="11:11" x14ac:dyDescent="0.25">
      <c r="K614" s="58"/>
    </row>
    <row r="615" spans="11:11" x14ac:dyDescent="0.25">
      <c r="K615" s="58"/>
    </row>
    <row r="616" spans="11:11" x14ac:dyDescent="0.25">
      <c r="K616" s="58"/>
    </row>
    <row r="617" spans="11:11" x14ac:dyDescent="0.25">
      <c r="K617" s="58"/>
    </row>
    <row r="618" spans="11:11" x14ac:dyDescent="0.25">
      <c r="K618" s="58"/>
    </row>
    <row r="619" spans="11:11" x14ac:dyDescent="0.25">
      <c r="K619" s="58"/>
    </row>
    <row r="620" spans="11:11" x14ac:dyDescent="0.25">
      <c r="K620" s="58"/>
    </row>
    <row r="621" spans="11:11" x14ac:dyDescent="0.25">
      <c r="K621" s="58"/>
    </row>
    <row r="622" spans="11:11" x14ac:dyDescent="0.25">
      <c r="K622" s="58"/>
    </row>
    <row r="623" spans="11:11" x14ac:dyDescent="0.25">
      <c r="K623" s="58"/>
    </row>
    <row r="624" spans="11:11" x14ac:dyDescent="0.25">
      <c r="K624" s="58"/>
    </row>
    <row r="625" spans="11:11" x14ac:dyDescent="0.25">
      <c r="K625" s="58"/>
    </row>
    <row r="626" spans="11:11" x14ac:dyDescent="0.25">
      <c r="K626" s="58"/>
    </row>
    <row r="627" spans="11:11" x14ac:dyDescent="0.25">
      <c r="K627" s="58"/>
    </row>
    <row r="628" spans="11:11" x14ac:dyDescent="0.25">
      <c r="K628" s="58"/>
    </row>
    <row r="629" spans="11:11" x14ac:dyDescent="0.25">
      <c r="K629" s="58"/>
    </row>
    <row r="630" spans="11:11" x14ac:dyDescent="0.25">
      <c r="K630" s="58"/>
    </row>
    <row r="631" spans="11:11" x14ac:dyDescent="0.25">
      <c r="K631" s="58"/>
    </row>
    <row r="632" spans="11:11" x14ac:dyDescent="0.25">
      <c r="K632" s="58"/>
    </row>
    <row r="633" spans="11:11" x14ac:dyDescent="0.25">
      <c r="K633" s="58"/>
    </row>
    <row r="634" spans="11:11" x14ac:dyDescent="0.25">
      <c r="K634" s="58"/>
    </row>
    <row r="635" spans="11:11" x14ac:dyDescent="0.25">
      <c r="K635" s="58"/>
    </row>
    <row r="636" spans="11:11" x14ac:dyDescent="0.25">
      <c r="K636" s="58"/>
    </row>
    <row r="637" spans="11:11" x14ac:dyDescent="0.25">
      <c r="K637" s="58"/>
    </row>
    <row r="638" spans="11:11" x14ac:dyDescent="0.25">
      <c r="K638" s="58"/>
    </row>
    <row r="639" spans="11:11" x14ac:dyDescent="0.25">
      <c r="K639" s="58"/>
    </row>
    <row r="640" spans="11:11" x14ac:dyDescent="0.25">
      <c r="K640" s="58"/>
    </row>
    <row r="641" spans="11:11" x14ac:dyDescent="0.25">
      <c r="K641" s="58"/>
    </row>
    <row r="642" spans="11:11" x14ac:dyDescent="0.25">
      <c r="K642" s="58"/>
    </row>
    <row r="643" spans="11:11" x14ac:dyDescent="0.25">
      <c r="K643" s="58"/>
    </row>
    <row r="644" spans="11:11" x14ac:dyDescent="0.25">
      <c r="K644" s="58"/>
    </row>
    <row r="645" spans="11:11" x14ac:dyDescent="0.25">
      <c r="K645" s="58"/>
    </row>
    <row r="646" spans="11:11" x14ac:dyDescent="0.25">
      <c r="K646" s="58"/>
    </row>
    <row r="647" spans="11:11" x14ac:dyDescent="0.25">
      <c r="K647" s="58"/>
    </row>
    <row r="648" spans="11:11" x14ac:dyDescent="0.25">
      <c r="K648" s="58"/>
    </row>
    <row r="649" spans="11:11" x14ac:dyDescent="0.25">
      <c r="K649" s="58"/>
    </row>
    <row r="650" spans="11:11" x14ac:dyDescent="0.25">
      <c r="K650" s="58"/>
    </row>
    <row r="651" spans="11:11" x14ac:dyDescent="0.25">
      <c r="K651" s="58"/>
    </row>
    <row r="652" spans="11:11" x14ac:dyDescent="0.25">
      <c r="K652" s="58"/>
    </row>
    <row r="653" spans="11:11" x14ac:dyDescent="0.25">
      <c r="K653" s="58"/>
    </row>
    <row r="654" spans="11:11" x14ac:dyDescent="0.25">
      <c r="K654" s="58"/>
    </row>
    <row r="655" spans="11:11" x14ac:dyDescent="0.25">
      <c r="K655" s="58"/>
    </row>
    <row r="656" spans="11:11" x14ac:dyDescent="0.25">
      <c r="K656" s="58"/>
    </row>
    <row r="657" spans="11:11" x14ac:dyDescent="0.25">
      <c r="K657" s="58"/>
    </row>
    <row r="658" spans="11:11" x14ac:dyDescent="0.25">
      <c r="K658" s="58"/>
    </row>
    <row r="659" spans="11:11" x14ac:dyDescent="0.25">
      <c r="K659" s="58"/>
    </row>
    <row r="660" spans="11:11" x14ac:dyDescent="0.25">
      <c r="K660" s="58"/>
    </row>
    <row r="661" spans="11:11" x14ac:dyDescent="0.25">
      <c r="K661" s="58"/>
    </row>
    <row r="662" spans="11:11" x14ac:dyDescent="0.25">
      <c r="K662" s="58"/>
    </row>
    <row r="663" spans="11:11" x14ac:dyDescent="0.25">
      <c r="K663" s="58"/>
    </row>
    <row r="664" spans="11:11" x14ac:dyDescent="0.25">
      <c r="K664" s="58"/>
    </row>
    <row r="665" spans="11:11" x14ac:dyDescent="0.25">
      <c r="K665" s="58"/>
    </row>
    <row r="666" spans="11:11" x14ac:dyDescent="0.25">
      <c r="K666" s="58"/>
    </row>
    <row r="667" spans="11:11" x14ac:dyDescent="0.25">
      <c r="K667" s="58"/>
    </row>
    <row r="668" spans="11:11" x14ac:dyDescent="0.25">
      <c r="K668" s="58"/>
    </row>
    <row r="669" spans="11:11" x14ac:dyDescent="0.25">
      <c r="K669" s="58"/>
    </row>
    <row r="670" spans="11:11" x14ac:dyDescent="0.25">
      <c r="K670" s="58"/>
    </row>
    <row r="671" spans="11:11" x14ac:dyDescent="0.25">
      <c r="K671" s="58"/>
    </row>
    <row r="672" spans="11:11" x14ac:dyDescent="0.25">
      <c r="K672" s="58"/>
    </row>
    <row r="673" spans="11:11" x14ac:dyDescent="0.25">
      <c r="K673" s="58"/>
    </row>
    <row r="674" spans="11:11" x14ac:dyDescent="0.25">
      <c r="K674" s="58"/>
    </row>
    <row r="675" spans="11:11" x14ac:dyDescent="0.25">
      <c r="K675" s="58"/>
    </row>
    <row r="676" spans="11:11" x14ac:dyDescent="0.25">
      <c r="K676" s="58"/>
    </row>
    <row r="677" spans="11:11" x14ac:dyDescent="0.25">
      <c r="K677" s="58"/>
    </row>
    <row r="678" spans="11:11" x14ac:dyDescent="0.25">
      <c r="K678" s="58"/>
    </row>
    <row r="679" spans="11:11" x14ac:dyDescent="0.25">
      <c r="K679" s="58"/>
    </row>
    <row r="680" spans="11:11" x14ac:dyDescent="0.25">
      <c r="K680" s="58"/>
    </row>
    <row r="681" spans="11:11" x14ac:dyDescent="0.25">
      <c r="K681" s="58"/>
    </row>
    <row r="682" spans="11:11" x14ac:dyDescent="0.25">
      <c r="K682" s="58"/>
    </row>
    <row r="683" spans="11:11" x14ac:dyDescent="0.25">
      <c r="K683" s="58"/>
    </row>
    <row r="684" spans="11:11" x14ac:dyDescent="0.25">
      <c r="K684" s="58"/>
    </row>
    <row r="685" spans="11:11" x14ac:dyDescent="0.25">
      <c r="K685" s="58"/>
    </row>
    <row r="686" spans="11:11" x14ac:dyDescent="0.25">
      <c r="K686" s="58"/>
    </row>
    <row r="687" spans="11:11" x14ac:dyDescent="0.25">
      <c r="K687" s="58"/>
    </row>
    <row r="688" spans="11:11" x14ac:dyDescent="0.25">
      <c r="K688" s="58"/>
    </row>
    <row r="689" spans="11:11" x14ac:dyDescent="0.25">
      <c r="K689" s="58"/>
    </row>
    <row r="690" spans="11:11" x14ac:dyDescent="0.25">
      <c r="K690" s="58"/>
    </row>
    <row r="691" spans="11:11" x14ac:dyDescent="0.25">
      <c r="K691" s="58"/>
    </row>
    <row r="692" spans="11:11" x14ac:dyDescent="0.25">
      <c r="K692" s="58"/>
    </row>
    <row r="693" spans="11:11" x14ac:dyDescent="0.25">
      <c r="K693" s="58"/>
    </row>
    <row r="694" spans="11:11" x14ac:dyDescent="0.25">
      <c r="K694" s="58"/>
    </row>
    <row r="695" spans="11:11" x14ac:dyDescent="0.25">
      <c r="K695" s="58"/>
    </row>
    <row r="696" spans="11:11" x14ac:dyDescent="0.25">
      <c r="K696" s="58"/>
    </row>
    <row r="697" spans="11:11" x14ac:dyDescent="0.25">
      <c r="K697" s="58"/>
    </row>
    <row r="698" spans="11:11" x14ac:dyDescent="0.25">
      <c r="K698" s="58"/>
    </row>
    <row r="699" spans="11:11" x14ac:dyDescent="0.25">
      <c r="K699" s="58"/>
    </row>
    <row r="700" spans="11:11" x14ac:dyDescent="0.25">
      <c r="K700" s="58"/>
    </row>
    <row r="701" spans="11:11" x14ac:dyDescent="0.25">
      <c r="K701" s="58"/>
    </row>
    <row r="702" spans="11:11" x14ac:dyDescent="0.25">
      <c r="K702" s="58"/>
    </row>
    <row r="703" spans="11:11" x14ac:dyDescent="0.25">
      <c r="K703" s="58"/>
    </row>
    <row r="704" spans="11:11" x14ac:dyDescent="0.25">
      <c r="K704" s="58"/>
    </row>
    <row r="705" spans="11:11" x14ac:dyDescent="0.25">
      <c r="K705" s="58"/>
    </row>
    <row r="706" spans="11:11" x14ac:dyDescent="0.25">
      <c r="K706" s="58"/>
    </row>
    <row r="707" spans="11:11" x14ac:dyDescent="0.25">
      <c r="K707" s="58"/>
    </row>
    <row r="708" spans="11:11" x14ac:dyDescent="0.25">
      <c r="K708" s="58"/>
    </row>
    <row r="709" spans="11:11" x14ac:dyDescent="0.25">
      <c r="K709" s="58"/>
    </row>
    <row r="710" spans="11:11" x14ac:dyDescent="0.25">
      <c r="K710" s="58"/>
    </row>
    <row r="711" spans="11:11" x14ac:dyDescent="0.25">
      <c r="K711" s="58"/>
    </row>
    <row r="712" spans="11:11" x14ac:dyDescent="0.25">
      <c r="K712" s="58"/>
    </row>
    <row r="713" spans="11:11" x14ac:dyDescent="0.25">
      <c r="K713" s="58"/>
    </row>
    <row r="714" spans="11:11" x14ac:dyDescent="0.25">
      <c r="K714" s="58"/>
    </row>
    <row r="715" spans="11:11" x14ac:dyDescent="0.25">
      <c r="K715" s="58"/>
    </row>
    <row r="716" spans="11:11" x14ac:dyDescent="0.25">
      <c r="K716" s="58"/>
    </row>
    <row r="717" spans="11:11" x14ac:dyDescent="0.25">
      <c r="K717" s="58"/>
    </row>
    <row r="718" spans="11:11" x14ac:dyDescent="0.25">
      <c r="K718" s="58"/>
    </row>
    <row r="719" spans="11:11" x14ac:dyDescent="0.25">
      <c r="K719" s="58"/>
    </row>
    <row r="720" spans="11:11" x14ac:dyDescent="0.25">
      <c r="K720" s="58"/>
    </row>
    <row r="721" spans="11:11" x14ac:dyDescent="0.25">
      <c r="K721" s="58"/>
    </row>
    <row r="722" spans="11:11" x14ac:dyDescent="0.25">
      <c r="K722" s="58"/>
    </row>
    <row r="723" spans="11:11" x14ac:dyDescent="0.25">
      <c r="K723" s="58"/>
    </row>
    <row r="724" spans="11:11" x14ac:dyDescent="0.25">
      <c r="K724" s="58"/>
    </row>
    <row r="725" spans="11:11" x14ac:dyDescent="0.25">
      <c r="K725" s="58"/>
    </row>
    <row r="726" spans="11:11" x14ac:dyDescent="0.25">
      <c r="K726" s="58"/>
    </row>
    <row r="727" spans="11:11" x14ac:dyDescent="0.25">
      <c r="K727" s="58"/>
    </row>
    <row r="728" spans="11:11" x14ac:dyDescent="0.25">
      <c r="K728" s="58"/>
    </row>
    <row r="729" spans="11:11" x14ac:dyDescent="0.25">
      <c r="K729" s="58"/>
    </row>
    <row r="730" spans="11:11" x14ac:dyDescent="0.25">
      <c r="K730" s="58"/>
    </row>
    <row r="731" spans="11:11" x14ac:dyDescent="0.25">
      <c r="K731" s="58"/>
    </row>
    <row r="732" spans="11:11" x14ac:dyDescent="0.25">
      <c r="K732" s="58"/>
    </row>
    <row r="733" spans="11:11" x14ac:dyDescent="0.25">
      <c r="K733" s="58"/>
    </row>
    <row r="734" spans="11:11" x14ac:dyDescent="0.25">
      <c r="K734" s="58"/>
    </row>
    <row r="735" spans="11:11" x14ac:dyDescent="0.25">
      <c r="K735" s="58"/>
    </row>
    <row r="736" spans="11:11" x14ac:dyDescent="0.25">
      <c r="K736" s="58"/>
    </row>
    <row r="737" spans="11:11" x14ac:dyDescent="0.25">
      <c r="K737" s="58"/>
    </row>
    <row r="738" spans="11:11" x14ac:dyDescent="0.25">
      <c r="K738" s="58"/>
    </row>
    <row r="739" spans="11:11" x14ac:dyDescent="0.25">
      <c r="K739" s="58"/>
    </row>
    <row r="740" spans="11:11" x14ac:dyDescent="0.25">
      <c r="K740" s="58"/>
    </row>
    <row r="741" spans="11:11" x14ac:dyDescent="0.25">
      <c r="K741" s="58"/>
    </row>
    <row r="742" spans="11:11" x14ac:dyDescent="0.25">
      <c r="K742" s="58"/>
    </row>
    <row r="743" spans="11:11" x14ac:dyDescent="0.25">
      <c r="K743" s="58"/>
    </row>
    <row r="744" spans="11:11" x14ac:dyDescent="0.25">
      <c r="K744" s="58"/>
    </row>
    <row r="745" spans="11:11" x14ac:dyDescent="0.25">
      <c r="K745" s="58"/>
    </row>
    <row r="746" spans="11:11" x14ac:dyDescent="0.25">
      <c r="K746" s="58"/>
    </row>
    <row r="747" spans="11:11" x14ac:dyDescent="0.25">
      <c r="K747" s="58"/>
    </row>
    <row r="748" spans="11:11" x14ac:dyDescent="0.25">
      <c r="K748" s="58"/>
    </row>
    <row r="749" spans="11:11" x14ac:dyDescent="0.25">
      <c r="K749" s="58"/>
    </row>
    <row r="750" spans="11:11" x14ac:dyDescent="0.25">
      <c r="K750" s="58"/>
    </row>
    <row r="751" spans="11:11" x14ac:dyDescent="0.25">
      <c r="K751" s="58"/>
    </row>
    <row r="752" spans="11:11" x14ac:dyDescent="0.25">
      <c r="K752" s="58"/>
    </row>
    <row r="753" spans="11:11" x14ac:dyDescent="0.25">
      <c r="K753" s="58"/>
    </row>
    <row r="754" spans="11:11" x14ac:dyDescent="0.25">
      <c r="K754" s="58"/>
    </row>
    <row r="755" spans="11:11" x14ac:dyDescent="0.25">
      <c r="K755" s="58"/>
    </row>
    <row r="756" spans="11:11" x14ac:dyDescent="0.25">
      <c r="K756" s="58"/>
    </row>
    <row r="757" spans="11:11" x14ac:dyDescent="0.25">
      <c r="K757" s="58"/>
    </row>
    <row r="758" spans="11:11" x14ac:dyDescent="0.25">
      <c r="K758" s="58"/>
    </row>
    <row r="759" spans="11:11" x14ac:dyDescent="0.25">
      <c r="K759" s="58"/>
    </row>
    <row r="760" spans="11:11" x14ac:dyDescent="0.25">
      <c r="K760" s="58"/>
    </row>
    <row r="761" spans="11:11" x14ac:dyDescent="0.25">
      <c r="K761" s="58"/>
    </row>
    <row r="762" spans="11:11" x14ac:dyDescent="0.25">
      <c r="K762" s="58"/>
    </row>
    <row r="763" spans="11:11" x14ac:dyDescent="0.25">
      <c r="K763" s="58"/>
    </row>
    <row r="764" spans="11:11" x14ac:dyDescent="0.25">
      <c r="K764" s="58"/>
    </row>
    <row r="765" spans="11:11" x14ac:dyDescent="0.25">
      <c r="K765" s="58"/>
    </row>
    <row r="766" spans="11:11" x14ac:dyDescent="0.25">
      <c r="K766" s="58"/>
    </row>
    <row r="767" spans="11:11" x14ac:dyDescent="0.25">
      <c r="K767" s="58"/>
    </row>
    <row r="768" spans="11:11" x14ac:dyDescent="0.25">
      <c r="K768" s="58"/>
    </row>
    <row r="769" spans="11:11" x14ac:dyDescent="0.25">
      <c r="K769" s="58"/>
    </row>
    <row r="770" spans="11:11" x14ac:dyDescent="0.25">
      <c r="K770" s="58"/>
    </row>
    <row r="771" spans="11:11" x14ac:dyDescent="0.25">
      <c r="K771" s="58"/>
    </row>
    <row r="772" spans="11:11" x14ac:dyDescent="0.25">
      <c r="K772" s="58"/>
    </row>
    <row r="773" spans="11:11" x14ac:dyDescent="0.25">
      <c r="K773" s="58"/>
    </row>
    <row r="774" spans="11:11" x14ac:dyDescent="0.25">
      <c r="K774" s="58"/>
    </row>
    <row r="775" spans="11:11" x14ac:dyDescent="0.25">
      <c r="K775" s="58"/>
    </row>
    <row r="776" spans="11:11" x14ac:dyDescent="0.25">
      <c r="K776" s="58"/>
    </row>
    <row r="777" spans="11:11" x14ac:dyDescent="0.25">
      <c r="K777" s="58"/>
    </row>
    <row r="778" spans="11:11" x14ac:dyDescent="0.25">
      <c r="K778" s="58"/>
    </row>
    <row r="779" spans="11:11" x14ac:dyDescent="0.25">
      <c r="K779" s="58"/>
    </row>
    <row r="780" spans="11:11" x14ac:dyDescent="0.25">
      <c r="K780" s="58"/>
    </row>
    <row r="781" spans="11:11" x14ac:dyDescent="0.25">
      <c r="K781" s="58"/>
    </row>
    <row r="782" spans="11:11" x14ac:dyDescent="0.25">
      <c r="K782" s="58"/>
    </row>
    <row r="783" spans="11:11" x14ac:dyDescent="0.25">
      <c r="K783" s="58"/>
    </row>
    <row r="784" spans="11:11" x14ac:dyDescent="0.25">
      <c r="K784" s="58"/>
    </row>
    <row r="785" spans="11:11" x14ac:dyDescent="0.25">
      <c r="K785" s="58"/>
    </row>
    <row r="786" spans="11:11" x14ac:dyDescent="0.25">
      <c r="K786" s="58"/>
    </row>
    <row r="787" spans="11:11" x14ac:dyDescent="0.25">
      <c r="K787" s="58"/>
    </row>
    <row r="788" spans="11:11" x14ac:dyDescent="0.25">
      <c r="K788" s="58"/>
    </row>
    <row r="789" spans="11:11" x14ac:dyDescent="0.25">
      <c r="K789" s="58"/>
    </row>
    <row r="790" spans="11:11" x14ac:dyDescent="0.25">
      <c r="K790" s="58"/>
    </row>
    <row r="791" spans="11:11" x14ac:dyDescent="0.25">
      <c r="K791" s="58"/>
    </row>
    <row r="792" spans="11:11" x14ac:dyDescent="0.25">
      <c r="K792" s="58"/>
    </row>
    <row r="793" spans="11:11" x14ac:dyDescent="0.25">
      <c r="K793" s="58"/>
    </row>
    <row r="794" spans="11:11" x14ac:dyDescent="0.25">
      <c r="K794" s="58"/>
    </row>
    <row r="795" spans="11:11" x14ac:dyDescent="0.25">
      <c r="K795" s="58"/>
    </row>
    <row r="796" spans="11:11" x14ac:dyDescent="0.25">
      <c r="K796" s="58"/>
    </row>
    <row r="797" spans="11:11" x14ac:dyDescent="0.25">
      <c r="K797" s="58"/>
    </row>
    <row r="798" spans="11:11" x14ac:dyDescent="0.25">
      <c r="K798" s="58"/>
    </row>
    <row r="799" spans="11:11" x14ac:dyDescent="0.25">
      <c r="K799" s="58"/>
    </row>
    <row r="800" spans="11:11" x14ac:dyDescent="0.25">
      <c r="K800" s="58"/>
    </row>
    <row r="801" spans="11:11" x14ac:dyDescent="0.25">
      <c r="K801" s="58"/>
    </row>
    <row r="802" spans="11:11" x14ac:dyDescent="0.25">
      <c r="K802" s="58"/>
    </row>
    <row r="803" spans="11:11" x14ac:dyDescent="0.25">
      <c r="K803" s="58"/>
    </row>
    <row r="804" spans="11:11" x14ac:dyDescent="0.25">
      <c r="K804" s="58"/>
    </row>
    <row r="805" spans="11:11" x14ac:dyDescent="0.25">
      <c r="K805" s="58"/>
    </row>
    <row r="806" spans="11:11" x14ac:dyDescent="0.25">
      <c r="K806" s="58"/>
    </row>
    <row r="807" spans="11:11" x14ac:dyDescent="0.25">
      <c r="K807" s="58"/>
    </row>
    <row r="808" spans="11:11" x14ac:dyDescent="0.25">
      <c r="K808" s="58"/>
    </row>
    <row r="809" spans="11:11" x14ac:dyDescent="0.25">
      <c r="K809" s="58"/>
    </row>
    <row r="810" spans="11:11" x14ac:dyDescent="0.25">
      <c r="K810" s="58"/>
    </row>
    <row r="811" spans="11:11" x14ac:dyDescent="0.25">
      <c r="K811" s="58"/>
    </row>
    <row r="812" spans="11:11" x14ac:dyDescent="0.25">
      <c r="K812" s="58"/>
    </row>
    <row r="813" spans="11:11" x14ac:dyDescent="0.25">
      <c r="K813" s="58"/>
    </row>
    <row r="814" spans="11:11" x14ac:dyDescent="0.25">
      <c r="K814" s="58"/>
    </row>
    <row r="815" spans="11:11" x14ac:dyDescent="0.25">
      <c r="K815" s="58"/>
    </row>
    <row r="816" spans="11:11" x14ac:dyDescent="0.25">
      <c r="K816" s="58"/>
    </row>
    <row r="817" spans="11:11" x14ac:dyDescent="0.25">
      <c r="K817" s="58"/>
    </row>
    <row r="818" spans="11:11" x14ac:dyDescent="0.25">
      <c r="K818" s="58"/>
    </row>
    <row r="819" spans="11:11" x14ac:dyDescent="0.25">
      <c r="K819" s="58"/>
    </row>
    <row r="820" spans="11:11" x14ac:dyDescent="0.25">
      <c r="K820" s="58"/>
    </row>
    <row r="821" spans="11:11" x14ac:dyDescent="0.25">
      <c r="K821" s="58"/>
    </row>
    <row r="822" spans="11:11" x14ac:dyDescent="0.25">
      <c r="K822" s="58"/>
    </row>
    <row r="823" spans="11:11" x14ac:dyDescent="0.25">
      <c r="K823" s="58"/>
    </row>
    <row r="824" spans="11:11" x14ac:dyDescent="0.25">
      <c r="K824" s="58"/>
    </row>
    <row r="825" spans="11:11" x14ac:dyDescent="0.25">
      <c r="K825" s="58"/>
    </row>
    <row r="826" spans="11:11" x14ac:dyDescent="0.25">
      <c r="K826" s="58"/>
    </row>
    <row r="827" spans="11:11" x14ac:dyDescent="0.25">
      <c r="K827" s="58"/>
    </row>
    <row r="828" spans="11:11" x14ac:dyDescent="0.25">
      <c r="K828" s="58"/>
    </row>
    <row r="829" spans="11:11" x14ac:dyDescent="0.25">
      <c r="K829" s="58"/>
    </row>
    <row r="830" spans="11:11" x14ac:dyDescent="0.25">
      <c r="K830" s="58"/>
    </row>
    <row r="831" spans="11:11" x14ac:dyDescent="0.25">
      <c r="K831" s="58"/>
    </row>
    <row r="832" spans="11:11" x14ac:dyDescent="0.25">
      <c r="K832" s="58"/>
    </row>
    <row r="833" spans="11:11" x14ac:dyDescent="0.25">
      <c r="K833" s="58"/>
    </row>
    <row r="834" spans="11:11" x14ac:dyDescent="0.25">
      <c r="K834" s="58"/>
    </row>
    <row r="835" spans="11:11" x14ac:dyDescent="0.25">
      <c r="K835" s="58"/>
    </row>
    <row r="836" spans="11:11" x14ac:dyDescent="0.25">
      <c r="K836" s="58"/>
    </row>
    <row r="837" spans="11:11" x14ac:dyDescent="0.25">
      <c r="K837" s="58"/>
    </row>
    <row r="838" spans="11:11" x14ac:dyDescent="0.25">
      <c r="K838" s="58"/>
    </row>
    <row r="839" spans="11:11" x14ac:dyDescent="0.25">
      <c r="K839" s="58"/>
    </row>
    <row r="840" spans="11:11" x14ac:dyDescent="0.25">
      <c r="K840" s="58"/>
    </row>
    <row r="841" spans="11:11" x14ac:dyDescent="0.25">
      <c r="K841" s="58"/>
    </row>
    <row r="842" spans="11:11" x14ac:dyDescent="0.25">
      <c r="K842" s="58"/>
    </row>
    <row r="843" spans="11:11" x14ac:dyDescent="0.25">
      <c r="K843" s="58"/>
    </row>
    <row r="844" spans="11:11" x14ac:dyDescent="0.25">
      <c r="K844" s="58"/>
    </row>
    <row r="845" spans="11:11" x14ac:dyDescent="0.25">
      <c r="K845" s="58"/>
    </row>
    <row r="846" spans="11:11" x14ac:dyDescent="0.25">
      <c r="K846" s="58"/>
    </row>
    <row r="847" spans="11:11" x14ac:dyDescent="0.25">
      <c r="K847" s="58"/>
    </row>
    <row r="848" spans="11:11" x14ac:dyDescent="0.25">
      <c r="K848" s="58"/>
    </row>
    <row r="849" spans="11:11" x14ac:dyDescent="0.25">
      <c r="K849" s="58"/>
    </row>
    <row r="850" spans="11:11" x14ac:dyDescent="0.25">
      <c r="K850" s="58"/>
    </row>
    <row r="851" spans="11:11" x14ac:dyDescent="0.25">
      <c r="K851" s="58"/>
    </row>
    <row r="852" spans="11:11" x14ac:dyDescent="0.25">
      <c r="K852" s="58"/>
    </row>
    <row r="853" spans="11:11" x14ac:dyDescent="0.25">
      <c r="K853" s="58"/>
    </row>
    <row r="854" spans="11:11" x14ac:dyDescent="0.25">
      <c r="K854" s="58"/>
    </row>
    <row r="855" spans="11:11" x14ac:dyDescent="0.25">
      <c r="K855" s="58"/>
    </row>
    <row r="856" spans="11:11" x14ac:dyDescent="0.25">
      <c r="K856" s="58"/>
    </row>
    <row r="857" spans="11:11" x14ac:dyDescent="0.25">
      <c r="K857" s="58"/>
    </row>
    <row r="858" spans="11:11" x14ac:dyDescent="0.25">
      <c r="K858" s="58"/>
    </row>
    <row r="859" spans="11:11" x14ac:dyDescent="0.25">
      <c r="K859" s="58"/>
    </row>
    <row r="860" spans="11:11" x14ac:dyDescent="0.25">
      <c r="K860" s="58"/>
    </row>
    <row r="861" spans="11:11" x14ac:dyDescent="0.25">
      <c r="K861" s="58"/>
    </row>
    <row r="862" spans="11:11" x14ac:dyDescent="0.25">
      <c r="K862" s="58"/>
    </row>
    <row r="863" spans="11:11" x14ac:dyDescent="0.25">
      <c r="K863" s="58"/>
    </row>
    <row r="864" spans="11:11" x14ac:dyDescent="0.25">
      <c r="K864" s="58"/>
    </row>
    <row r="865" spans="11:11" x14ac:dyDescent="0.25">
      <c r="K865" s="58"/>
    </row>
    <row r="866" spans="11:11" x14ac:dyDescent="0.25">
      <c r="K866" s="58"/>
    </row>
    <row r="867" spans="11:11" x14ac:dyDescent="0.25">
      <c r="K867" s="58"/>
    </row>
    <row r="868" spans="11:11" x14ac:dyDescent="0.25">
      <c r="K868" s="58"/>
    </row>
    <row r="869" spans="11:11" x14ac:dyDescent="0.25">
      <c r="K869" s="58"/>
    </row>
    <row r="870" spans="11:11" x14ac:dyDescent="0.25">
      <c r="K870" s="58"/>
    </row>
    <row r="871" spans="11:11" x14ac:dyDescent="0.25">
      <c r="K871" s="58"/>
    </row>
    <row r="872" spans="11:11" x14ac:dyDescent="0.25">
      <c r="K872" s="58"/>
    </row>
    <row r="873" spans="11:11" x14ac:dyDescent="0.25">
      <c r="K873" s="58"/>
    </row>
    <row r="874" spans="11:11" x14ac:dyDescent="0.25">
      <c r="K874" s="58"/>
    </row>
    <row r="875" spans="11:11" x14ac:dyDescent="0.25">
      <c r="K875" s="58"/>
    </row>
    <row r="876" spans="11:11" x14ac:dyDescent="0.25">
      <c r="K876" s="58"/>
    </row>
    <row r="877" spans="11:11" x14ac:dyDescent="0.25">
      <c r="K877" s="58"/>
    </row>
    <row r="878" spans="11:11" x14ac:dyDescent="0.25">
      <c r="K878" s="58"/>
    </row>
    <row r="879" spans="11:11" x14ac:dyDescent="0.25">
      <c r="K879" s="58"/>
    </row>
    <row r="880" spans="11:11" x14ac:dyDescent="0.25">
      <c r="K880" s="58"/>
    </row>
    <row r="881" spans="11:11" x14ac:dyDescent="0.25">
      <c r="K881" s="58"/>
    </row>
    <row r="882" spans="11:11" x14ac:dyDescent="0.25">
      <c r="K882" s="58"/>
    </row>
    <row r="883" spans="11:11" x14ac:dyDescent="0.25">
      <c r="K883" s="58"/>
    </row>
    <row r="884" spans="11:11" x14ac:dyDescent="0.25">
      <c r="K884" s="58"/>
    </row>
    <row r="885" spans="11:11" x14ac:dyDescent="0.25">
      <c r="K885" s="58"/>
    </row>
    <row r="886" spans="11:11" x14ac:dyDescent="0.25">
      <c r="K886" s="58"/>
    </row>
    <row r="887" spans="11:11" x14ac:dyDescent="0.25">
      <c r="K887" s="58"/>
    </row>
    <row r="888" spans="11:11" x14ac:dyDescent="0.25">
      <c r="K888" s="58"/>
    </row>
    <row r="889" spans="11:11" x14ac:dyDescent="0.25">
      <c r="K889" s="58"/>
    </row>
    <row r="890" spans="11:11" x14ac:dyDescent="0.25">
      <c r="K890" s="58"/>
    </row>
    <row r="891" spans="11:11" x14ac:dyDescent="0.25">
      <c r="K891" s="58"/>
    </row>
    <row r="892" spans="11:11" x14ac:dyDescent="0.25">
      <c r="K892" s="58"/>
    </row>
    <row r="893" spans="11:11" x14ac:dyDescent="0.25">
      <c r="K893" s="58"/>
    </row>
    <row r="894" spans="11:11" x14ac:dyDescent="0.25">
      <c r="K894" s="58"/>
    </row>
    <row r="895" spans="11:11" x14ac:dyDescent="0.25">
      <c r="K895" s="58"/>
    </row>
    <row r="896" spans="11:11" x14ac:dyDescent="0.25">
      <c r="K896" s="58"/>
    </row>
    <row r="897" spans="11:11" x14ac:dyDescent="0.25">
      <c r="K897" s="58"/>
    </row>
    <row r="898" spans="11:11" x14ac:dyDescent="0.25">
      <c r="K898" s="58"/>
    </row>
    <row r="899" spans="11:11" x14ac:dyDescent="0.25">
      <c r="K899" s="58"/>
    </row>
    <row r="900" spans="11:11" x14ac:dyDescent="0.25">
      <c r="K900" s="58"/>
    </row>
    <row r="901" spans="11:11" x14ac:dyDescent="0.25">
      <c r="K901" s="58"/>
    </row>
    <row r="902" spans="11:11" x14ac:dyDescent="0.25">
      <c r="K902" s="58"/>
    </row>
    <row r="903" spans="11:11" x14ac:dyDescent="0.25">
      <c r="K903" s="58"/>
    </row>
    <row r="904" spans="11:11" x14ac:dyDescent="0.25">
      <c r="K904" s="58"/>
    </row>
    <row r="905" spans="11:11" x14ac:dyDescent="0.25">
      <c r="K905" s="58"/>
    </row>
    <row r="906" spans="11:11" x14ac:dyDescent="0.25">
      <c r="K906" s="58"/>
    </row>
    <row r="907" spans="11:11" x14ac:dyDescent="0.25">
      <c r="K907" s="58"/>
    </row>
    <row r="908" spans="11:11" x14ac:dyDescent="0.25">
      <c r="K908" s="58"/>
    </row>
    <row r="909" spans="11:11" x14ac:dyDescent="0.25">
      <c r="K909" s="58"/>
    </row>
    <row r="910" spans="11:11" x14ac:dyDescent="0.25">
      <c r="K910" s="58"/>
    </row>
    <row r="911" spans="11:11" x14ac:dyDescent="0.25">
      <c r="K911" s="58"/>
    </row>
    <row r="912" spans="11:11" x14ac:dyDescent="0.25">
      <c r="K912" s="58"/>
    </row>
    <row r="913" spans="11:11" x14ac:dyDescent="0.25">
      <c r="K913" s="58"/>
    </row>
    <row r="914" spans="11:11" x14ac:dyDescent="0.25">
      <c r="K914" s="58"/>
    </row>
    <row r="915" spans="11:11" x14ac:dyDescent="0.25">
      <c r="K915" s="58"/>
    </row>
    <row r="916" spans="11:11" x14ac:dyDescent="0.25">
      <c r="K916" s="58"/>
    </row>
    <row r="917" spans="11:11" x14ac:dyDescent="0.25">
      <c r="K917" s="58"/>
    </row>
    <row r="918" spans="11:11" x14ac:dyDescent="0.25">
      <c r="K918" s="58"/>
    </row>
    <row r="919" spans="11:11" x14ac:dyDescent="0.25">
      <c r="K919" s="58"/>
    </row>
    <row r="920" spans="11:11" x14ac:dyDescent="0.25">
      <c r="K920" s="58"/>
    </row>
    <row r="921" spans="11:11" x14ac:dyDescent="0.25">
      <c r="K921" s="58"/>
    </row>
    <row r="922" spans="11:11" x14ac:dyDescent="0.25">
      <c r="K922" s="58"/>
    </row>
    <row r="923" spans="11:11" x14ac:dyDescent="0.25">
      <c r="K923" s="58"/>
    </row>
    <row r="924" spans="11:11" x14ac:dyDescent="0.25">
      <c r="K924" s="58"/>
    </row>
    <row r="925" spans="11:11" x14ac:dyDescent="0.25">
      <c r="K925" s="58"/>
    </row>
    <row r="926" spans="11:11" x14ac:dyDescent="0.25">
      <c r="K926" s="58"/>
    </row>
    <row r="927" spans="11:11" x14ac:dyDescent="0.25">
      <c r="K927" s="58"/>
    </row>
    <row r="928" spans="11:11" x14ac:dyDescent="0.25">
      <c r="K928" s="58"/>
    </row>
    <row r="929" spans="11:11" x14ac:dyDescent="0.25">
      <c r="K929" s="58"/>
    </row>
    <row r="930" spans="11:11" x14ac:dyDescent="0.25">
      <c r="K930" s="58"/>
    </row>
    <row r="931" spans="11:11" x14ac:dyDescent="0.25">
      <c r="K931" s="58"/>
    </row>
    <row r="932" spans="11:11" x14ac:dyDescent="0.25">
      <c r="K932" s="58"/>
    </row>
    <row r="933" spans="11:11" x14ac:dyDescent="0.25">
      <c r="K933" s="58"/>
    </row>
    <row r="934" spans="11:11" x14ac:dyDescent="0.25">
      <c r="K934" s="58"/>
    </row>
    <row r="935" spans="11:11" x14ac:dyDescent="0.25">
      <c r="K935" s="58"/>
    </row>
    <row r="936" spans="11:11" x14ac:dyDescent="0.25">
      <c r="K936" s="58"/>
    </row>
    <row r="937" spans="11:11" x14ac:dyDescent="0.25">
      <c r="K937" s="58"/>
    </row>
    <row r="938" spans="11:11" x14ac:dyDescent="0.25">
      <c r="K938" s="58"/>
    </row>
    <row r="939" spans="11:11" x14ac:dyDescent="0.25">
      <c r="K939" s="58"/>
    </row>
    <row r="940" spans="11:11" x14ac:dyDescent="0.25">
      <c r="K940" s="58"/>
    </row>
    <row r="941" spans="11:11" x14ac:dyDescent="0.25">
      <c r="K941" s="58"/>
    </row>
    <row r="942" spans="11:11" x14ac:dyDescent="0.25">
      <c r="K942" s="58"/>
    </row>
    <row r="943" spans="11:11" x14ac:dyDescent="0.25">
      <c r="K943" s="58"/>
    </row>
    <row r="944" spans="11:11" x14ac:dyDescent="0.25">
      <c r="K944" s="58"/>
    </row>
    <row r="945" spans="11:11" x14ac:dyDescent="0.25">
      <c r="K945" s="58"/>
    </row>
    <row r="946" spans="11:11" x14ac:dyDescent="0.25">
      <c r="K946" s="58"/>
    </row>
    <row r="947" spans="11:11" x14ac:dyDescent="0.25">
      <c r="K947" s="58"/>
    </row>
    <row r="948" spans="11:11" x14ac:dyDescent="0.25">
      <c r="K948" s="58"/>
    </row>
    <row r="949" spans="11:11" x14ac:dyDescent="0.25">
      <c r="K949" s="58"/>
    </row>
    <row r="950" spans="11:11" x14ac:dyDescent="0.25">
      <c r="K950" s="58"/>
    </row>
    <row r="951" spans="11:11" x14ac:dyDescent="0.25">
      <c r="K951" s="58"/>
    </row>
    <row r="952" spans="11:11" x14ac:dyDescent="0.25">
      <c r="K952" s="58"/>
    </row>
    <row r="953" spans="11:11" x14ac:dyDescent="0.25">
      <c r="K953" s="58"/>
    </row>
    <row r="954" spans="11:11" x14ac:dyDescent="0.25">
      <c r="K954" s="58"/>
    </row>
    <row r="955" spans="11:11" x14ac:dyDescent="0.25">
      <c r="K955" s="58"/>
    </row>
    <row r="956" spans="11:11" x14ac:dyDescent="0.25">
      <c r="K956" s="58"/>
    </row>
    <row r="957" spans="11:11" x14ac:dyDescent="0.25">
      <c r="K957" s="58"/>
    </row>
    <row r="958" spans="11:11" x14ac:dyDescent="0.25">
      <c r="K958" s="58"/>
    </row>
    <row r="959" spans="11:11" x14ac:dyDescent="0.25">
      <c r="K959" s="58"/>
    </row>
    <row r="960" spans="11:11" x14ac:dyDescent="0.25">
      <c r="K960" s="58"/>
    </row>
    <row r="961" spans="11:11" x14ac:dyDescent="0.25">
      <c r="K961" s="58"/>
    </row>
    <row r="962" spans="11:11" x14ac:dyDescent="0.25">
      <c r="K962" s="58"/>
    </row>
    <row r="963" spans="11:11" x14ac:dyDescent="0.25">
      <c r="K963" s="58"/>
    </row>
    <row r="964" spans="11:11" x14ac:dyDescent="0.25">
      <c r="K964" s="58"/>
    </row>
    <row r="965" spans="11:11" x14ac:dyDescent="0.25">
      <c r="K965" s="58"/>
    </row>
    <row r="966" spans="11:11" x14ac:dyDescent="0.25">
      <c r="K966" s="58"/>
    </row>
    <row r="967" spans="11:11" x14ac:dyDescent="0.25">
      <c r="K967" s="58"/>
    </row>
    <row r="968" spans="11:11" x14ac:dyDescent="0.25">
      <c r="K968" s="58"/>
    </row>
    <row r="969" spans="11:11" x14ac:dyDescent="0.25">
      <c r="K969" s="58"/>
    </row>
    <row r="970" spans="11:11" x14ac:dyDescent="0.25">
      <c r="K970" s="58"/>
    </row>
    <row r="971" spans="11:11" x14ac:dyDescent="0.25">
      <c r="K971" s="58"/>
    </row>
    <row r="972" spans="11:11" x14ac:dyDescent="0.25">
      <c r="K972" s="58"/>
    </row>
    <row r="973" spans="11:11" x14ac:dyDescent="0.25">
      <c r="K973" s="58"/>
    </row>
    <row r="974" spans="11:11" x14ac:dyDescent="0.25">
      <c r="K974" s="58"/>
    </row>
    <row r="975" spans="11:11" x14ac:dyDescent="0.25">
      <c r="K975" s="58"/>
    </row>
    <row r="976" spans="11:11" x14ac:dyDescent="0.25">
      <c r="K976" s="58"/>
    </row>
    <row r="977" spans="11:11" x14ac:dyDescent="0.25">
      <c r="K977" s="58"/>
    </row>
    <row r="978" spans="11:11" x14ac:dyDescent="0.25">
      <c r="K978" s="58"/>
    </row>
    <row r="979" spans="11:11" x14ac:dyDescent="0.25">
      <c r="K979" s="58"/>
    </row>
    <row r="980" spans="11:11" x14ac:dyDescent="0.25">
      <c r="K980" s="58"/>
    </row>
    <row r="981" spans="11:11" x14ac:dyDescent="0.25">
      <c r="K981" s="58"/>
    </row>
    <row r="982" spans="11:11" x14ac:dyDescent="0.25">
      <c r="K982" s="58"/>
    </row>
    <row r="983" spans="11:11" x14ac:dyDescent="0.25">
      <c r="K983" s="58"/>
    </row>
    <row r="984" spans="11:11" x14ac:dyDescent="0.25">
      <c r="K984" s="58"/>
    </row>
    <row r="985" spans="11:11" x14ac:dyDescent="0.25">
      <c r="K985" s="58"/>
    </row>
    <row r="986" spans="11:11" x14ac:dyDescent="0.25">
      <c r="K986" s="58"/>
    </row>
    <row r="987" spans="11:11" x14ac:dyDescent="0.25">
      <c r="K987" s="58"/>
    </row>
    <row r="988" spans="11:11" x14ac:dyDescent="0.25">
      <c r="K988" s="58"/>
    </row>
    <row r="989" spans="11:11" x14ac:dyDescent="0.25">
      <c r="K989" s="58"/>
    </row>
    <row r="990" spans="11:11" x14ac:dyDescent="0.25">
      <c r="K990" s="58"/>
    </row>
    <row r="991" spans="11:11" x14ac:dyDescent="0.25">
      <c r="K991" s="58"/>
    </row>
    <row r="992" spans="11:11" x14ac:dyDescent="0.25">
      <c r="K992" s="58"/>
    </row>
    <row r="993" spans="11:11" x14ac:dyDescent="0.25">
      <c r="K993" s="58"/>
    </row>
    <row r="994" spans="11:11" x14ac:dyDescent="0.25">
      <c r="K994" s="58"/>
    </row>
    <row r="995" spans="11:11" x14ac:dyDescent="0.25">
      <c r="K995" s="58"/>
    </row>
    <row r="996" spans="11:11" x14ac:dyDescent="0.25">
      <c r="K996" s="58"/>
    </row>
    <row r="997" spans="11:11" x14ac:dyDescent="0.25">
      <c r="K997" s="58"/>
    </row>
    <row r="998" spans="11:11" x14ac:dyDescent="0.25">
      <c r="K998" s="58"/>
    </row>
    <row r="999" spans="11:11" x14ac:dyDescent="0.25">
      <c r="K999" s="58"/>
    </row>
    <row r="1000" spans="11:11" x14ac:dyDescent="0.25">
      <c r="K1000" s="58"/>
    </row>
    <row r="1001" spans="11:11" x14ac:dyDescent="0.25">
      <c r="K1001" s="58"/>
    </row>
    <row r="1002" spans="11:11" x14ac:dyDescent="0.25">
      <c r="K1002" s="58"/>
    </row>
    <row r="1003" spans="11:11" x14ac:dyDescent="0.25">
      <c r="K1003" s="58"/>
    </row>
    <row r="1004" spans="11:11" x14ac:dyDescent="0.25">
      <c r="K1004" s="58"/>
    </row>
    <row r="1005" spans="11:11" x14ac:dyDescent="0.25">
      <c r="K1005" s="58"/>
    </row>
    <row r="1006" spans="11:11" x14ac:dyDescent="0.25">
      <c r="K1006" s="58"/>
    </row>
    <row r="1007" spans="11:11" x14ac:dyDescent="0.25">
      <c r="K1007" s="58"/>
    </row>
    <row r="1008" spans="11:11" x14ac:dyDescent="0.25">
      <c r="K1008" s="58"/>
    </row>
    <row r="1009" spans="11:11" x14ac:dyDescent="0.25">
      <c r="K1009" s="58"/>
    </row>
    <row r="1010" spans="11:11" x14ac:dyDescent="0.25">
      <c r="K1010" s="58"/>
    </row>
    <row r="1011" spans="11:11" x14ac:dyDescent="0.25">
      <c r="K1011" s="58"/>
    </row>
    <row r="1012" spans="11:11" x14ac:dyDescent="0.25">
      <c r="K1012" s="58"/>
    </row>
    <row r="1013" spans="11:11" x14ac:dyDescent="0.25">
      <c r="K1013" s="58"/>
    </row>
    <row r="1014" spans="11:11" x14ac:dyDescent="0.25">
      <c r="K1014" s="58"/>
    </row>
    <row r="1015" spans="11:11" x14ac:dyDescent="0.25">
      <c r="K1015" s="58"/>
    </row>
    <row r="1016" spans="11:11" x14ac:dyDescent="0.25">
      <c r="K1016" s="58"/>
    </row>
    <row r="1017" spans="11:11" x14ac:dyDescent="0.25">
      <c r="K1017" s="58"/>
    </row>
    <row r="1018" spans="11:11" x14ac:dyDescent="0.25">
      <c r="K1018" s="58"/>
    </row>
    <row r="1019" spans="11:11" x14ac:dyDescent="0.25">
      <c r="K1019" s="58"/>
    </row>
    <row r="1020" spans="11:11" x14ac:dyDescent="0.25">
      <c r="K1020" s="58"/>
    </row>
    <row r="1021" spans="11:11" x14ac:dyDescent="0.25">
      <c r="K1021" s="58"/>
    </row>
    <row r="1022" spans="11:11" x14ac:dyDescent="0.25">
      <c r="K1022" s="58"/>
    </row>
    <row r="1023" spans="11:11" x14ac:dyDescent="0.25">
      <c r="K1023" s="58"/>
    </row>
    <row r="1024" spans="11:11" x14ac:dyDescent="0.25">
      <c r="K1024" s="58"/>
    </row>
    <row r="1025" spans="11:11" x14ac:dyDescent="0.25">
      <c r="K1025" s="58"/>
    </row>
    <row r="1026" spans="11:11" x14ac:dyDescent="0.25">
      <c r="K1026" s="58"/>
    </row>
    <row r="1027" spans="11:11" x14ac:dyDescent="0.25">
      <c r="K1027" s="58"/>
    </row>
    <row r="1028" spans="11:11" x14ac:dyDescent="0.25">
      <c r="K1028" s="58"/>
    </row>
    <row r="1029" spans="11:11" x14ac:dyDescent="0.25">
      <c r="K1029" s="58"/>
    </row>
    <row r="1030" spans="11:11" x14ac:dyDescent="0.25">
      <c r="K1030" s="58"/>
    </row>
    <row r="1031" spans="11:11" x14ac:dyDescent="0.25">
      <c r="K1031" s="58"/>
    </row>
    <row r="1032" spans="11:11" x14ac:dyDescent="0.25">
      <c r="K1032" s="58"/>
    </row>
    <row r="1033" spans="11:11" x14ac:dyDescent="0.25">
      <c r="K1033" s="58"/>
    </row>
    <row r="1034" spans="11:11" x14ac:dyDescent="0.25">
      <c r="K1034" s="58"/>
    </row>
    <row r="1035" spans="11:11" x14ac:dyDescent="0.25">
      <c r="K1035" s="58"/>
    </row>
    <row r="1036" spans="11:11" x14ac:dyDescent="0.25">
      <c r="K1036" s="58"/>
    </row>
    <row r="1037" spans="11:11" x14ac:dyDescent="0.25">
      <c r="K1037" s="58"/>
    </row>
    <row r="1038" spans="11:11" x14ac:dyDescent="0.25">
      <c r="K1038" s="58"/>
    </row>
    <row r="1039" spans="11:11" x14ac:dyDescent="0.25">
      <c r="K1039" s="58"/>
    </row>
    <row r="1040" spans="11:11" x14ac:dyDescent="0.25">
      <c r="K1040" s="58"/>
    </row>
    <row r="1041" spans="11:11" x14ac:dyDescent="0.25">
      <c r="K1041" s="58"/>
    </row>
    <row r="1042" spans="11:11" x14ac:dyDescent="0.25">
      <c r="K1042" s="58"/>
    </row>
    <row r="1043" spans="11:11" x14ac:dyDescent="0.25">
      <c r="K1043" s="58"/>
    </row>
    <row r="1044" spans="11:11" x14ac:dyDescent="0.25">
      <c r="K1044" s="58"/>
    </row>
    <row r="1045" spans="11:11" x14ac:dyDescent="0.25">
      <c r="K1045" s="58"/>
    </row>
    <row r="1046" spans="11:11" x14ac:dyDescent="0.25">
      <c r="K1046" s="58"/>
    </row>
    <row r="1047" spans="11:11" x14ac:dyDescent="0.25">
      <c r="K1047" s="58"/>
    </row>
    <row r="1048" spans="11:11" x14ac:dyDescent="0.25">
      <c r="K1048" s="58"/>
    </row>
    <row r="1049" spans="11:11" x14ac:dyDescent="0.25">
      <c r="K1049" s="58"/>
    </row>
    <row r="1050" spans="11:11" x14ac:dyDescent="0.25">
      <c r="K1050" s="58"/>
    </row>
    <row r="1051" spans="11:11" x14ac:dyDescent="0.25">
      <c r="K1051" s="58"/>
    </row>
    <row r="1052" spans="11:11" x14ac:dyDescent="0.25">
      <c r="K1052" s="58"/>
    </row>
    <row r="1053" spans="11:11" x14ac:dyDescent="0.25">
      <c r="K1053" s="58"/>
    </row>
    <row r="1054" spans="11:11" x14ac:dyDescent="0.25">
      <c r="K1054" s="58"/>
    </row>
    <row r="1055" spans="11:11" x14ac:dyDescent="0.25">
      <c r="K1055" s="58"/>
    </row>
    <row r="1056" spans="11:11" x14ac:dyDescent="0.25">
      <c r="K1056" s="58"/>
    </row>
    <row r="1057" spans="11:11" x14ac:dyDescent="0.25">
      <c r="K1057" s="58"/>
    </row>
    <row r="1058" spans="11:11" x14ac:dyDescent="0.25">
      <c r="K1058" s="58"/>
    </row>
    <row r="1059" spans="11:11" x14ac:dyDescent="0.25">
      <c r="K1059" s="58"/>
    </row>
    <row r="1060" spans="11:11" x14ac:dyDescent="0.25">
      <c r="K1060" s="58"/>
    </row>
    <row r="1061" spans="11:11" x14ac:dyDescent="0.25">
      <c r="K1061" s="58"/>
    </row>
    <row r="1062" spans="11:11" x14ac:dyDescent="0.25">
      <c r="K1062" s="58"/>
    </row>
    <row r="1063" spans="11:11" x14ac:dyDescent="0.25">
      <c r="K1063" s="58"/>
    </row>
    <row r="1064" spans="11:11" x14ac:dyDescent="0.25">
      <c r="K1064" s="58"/>
    </row>
    <row r="1065" spans="11:11" x14ac:dyDescent="0.25">
      <c r="K1065" s="58"/>
    </row>
    <row r="1066" spans="11:11" x14ac:dyDescent="0.25">
      <c r="K1066" s="58"/>
    </row>
    <row r="1067" spans="11:11" x14ac:dyDescent="0.25">
      <c r="K1067" s="58"/>
    </row>
    <row r="1068" spans="11:11" x14ac:dyDescent="0.25">
      <c r="K1068" s="58"/>
    </row>
    <row r="1069" spans="11:11" x14ac:dyDescent="0.25">
      <c r="K1069" s="58"/>
    </row>
    <row r="1070" spans="11:11" x14ac:dyDescent="0.25">
      <c r="K1070" s="58"/>
    </row>
    <row r="1071" spans="11:11" x14ac:dyDescent="0.25">
      <c r="K1071" s="58"/>
    </row>
    <row r="1072" spans="11:11" x14ac:dyDescent="0.25">
      <c r="K1072" s="58"/>
    </row>
    <row r="1073" spans="11:11" x14ac:dyDescent="0.25">
      <c r="K1073" s="58"/>
    </row>
    <row r="1074" spans="11:11" x14ac:dyDescent="0.25">
      <c r="K1074" s="58"/>
    </row>
    <row r="1075" spans="11:11" x14ac:dyDescent="0.25">
      <c r="K1075" s="58"/>
    </row>
    <row r="1076" spans="11:11" x14ac:dyDescent="0.25">
      <c r="K1076" s="58"/>
    </row>
    <row r="1077" spans="11:11" x14ac:dyDescent="0.25">
      <c r="K1077" s="58"/>
    </row>
    <row r="1078" spans="11:11" x14ac:dyDescent="0.25">
      <c r="K1078" s="58"/>
    </row>
    <row r="1079" spans="11:11" x14ac:dyDescent="0.25">
      <c r="K1079" s="58"/>
    </row>
    <row r="1080" spans="11:11" x14ac:dyDescent="0.25">
      <c r="K1080" s="58"/>
    </row>
    <row r="1081" spans="11:11" x14ac:dyDescent="0.25">
      <c r="K1081" s="58"/>
    </row>
    <row r="1082" spans="11:11" x14ac:dyDescent="0.25">
      <c r="K1082" s="58"/>
    </row>
    <row r="1083" spans="11:11" x14ac:dyDescent="0.25">
      <c r="K1083" s="58"/>
    </row>
    <row r="1084" spans="11:11" x14ac:dyDescent="0.25">
      <c r="K1084" s="58"/>
    </row>
    <row r="1085" spans="11:11" x14ac:dyDescent="0.25">
      <c r="K1085" s="58"/>
    </row>
    <row r="1086" spans="11:11" x14ac:dyDescent="0.25">
      <c r="K1086" s="58"/>
    </row>
    <row r="1087" spans="11:11" x14ac:dyDescent="0.25">
      <c r="K1087" s="58"/>
    </row>
    <row r="1088" spans="11:11" x14ac:dyDescent="0.25">
      <c r="K1088" s="58"/>
    </row>
    <row r="1089" spans="11:11" x14ac:dyDescent="0.25">
      <c r="K1089" s="58"/>
    </row>
    <row r="1090" spans="11:11" x14ac:dyDescent="0.25">
      <c r="K1090" s="58"/>
    </row>
    <row r="1091" spans="11:11" x14ac:dyDescent="0.25">
      <c r="K1091" s="58"/>
    </row>
    <row r="1092" spans="11:11" x14ac:dyDescent="0.25">
      <c r="K1092" s="58"/>
    </row>
    <row r="1093" spans="11:11" x14ac:dyDescent="0.25">
      <c r="K1093" s="58"/>
    </row>
    <row r="1094" spans="11:11" x14ac:dyDescent="0.25">
      <c r="K1094" s="58"/>
    </row>
    <row r="1095" spans="11:11" x14ac:dyDescent="0.25">
      <c r="K1095" s="58"/>
    </row>
    <row r="1096" spans="11:11" x14ac:dyDescent="0.25">
      <c r="K1096" s="58"/>
    </row>
    <row r="1097" spans="11:11" x14ac:dyDescent="0.25">
      <c r="K1097" s="58"/>
    </row>
    <row r="1098" spans="11:11" x14ac:dyDescent="0.25">
      <c r="K1098" s="58"/>
    </row>
    <row r="1099" spans="11:11" x14ac:dyDescent="0.25">
      <c r="K1099" s="58"/>
    </row>
    <row r="1100" spans="11:11" x14ac:dyDescent="0.25">
      <c r="K1100" s="58"/>
    </row>
    <row r="1101" spans="11:11" x14ac:dyDescent="0.25">
      <c r="K1101" s="58"/>
    </row>
    <row r="1102" spans="11:11" x14ac:dyDescent="0.25">
      <c r="K1102" s="58"/>
    </row>
    <row r="1103" spans="11:11" x14ac:dyDescent="0.25">
      <c r="K1103" s="58"/>
    </row>
    <row r="1104" spans="11:11" x14ac:dyDescent="0.25">
      <c r="K1104" s="58"/>
    </row>
    <row r="1105" spans="11:11" x14ac:dyDescent="0.25">
      <c r="K1105" s="58"/>
    </row>
    <row r="1106" spans="11:11" x14ac:dyDescent="0.25">
      <c r="K1106" s="58"/>
    </row>
    <row r="1107" spans="11:11" x14ac:dyDescent="0.25">
      <c r="K1107" s="58"/>
    </row>
    <row r="1108" spans="11:11" x14ac:dyDescent="0.25">
      <c r="K1108" s="58"/>
    </row>
    <row r="1109" spans="11:11" x14ac:dyDescent="0.25">
      <c r="K1109" s="58"/>
    </row>
    <row r="1110" spans="11:11" x14ac:dyDescent="0.25">
      <c r="K1110" s="58"/>
    </row>
    <row r="1111" spans="11:11" x14ac:dyDescent="0.25">
      <c r="K1111" s="58"/>
    </row>
    <row r="1112" spans="11:11" x14ac:dyDescent="0.25">
      <c r="K1112" s="58"/>
    </row>
    <row r="1113" spans="11:11" x14ac:dyDescent="0.25">
      <c r="K1113" s="58"/>
    </row>
    <row r="1114" spans="11:11" x14ac:dyDescent="0.25">
      <c r="K1114" s="58"/>
    </row>
    <row r="1115" spans="11:11" x14ac:dyDescent="0.25">
      <c r="K1115" s="58"/>
    </row>
    <row r="1116" spans="11:11" x14ac:dyDescent="0.25">
      <c r="K1116" s="58"/>
    </row>
    <row r="1117" spans="11:11" x14ac:dyDescent="0.25">
      <c r="K1117" s="58"/>
    </row>
    <row r="1118" spans="11:11" x14ac:dyDescent="0.25">
      <c r="K1118" s="58"/>
    </row>
    <row r="1119" spans="11:11" x14ac:dyDescent="0.25">
      <c r="K1119" s="58"/>
    </row>
    <row r="1120" spans="11:11" x14ac:dyDescent="0.25">
      <c r="K1120" s="58"/>
    </row>
    <row r="1121" spans="11:11" x14ac:dyDescent="0.25">
      <c r="K1121" s="58"/>
    </row>
    <row r="1122" spans="11:11" x14ac:dyDescent="0.25">
      <c r="K1122" s="58"/>
    </row>
    <row r="1123" spans="11:11" x14ac:dyDescent="0.25">
      <c r="K1123" s="58"/>
    </row>
    <row r="1124" spans="11:11" x14ac:dyDescent="0.25">
      <c r="K1124" s="58"/>
    </row>
    <row r="1125" spans="11:11" x14ac:dyDescent="0.25">
      <c r="K1125" s="58"/>
    </row>
    <row r="1126" spans="11:11" x14ac:dyDescent="0.25">
      <c r="K1126" s="58"/>
    </row>
    <row r="1127" spans="11:11" x14ac:dyDescent="0.25">
      <c r="K1127" s="58"/>
    </row>
    <row r="1128" spans="11:11" x14ac:dyDescent="0.25">
      <c r="K1128" s="58"/>
    </row>
    <row r="1129" spans="11:11" x14ac:dyDescent="0.25">
      <c r="K1129" s="58"/>
    </row>
    <row r="1130" spans="11:11" x14ac:dyDescent="0.25">
      <c r="K1130" s="58"/>
    </row>
    <row r="1131" spans="11:11" x14ac:dyDescent="0.25">
      <c r="K1131" s="58"/>
    </row>
    <row r="1132" spans="11:11" x14ac:dyDescent="0.25">
      <c r="K1132" s="58"/>
    </row>
    <row r="1133" spans="11:11" x14ac:dyDescent="0.25">
      <c r="K1133" s="58"/>
    </row>
    <row r="1134" spans="11:11" x14ac:dyDescent="0.25">
      <c r="K1134" s="58"/>
    </row>
    <row r="1135" spans="11:11" x14ac:dyDescent="0.25">
      <c r="K1135" s="58"/>
    </row>
    <row r="1136" spans="11:11" x14ac:dyDescent="0.25">
      <c r="K1136" s="58"/>
    </row>
    <row r="1137" spans="11:11" x14ac:dyDescent="0.25">
      <c r="K1137" s="58"/>
    </row>
    <row r="1138" spans="11:11" x14ac:dyDescent="0.25">
      <c r="K1138" s="58"/>
    </row>
    <row r="1139" spans="11:11" x14ac:dyDescent="0.25">
      <c r="K1139" s="58"/>
    </row>
    <row r="1140" spans="11:11" x14ac:dyDescent="0.25">
      <c r="K1140" s="58"/>
    </row>
    <row r="1141" spans="11:11" x14ac:dyDescent="0.25">
      <c r="K1141" s="58"/>
    </row>
    <row r="1142" spans="11:11" x14ac:dyDescent="0.25">
      <c r="K1142" s="58"/>
    </row>
    <row r="1143" spans="11:11" x14ac:dyDescent="0.25">
      <c r="K1143" s="58"/>
    </row>
    <row r="1144" spans="11:11" x14ac:dyDescent="0.25">
      <c r="K1144" s="58"/>
    </row>
    <row r="1145" spans="11:11" x14ac:dyDescent="0.25">
      <c r="K1145" s="58"/>
    </row>
    <row r="1146" spans="11:11" x14ac:dyDescent="0.25">
      <c r="K1146" s="58"/>
    </row>
    <row r="1147" spans="11:11" x14ac:dyDescent="0.25">
      <c r="K1147" s="58"/>
    </row>
    <row r="1148" spans="11:11" x14ac:dyDescent="0.25">
      <c r="K1148" s="58"/>
    </row>
    <row r="1149" spans="11:11" x14ac:dyDescent="0.25">
      <c r="K1149" s="58"/>
    </row>
    <row r="1150" spans="11:11" x14ac:dyDescent="0.25">
      <c r="K1150" s="58"/>
    </row>
    <row r="1151" spans="11:11" x14ac:dyDescent="0.25">
      <c r="K1151" s="58"/>
    </row>
    <row r="1152" spans="11:11" x14ac:dyDescent="0.25">
      <c r="K1152" s="58"/>
    </row>
    <row r="1153" spans="11:11" x14ac:dyDescent="0.25">
      <c r="K1153" s="58"/>
    </row>
    <row r="1154" spans="11:11" x14ac:dyDescent="0.25">
      <c r="K1154" s="58"/>
    </row>
    <row r="1155" spans="11:11" x14ac:dyDescent="0.25">
      <c r="K1155" s="58"/>
    </row>
    <row r="1156" spans="11:11" x14ac:dyDescent="0.25">
      <c r="K1156" s="58"/>
    </row>
    <row r="1157" spans="11:11" x14ac:dyDescent="0.25">
      <c r="K1157" s="58"/>
    </row>
    <row r="1158" spans="11:11" x14ac:dyDescent="0.25">
      <c r="K1158" s="58"/>
    </row>
    <row r="1159" spans="11:11" x14ac:dyDescent="0.25">
      <c r="K1159" s="58"/>
    </row>
    <row r="1160" spans="11:11" x14ac:dyDescent="0.25">
      <c r="K1160" s="58"/>
    </row>
    <row r="1161" spans="11:11" x14ac:dyDescent="0.25">
      <c r="K1161" s="58"/>
    </row>
    <row r="1162" spans="11:11" x14ac:dyDescent="0.25">
      <c r="K1162" s="58"/>
    </row>
    <row r="1163" spans="11:11" x14ac:dyDescent="0.25">
      <c r="K1163" s="58"/>
    </row>
    <row r="1164" spans="11:11" x14ac:dyDescent="0.25">
      <c r="K1164" s="58"/>
    </row>
    <row r="1165" spans="11:11" x14ac:dyDescent="0.25">
      <c r="K1165" s="58"/>
    </row>
    <row r="1166" spans="11:11" x14ac:dyDescent="0.25">
      <c r="K1166" s="58"/>
    </row>
    <row r="1167" spans="11:11" x14ac:dyDescent="0.25">
      <c r="K1167" s="58"/>
    </row>
    <row r="1168" spans="11:11" x14ac:dyDescent="0.25">
      <c r="K1168" s="58"/>
    </row>
    <row r="1169" spans="11:11" x14ac:dyDescent="0.25">
      <c r="K1169" s="58"/>
    </row>
    <row r="1170" spans="11:11" x14ac:dyDescent="0.25">
      <c r="K1170" s="58"/>
    </row>
    <row r="1171" spans="11:11" x14ac:dyDescent="0.25">
      <c r="K1171" s="58"/>
    </row>
    <row r="1172" spans="11:11" x14ac:dyDescent="0.25">
      <c r="K1172" s="58"/>
    </row>
    <row r="1173" spans="11:11" x14ac:dyDescent="0.25">
      <c r="K1173" s="58"/>
    </row>
    <row r="1174" spans="11:11" x14ac:dyDescent="0.25">
      <c r="K1174" s="58"/>
    </row>
    <row r="1175" spans="11:11" x14ac:dyDescent="0.25">
      <c r="K1175" s="58"/>
    </row>
    <row r="1176" spans="11:11" x14ac:dyDescent="0.25">
      <c r="K1176" s="58"/>
    </row>
    <row r="1177" spans="11:11" x14ac:dyDescent="0.25">
      <c r="K1177" s="58"/>
    </row>
    <row r="1178" spans="11:11" x14ac:dyDescent="0.25">
      <c r="K1178" s="58"/>
    </row>
    <row r="1179" spans="11:11" x14ac:dyDescent="0.25">
      <c r="K1179" s="58"/>
    </row>
    <row r="1180" spans="11:11" x14ac:dyDescent="0.25">
      <c r="K1180" s="58"/>
    </row>
    <row r="1181" spans="11:11" x14ac:dyDescent="0.25">
      <c r="K1181" s="58"/>
    </row>
    <row r="1182" spans="11:11" x14ac:dyDescent="0.25">
      <c r="K1182" s="58"/>
    </row>
    <row r="1183" spans="11:11" x14ac:dyDescent="0.25">
      <c r="K1183" s="58"/>
    </row>
    <row r="1184" spans="11:11" x14ac:dyDescent="0.25">
      <c r="K1184" s="58"/>
    </row>
    <row r="1185" spans="11:11" x14ac:dyDescent="0.25">
      <c r="K1185" s="58"/>
    </row>
    <row r="1186" spans="11:11" x14ac:dyDescent="0.25">
      <c r="K1186" s="58"/>
    </row>
    <row r="1187" spans="11:11" x14ac:dyDescent="0.25">
      <c r="K1187" s="58"/>
    </row>
    <row r="1188" spans="11:11" x14ac:dyDescent="0.25">
      <c r="K1188" s="58"/>
    </row>
    <row r="1189" spans="11:11" x14ac:dyDescent="0.25">
      <c r="K1189" s="58"/>
    </row>
    <row r="1190" spans="11:11" x14ac:dyDescent="0.25">
      <c r="K1190" s="58"/>
    </row>
    <row r="1191" spans="11:11" x14ac:dyDescent="0.25">
      <c r="K1191" s="58"/>
    </row>
    <row r="1192" spans="11:11" x14ac:dyDescent="0.25">
      <c r="K1192" s="58"/>
    </row>
    <row r="1193" spans="11:11" x14ac:dyDescent="0.25">
      <c r="K1193" s="58"/>
    </row>
    <row r="1194" spans="11:11" x14ac:dyDescent="0.25">
      <c r="K1194" s="58"/>
    </row>
    <row r="1195" spans="11:11" x14ac:dyDescent="0.25">
      <c r="K1195" s="58"/>
    </row>
    <row r="1196" spans="11:11" x14ac:dyDescent="0.25">
      <c r="K1196" s="58"/>
    </row>
    <row r="1197" spans="11:11" x14ac:dyDescent="0.25">
      <c r="K1197" s="58"/>
    </row>
    <row r="1198" spans="11:11" x14ac:dyDescent="0.25">
      <c r="K1198" s="58"/>
    </row>
    <row r="1199" spans="11:11" x14ac:dyDescent="0.25">
      <c r="K1199" s="58"/>
    </row>
    <row r="1200" spans="11:11" x14ac:dyDescent="0.25">
      <c r="K1200" s="58"/>
    </row>
    <row r="1201" spans="11:11" x14ac:dyDescent="0.25">
      <c r="K1201" s="58"/>
    </row>
    <row r="1202" spans="11:11" x14ac:dyDescent="0.25">
      <c r="K1202" s="58"/>
    </row>
    <row r="1203" spans="11:11" x14ac:dyDescent="0.25">
      <c r="K1203" s="58"/>
    </row>
    <row r="1204" spans="11:11" x14ac:dyDescent="0.25">
      <c r="K1204" s="58"/>
    </row>
    <row r="1205" spans="11:11" x14ac:dyDescent="0.25">
      <c r="K1205" s="58"/>
    </row>
    <row r="1206" spans="11:11" x14ac:dyDescent="0.25">
      <c r="K1206" s="58"/>
    </row>
    <row r="1207" spans="11:11" x14ac:dyDescent="0.25">
      <c r="K1207" s="58"/>
    </row>
    <row r="1208" spans="11:11" x14ac:dyDescent="0.25">
      <c r="K1208" s="58"/>
    </row>
    <row r="1209" spans="11:11" x14ac:dyDescent="0.25">
      <c r="K1209" s="58"/>
    </row>
    <row r="1210" spans="11:11" x14ac:dyDescent="0.25">
      <c r="K1210" s="58"/>
    </row>
    <row r="1211" spans="11:11" x14ac:dyDescent="0.25">
      <c r="K1211" s="58"/>
    </row>
    <row r="1212" spans="11:11" x14ac:dyDescent="0.25">
      <c r="K1212" s="58"/>
    </row>
    <row r="1213" spans="11:11" x14ac:dyDescent="0.25">
      <c r="K1213" s="58"/>
    </row>
    <row r="1214" spans="11:11" x14ac:dyDescent="0.25">
      <c r="K1214" s="58"/>
    </row>
    <row r="1215" spans="11:11" x14ac:dyDescent="0.25">
      <c r="K1215" s="58"/>
    </row>
    <row r="1216" spans="11:11" x14ac:dyDescent="0.25">
      <c r="K1216" s="58"/>
    </row>
    <row r="1217" spans="11:11" x14ac:dyDescent="0.25">
      <c r="K1217" s="58"/>
    </row>
    <row r="1218" spans="11:11" x14ac:dyDescent="0.25">
      <c r="K1218" s="58"/>
    </row>
    <row r="1219" spans="11:11" x14ac:dyDescent="0.25">
      <c r="K1219" s="58"/>
    </row>
    <row r="1220" spans="11:11" x14ac:dyDescent="0.25">
      <c r="K1220" s="58"/>
    </row>
    <row r="1221" spans="11:11" x14ac:dyDescent="0.25">
      <c r="K1221" s="58"/>
    </row>
    <row r="1222" spans="11:11" x14ac:dyDescent="0.25">
      <c r="K1222" s="58"/>
    </row>
    <row r="1223" spans="11:11" x14ac:dyDescent="0.25">
      <c r="K1223" s="58"/>
    </row>
    <row r="1224" spans="11:11" x14ac:dyDescent="0.25">
      <c r="K1224" s="58"/>
    </row>
    <row r="1225" spans="11:11" x14ac:dyDescent="0.25">
      <c r="K1225" s="58"/>
    </row>
    <row r="1226" spans="11:11" x14ac:dyDescent="0.25">
      <c r="K1226" s="58"/>
    </row>
    <row r="1227" spans="11:11" x14ac:dyDescent="0.25">
      <c r="K1227" s="58"/>
    </row>
    <row r="1228" spans="11:11" x14ac:dyDescent="0.25">
      <c r="K1228" s="58"/>
    </row>
    <row r="1229" spans="11:11" x14ac:dyDescent="0.25">
      <c r="K1229" s="58"/>
    </row>
    <row r="1230" spans="11:11" x14ac:dyDescent="0.25">
      <c r="K1230" s="58"/>
    </row>
    <row r="1231" spans="11:11" x14ac:dyDescent="0.25">
      <c r="K1231" s="58"/>
    </row>
    <row r="1232" spans="11:11" x14ac:dyDescent="0.25">
      <c r="K1232" s="58"/>
    </row>
    <row r="1233" spans="11:11" x14ac:dyDescent="0.25">
      <c r="K1233" s="58"/>
    </row>
    <row r="1234" spans="11:11" x14ac:dyDescent="0.25">
      <c r="K1234" s="58"/>
    </row>
    <row r="1235" spans="11:11" x14ac:dyDescent="0.25">
      <c r="K1235" s="58"/>
    </row>
    <row r="1236" spans="11:11" x14ac:dyDescent="0.25">
      <c r="K1236" s="58"/>
    </row>
    <row r="1237" spans="11:11" x14ac:dyDescent="0.25">
      <c r="K1237" s="58"/>
    </row>
    <row r="1238" spans="11:11" x14ac:dyDescent="0.25">
      <c r="K1238" s="58"/>
    </row>
    <row r="1239" spans="11:11" x14ac:dyDescent="0.25">
      <c r="K1239" s="58"/>
    </row>
    <row r="1240" spans="11:11" x14ac:dyDescent="0.25">
      <c r="K1240" s="58"/>
    </row>
    <row r="1241" spans="11:11" x14ac:dyDescent="0.25">
      <c r="K1241" s="58"/>
    </row>
    <row r="1242" spans="11:11" x14ac:dyDescent="0.25">
      <c r="K1242" s="58"/>
    </row>
    <row r="1243" spans="11:11" x14ac:dyDescent="0.25">
      <c r="K1243" s="58"/>
    </row>
    <row r="1244" spans="11:11" x14ac:dyDescent="0.25">
      <c r="K1244" s="58"/>
    </row>
    <row r="1245" spans="11:11" x14ac:dyDescent="0.25">
      <c r="K1245" s="58"/>
    </row>
    <row r="1246" spans="11:11" x14ac:dyDescent="0.25">
      <c r="K1246" s="58"/>
    </row>
    <row r="1247" spans="11:11" x14ac:dyDescent="0.25">
      <c r="K1247" s="58"/>
    </row>
    <row r="1248" spans="11:11" x14ac:dyDescent="0.25">
      <c r="K1248" s="58"/>
    </row>
    <row r="1249" spans="11:11" x14ac:dyDescent="0.25">
      <c r="K1249" s="58"/>
    </row>
    <row r="1250" spans="11:11" x14ac:dyDescent="0.25">
      <c r="K1250" s="58"/>
    </row>
    <row r="1251" spans="11:11" x14ac:dyDescent="0.25">
      <c r="K1251" s="58"/>
    </row>
    <row r="1252" spans="11:11" x14ac:dyDescent="0.25">
      <c r="K1252" s="58"/>
    </row>
    <row r="1253" spans="11:11" x14ac:dyDescent="0.25">
      <c r="K1253" s="58"/>
    </row>
    <row r="1254" spans="11:11" x14ac:dyDescent="0.25">
      <c r="K1254" s="58"/>
    </row>
    <row r="1255" spans="11:11" x14ac:dyDescent="0.25">
      <c r="K1255" s="58"/>
    </row>
    <row r="1256" spans="11:11" x14ac:dyDescent="0.25">
      <c r="K1256" s="58"/>
    </row>
    <row r="1257" spans="11:11" x14ac:dyDescent="0.25">
      <c r="K1257" s="58"/>
    </row>
    <row r="1258" spans="11:11" x14ac:dyDescent="0.25">
      <c r="K1258" s="58"/>
    </row>
    <row r="1259" spans="11:11" x14ac:dyDescent="0.25">
      <c r="K1259" s="58"/>
    </row>
    <row r="1260" spans="11:11" x14ac:dyDescent="0.25">
      <c r="K1260" s="58"/>
    </row>
    <row r="1261" spans="11:11" x14ac:dyDescent="0.25">
      <c r="K1261" s="58"/>
    </row>
    <row r="1262" spans="11:11" x14ac:dyDescent="0.25">
      <c r="K1262" s="58"/>
    </row>
    <row r="1263" spans="11:11" x14ac:dyDescent="0.25">
      <c r="K1263" s="58"/>
    </row>
    <row r="1264" spans="11:11" x14ac:dyDescent="0.25">
      <c r="K1264" s="58"/>
    </row>
    <row r="1265" spans="11:11" x14ac:dyDescent="0.25">
      <c r="K1265" s="58"/>
    </row>
    <row r="1266" spans="11:11" x14ac:dyDescent="0.25">
      <c r="K1266" s="58"/>
    </row>
    <row r="1267" spans="11:11" x14ac:dyDescent="0.25">
      <c r="K1267" s="58"/>
    </row>
    <row r="1268" spans="11:11" x14ac:dyDescent="0.25">
      <c r="K1268" s="58"/>
    </row>
    <row r="1269" spans="11:11" x14ac:dyDescent="0.25">
      <c r="K1269" s="58"/>
    </row>
    <row r="1270" spans="11:11" x14ac:dyDescent="0.25">
      <c r="K1270" s="58"/>
    </row>
    <row r="1271" spans="11:11" x14ac:dyDescent="0.25">
      <c r="K1271" s="58"/>
    </row>
    <row r="1272" spans="11:11" x14ac:dyDescent="0.25">
      <c r="K1272" s="58"/>
    </row>
    <row r="1273" spans="11:11" x14ac:dyDescent="0.25">
      <c r="K1273" s="58"/>
    </row>
    <row r="1274" spans="11:11" x14ac:dyDescent="0.25">
      <c r="K1274" s="58"/>
    </row>
    <row r="1275" spans="11:11" x14ac:dyDescent="0.25">
      <c r="K1275" s="58"/>
    </row>
    <row r="1276" spans="11:11" x14ac:dyDescent="0.25">
      <c r="K1276" s="58"/>
    </row>
    <row r="1277" spans="11:11" x14ac:dyDescent="0.25">
      <c r="K1277" s="58"/>
    </row>
    <row r="1278" spans="11:11" x14ac:dyDescent="0.25">
      <c r="K1278" s="58"/>
    </row>
    <row r="1279" spans="11:11" x14ac:dyDescent="0.25">
      <c r="K1279" s="58"/>
    </row>
    <row r="1280" spans="11:11" x14ac:dyDescent="0.25">
      <c r="K1280" s="58"/>
    </row>
    <row r="1281" spans="11:11" x14ac:dyDescent="0.25">
      <c r="K1281" s="58"/>
    </row>
    <row r="1282" spans="11:11" x14ac:dyDescent="0.25">
      <c r="K1282" s="58"/>
    </row>
    <row r="1283" spans="11:11" x14ac:dyDescent="0.25">
      <c r="K1283" s="58"/>
    </row>
    <row r="1284" spans="11:11" x14ac:dyDescent="0.25">
      <c r="K1284" s="58"/>
    </row>
    <row r="1285" spans="11:11" x14ac:dyDescent="0.25">
      <c r="K1285" s="58"/>
    </row>
    <row r="1286" spans="11:11" x14ac:dyDescent="0.25">
      <c r="K1286" s="58"/>
    </row>
    <row r="1287" spans="11:11" x14ac:dyDescent="0.25">
      <c r="K1287" s="58"/>
    </row>
    <row r="1288" spans="11:11" x14ac:dyDescent="0.25">
      <c r="K1288" s="58"/>
    </row>
    <row r="1289" spans="11:11" x14ac:dyDescent="0.25">
      <c r="K1289" s="58"/>
    </row>
    <row r="1290" spans="11:11" x14ac:dyDescent="0.25">
      <c r="K1290" s="58"/>
    </row>
    <row r="1291" spans="11:11" x14ac:dyDescent="0.25">
      <c r="K1291" s="58"/>
    </row>
    <row r="1292" spans="11:11" x14ac:dyDescent="0.25">
      <c r="K1292" s="58"/>
    </row>
    <row r="1293" spans="11:11" x14ac:dyDescent="0.25">
      <c r="K1293" s="58"/>
    </row>
    <row r="1294" spans="11:11" x14ac:dyDescent="0.25">
      <c r="K1294" s="58"/>
    </row>
    <row r="1295" spans="11:11" x14ac:dyDescent="0.25">
      <c r="K1295" s="58"/>
    </row>
    <row r="1296" spans="11:11" x14ac:dyDescent="0.25">
      <c r="K1296" s="58"/>
    </row>
    <row r="1297" spans="11:11" x14ac:dyDescent="0.25">
      <c r="K1297" s="58"/>
    </row>
    <row r="1298" spans="11:11" x14ac:dyDescent="0.25">
      <c r="K1298" s="58"/>
    </row>
    <row r="1299" spans="11:11" x14ac:dyDescent="0.25">
      <c r="K1299" s="58"/>
    </row>
    <row r="1300" spans="11:11" x14ac:dyDescent="0.25">
      <c r="K1300" s="58"/>
    </row>
    <row r="1301" spans="11:11" x14ac:dyDescent="0.25">
      <c r="K1301" s="58"/>
    </row>
    <row r="1302" spans="11:11" x14ac:dyDescent="0.25">
      <c r="K1302" s="58"/>
    </row>
    <row r="1303" spans="11:11" x14ac:dyDescent="0.25">
      <c r="K1303" s="58"/>
    </row>
    <row r="1304" spans="11:11" x14ac:dyDescent="0.25">
      <c r="K1304" s="58"/>
    </row>
    <row r="1305" spans="11:11" x14ac:dyDescent="0.25">
      <c r="K1305" s="58"/>
    </row>
    <row r="1306" spans="11:11" x14ac:dyDescent="0.25">
      <c r="K1306" s="58"/>
    </row>
    <row r="1307" spans="11:11" x14ac:dyDescent="0.25">
      <c r="K1307" s="58"/>
    </row>
    <row r="1308" spans="11:11" x14ac:dyDescent="0.25">
      <c r="K1308" s="58"/>
    </row>
    <row r="1309" spans="11:11" x14ac:dyDescent="0.25">
      <c r="K1309" s="58"/>
    </row>
    <row r="1310" spans="11:11" x14ac:dyDescent="0.25">
      <c r="K1310" s="58"/>
    </row>
    <row r="1311" spans="11:11" x14ac:dyDescent="0.25">
      <c r="K1311" s="58"/>
    </row>
    <row r="1312" spans="11:11" x14ac:dyDescent="0.25">
      <c r="K1312" s="58"/>
    </row>
    <row r="1313" spans="11:11" x14ac:dyDescent="0.25">
      <c r="K1313" s="58"/>
    </row>
    <row r="1314" spans="11:11" x14ac:dyDescent="0.25">
      <c r="K1314" s="58"/>
    </row>
    <row r="1315" spans="11:11" x14ac:dyDescent="0.25">
      <c r="K1315" s="58"/>
    </row>
    <row r="1316" spans="11:11" x14ac:dyDescent="0.25">
      <c r="K1316" s="58"/>
    </row>
    <row r="1317" spans="11:11" x14ac:dyDescent="0.25">
      <c r="K1317" s="58"/>
    </row>
    <row r="1318" spans="11:11" x14ac:dyDescent="0.25">
      <c r="K1318" s="58"/>
    </row>
    <row r="1319" spans="11:11" x14ac:dyDescent="0.25">
      <c r="K1319" s="58"/>
    </row>
    <row r="1320" spans="11:11" x14ac:dyDescent="0.25">
      <c r="K1320" s="58"/>
    </row>
    <row r="1321" spans="11:11" x14ac:dyDescent="0.25">
      <c r="K1321" s="58"/>
    </row>
    <row r="1322" spans="11:11" x14ac:dyDescent="0.25">
      <c r="K1322" s="58"/>
    </row>
    <row r="1323" spans="11:11" x14ac:dyDescent="0.25">
      <c r="K1323" s="58"/>
    </row>
    <row r="1324" spans="11:11" x14ac:dyDescent="0.25">
      <c r="K1324" s="58"/>
    </row>
    <row r="1325" spans="11:11" x14ac:dyDescent="0.25">
      <c r="K1325" s="58"/>
    </row>
    <row r="1326" spans="11:11" x14ac:dyDescent="0.25">
      <c r="K1326" s="58"/>
    </row>
    <row r="1327" spans="11:11" x14ac:dyDescent="0.25">
      <c r="K1327" s="58"/>
    </row>
    <row r="1328" spans="11:11" x14ac:dyDescent="0.25">
      <c r="K1328" s="58"/>
    </row>
    <row r="1329" spans="11:11" x14ac:dyDescent="0.25">
      <c r="K1329" s="58"/>
    </row>
    <row r="1330" spans="11:11" x14ac:dyDescent="0.25">
      <c r="K1330" s="58"/>
    </row>
    <row r="1331" spans="11:11" x14ac:dyDescent="0.25">
      <c r="K1331" s="58"/>
    </row>
    <row r="1332" spans="11:11" x14ac:dyDescent="0.25">
      <c r="K1332" s="58"/>
    </row>
    <row r="1333" spans="11:11" x14ac:dyDescent="0.25">
      <c r="K1333" s="58"/>
    </row>
    <row r="1334" spans="11:11" x14ac:dyDescent="0.25">
      <c r="K1334" s="58"/>
    </row>
    <row r="1335" spans="11:11" x14ac:dyDescent="0.25">
      <c r="K1335" s="58"/>
    </row>
    <row r="1336" spans="11:11" x14ac:dyDescent="0.25">
      <c r="K1336" s="58"/>
    </row>
    <row r="1337" spans="11:11" x14ac:dyDescent="0.25">
      <c r="K1337" s="58"/>
    </row>
    <row r="1338" spans="11:11" x14ac:dyDescent="0.25">
      <c r="K1338" s="58"/>
    </row>
    <row r="1339" spans="11:11" x14ac:dyDescent="0.25">
      <c r="K1339" s="58"/>
    </row>
    <row r="1340" spans="11:11" x14ac:dyDescent="0.25">
      <c r="K1340" s="58"/>
    </row>
    <row r="1341" spans="11:11" x14ac:dyDescent="0.25">
      <c r="K1341" s="58"/>
    </row>
    <row r="1342" spans="11:11" x14ac:dyDescent="0.25">
      <c r="K1342" s="58"/>
    </row>
    <row r="1343" spans="11:11" x14ac:dyDescent="0.25">
      <c r="K1343" s="58"/>
    </row>
    <row r="1344" spans="11:11" x14ac:dyDescent="0.25">
      <c r="K1344" s="58"/>
    </row>
    <row r="1345" spans="11:11" x14ac:dyDescent="0.25">
      <c r="K1345" s="58"/>
    </row>
    <row r="1346" spans="11:11" x14ac:dyDescent="0.25">
      <c r="K1346" s="58"/>
    </row>
    <row r="1347" spans="11:11" x14ac:dyDescent="0.25">
      <c r="K1347" s="58"/>
    </row>
    <row r="1348" spans="11:11" x14ac:dyDescent="0.25">
      <c r="K1348" s="58"/>
    </row>
    <row r="1349" spans="11:11" x14ac:dyDescent="0.25">
      <c r="K1349" s="58"/>
    </row>
    <row r="1350" spans="11:11" x14ac:dyDescent="0.25">
      <c r="K1350" s="58"/>
    </row>
    <row r="1351" spans="11:11" x14ac:dyDescent="0.25">
      <c r="K1351" s="58"/>
    </row>
    <row r="1352" spans="11:11" x14ac:dyDescent="0.25">
      <c r="K1352" s="58"/>
    </row>
    <row r="1353" spans="11:11" x14ac:dyDescent="0.25">
      <c r="K1353" s="58"/>
    </row>
    <row r="1354" spans="11:11" x14ac:dyDescent="0.25">
      <c r="K1354" s="58"/>
    </row>
    <row r="1355" spans="11:11" x14ac:dyDescent="0.25">
      <c r="K1355" s="58"/>
    </row>
    <row r="1356" spans="11:11" x14ac:dyDescent="0.25">
      <c r="K1356" s="58"/>
    </row>
    <row r="1357" spans="11:11" x14ac:dyDescent="0.25">
      <c r="K1357" s="58"/>
    </row>
    <row r="1358" spans="11:11" x14ac:dyDescent="0.25">
      <c r="K1358" s="58"/>
    </row>
    <row r="1359" spans="11:11" x14ac:dyDescent="0.25">
      <c r="K1359" s="58"/>
    </row>
    <row r="1360" spans="11:11" x14ac:dyDescent="0.25">
      <c r="K1360" s="58"/>
    </row>
    <row r="1361" spans="11:11" x14ac:dyDescent="0.25">
      <c r="K1361" s="58"/>
    </row>
    <row r="1362" spans="11:11" x14ac:dyDescent="0.25">
      <c r="K1362" s="58"/>
    </row>
    <row r="1363" spans="11:11" x14ac:dyDescent="0.25">
      <c r="K1363" s="58"/>
    </row>
    <row r="1364" spans="11:11" x14ac:dyDescent="0.25">
      <c r="K1364" s="58"/>
    </row>
    <row r="1365" spans="11:11" x14ac:dyDescent="0.25">
      <c r="K1365" s="58"/>
    </row>
    <row r="1366" spans="11:11" x14ac:dyDescent="0.25">
      <c r="K1366" s="58"/>
    </row>
    <row r="1367" spans="11:11" x14ac:dyDescent="0.25">
      <c r="K1367" s="58"/>
    </row>
    <row r="1368" spans="11:11" x14ac:dyDescent="0.25">
      <c r="K1368" s="58"/>
    </row>
    <row r="1369" spans="11:11" x14ac:dyDescent="0.25">
      <c r="K1369" s="58"/>
    </row>
    <row r="1370" spans="11:11" x14ac:dyDescent="0.25">
      <c r="K1370" s="58"/>
    </row>
    <row r="1371" spans="11:11" x14ac:dyDescent="0.25">
      <c r="K1371" s="58"/>
    </row>
    <row r="1372" spans="11:11" x14ac:dyDescent="0.25">
      <c r="K1372" s="58"/>
    </row>
    <row r="1373" spans="11:11" x14ac:dyDescent="0.25">
      <c r="K1373" s="58"/>
    </row>
    <row r="1374" spans="11:11" x14ac:dyDescent="0.25">
      <c r="K1374" s="58"/>
    </row>
    <row r="1375" spans="11:11" x14ac:dyDescent="0.25">
      <c r="K1375" s="58"/>
    </row>
    <row r="1376" spans="11:11" x14ac:dyDescent="0.25">
      <c r="K1376" s="58"/>
    </row>
    <row r="1377" spans="11:11" x14ac:dyDescent="0.25">
      <c r="K1377" s="58"/>
    </row>
    <row r="1378" spans="11:11" x14ac:dyDescent="0.25">
      <c r="K1378" s="58"/>
    </row>
    <row r="1379" spans="11:11" x14ac:dyDescent="0.25">
      <c r="K1379" s="58"/>
    </row>
    <row r="1380" spans="11:11" x14ac:dyDescent="0.25">
      <c r="K1380" s="58"/>
    </row>
    <row r="1381" spans="11:11" x14ac:dyDescent="0.25">
      <c r="K1381" s="58"/>
    </row>
    <row r="1382" spans="11:11" x14ac:dyDescent="0.25">
      <c r="K1382" s="58"/>
    </row>
    <row r="1383" spans="11:11" x14ac:dyDescent="0.25">
      <c r="K1383" s="58"/>
    </row>
    <row r="1384" spans="11:11" x14ac:dyDescent="0.25">
      <c r="K1384" s="58"/>
    </row>
    <row r="1385" spans="11:11" x14ac:dyDescent="0.25">
      <c r="K1385" s="58"/>
    </row>
    <row r="1386" spans="11:11" x14ac:dyDescent="0.25">
      <c r="K1386" s="58"/>
    </row>
    <row r="1387" spans="11:11" x14ac:dyDescent="0.25">
      <c r="K1387" s="58"/>
    </row>
    <row r="1388" spans="11:11" x14ac:dyDescent="0.25">
      <c r="K1388" s="58"/>
    </row>
    <row r="1389" spans="11:11" x14ac:dyDescent="0.25">
      <c r="K1389" s="58"/>
    </row>
    <row r="1390" spans="11:11" x14ac:dyDescent="0.25">
      <c r="K1390" s="58"/>
    </row>
    <row r="1391" spans="11:11" x14ac:dyDescent="0.25">
      <c r="K1391" s="58"/>
    </row>
    <row r="1392" spans="11:11" x14ac:dyDescent="0.25">
      <c r="K1392" s="58"/>
    </row>
    <row r="1393" spans="11:11" x14ac:dyDescent="0.25">
      <c r="K1393" s="58"/>
    </row>
    <row r="1394" spans="11:11" x14ac:dyDescent="0.25">
      <c r="K1394" s="58"/>
    </row>
    <row r="1395" spans="11:11" x14ac:dyDescent="0.25">
      <c r="K1395" s="58"/>
    </row>
    <row r="1396" spans="11:11" x14ac:dyDescent="0.25">
      <c r="K1396" s="58"/>
    </row>
    <row r="1397" spans="11:11" x14ac:dyDescent="0.25">
      <c r="K1397" s="58"/>
    </row>
    <row r="1398" spans="11:11" x14ac:dyDescent="0.25">
      <c r="K1398" s="58"/>
    </row>
    <row r="1399" spans="11:11" x14ac:dyDescent="0.25">
      <c r="K1399" s="58"/>
    </row>
    <row r="1400" spans="11:11" x14ac:dyDescent="0.25">
      <c r="K1400" s="58"/>
    </row>
    <row r="1401" spans="11:11" x14ac:dyDescent="0.25">
      <c r="K1401" s="58"/>
    </row>
    <row r="1402" spans="11:11" x14ac:dyDescent="0.25">
      <c r="K1402" s="58"/>
    </row>
    <row r="1403" spans="11:11" x14ac:dyDescent="0.25">
      <c r="K1403" s="58"/>
    </row>
    <row r="1404" spans="11:11" x14ac:dyDescent="0.25">
      <c r="K1404" s="58"/>
    </row>
    <row r="1405" spans="11:11" x14ac:dyDescent="0.25">
      <c r="K1405" s="58"/>
    </row>
    <row r="1406" spans="11:11" x14ac:dyDescent="0.25">
      <c r="K1406" s="58"/>
    </row>
    <row r="1407" spans="11:11" x14ac:dyDescent="0.25">
      <c r="K1407" s="58"/>
    </row>
    <row r="1408" spans="11:11" x14ac:dyDescent="0.25">
      <c r="K1408" s="58"/>
    </row>
    <row r="1409" spans="11:11" x14ac:dyDescent="0.25">
      <c r="K1409" s="58"/>
    </row>
    <row r="1410" spans="11:11" x14ac:dyDescent="0.25">
      <c r="K1410" s="58"/>
    </row>
    <row r="1411" spans="11:11" x14ac:dyDescent="0.25">
      <c r="K1411" s="58"/>
    </row>
    <row r="1412" spans="11:11" x14ac:dyDescent="0.25">
      <c r="K1412" s="58"/>
    </row>
    <row r="1413" spans="11:11" x14ac:dyDescent="0.25">
      <c r="K1413" s="58"/>
    </row>
    <row r="1414" spans="11:11" x14ac:dyDescent="0.25">
      <c r="K1414" s="58"/>
    </row>
    <row r="1415" spans="11:11" x14ac:dyDescent="0.25">
      <c r="K1415" s="58"/>
    </row>
    <row r="1416" spans="11:11" x14ac:dyDescent="0.25">
      <c r="K1416" s="58"/>
    </row>
    <row r="1417" spans="11:11" x14ac:dyDescent="0.25">
      <c r="K1417" s="58"/>
    </row>
    <row r="1418" spans="11:11" x14ac:dyDescent="0.25">
      <c r="K1418" s="58"/>
    </row>
    <row r="1419" spans="11:11" x14ac:dyDescent="0.25">
      <c r="K1419" s="58"/>
    </row>
    <row r="1420" spans="11:11" x14ac:dyDescent="0.25">
      <c r="K1420" s="58"/>
    </row>
    <row r="1421" spans="11:11" x14ac:dyDescent="0.25">
      <c r="K1421" s="58"/>
    </row>
    <row r="1422" spans="11:11" x14ac:dyDescent="0.25">
      <c r="K1422" s="58"/>
    </row>
    <row r="1423" spans="11:11" x14ac:dyDescent="0.25">
      <c r="K1423" s="58"/>
    </row>
    <row r="1424" spans="11:11" x14ac:dyDescent="0.25">
      <c r="K1424" s="58"/>
    </row>
    <row r="1425" spans="11:11" x14ac:dyDescent="0.25">
      <c r="K1425" s="58"/>
    </row>
    <row r="1426" spans="11:11" x14ac:dyDescent="0.25">
      <c r="K1426" s="58"/>
    </row>
    <row r="1427" spans="11:11" x14ac:dyDescent="0.25">
      <c r="K1427" s="58"/>
    </row>
    <row r="1428" spans="11:11" x14ac:dyDescent="0.25">
      <c r="K1428" s="58"/>
    </row>
    <row r="1429" spans="11:11" x14ac:dyDescent="0.25">
      <c r="K1429" s="58"/>
    </row>
    <row r="1430" spans="11:11" x14ac:dyDescent="0.25">
      <c r="K1430" s="58"/>
    </row>
    <row r="1431" spans="11:11" x14ac:dyDescent="0.25">
      <c r="K1431" s="58"/>
    </row>
    <row r="1432" spans="11:11" x14ac:dyDescent="0.25">
      <c r="K1432" s="58"/>
    </row>
    <row r="1433" spans="11:11" x14ac:dyDescent="0.25">
      <c r="K1433" s="58"/>
    </row>
    <row r="1434" spans="11:11" x14ac:dyDescent="0.25">
      <c r="K1434" s="58"/>
    </row>
    <row r="1435" spans="11:11" x14ac:dyDescent="0.25">
      <c r="K1435" s="58"/>
    </row>
    <row r="1436" spans="11:11" x14ac:dyDescent="0.25">
      <c r="K1436" s="58"/>
    </row>
    <row r="1437" spans="11:11" x14ac:dyDescent="0.25">
      <c r="K1437" s="58"/>
    </row>
    <row r="1438" spans="11:11" x14ac:dyDescent="0.25">
      <c r="K1438" s="58"/>
    </row>
    <row r="1439" spans="11:11" x14ac:dyDescent="0.25">
      <c r="K1439" s="58"/>
    </row>
    <row r="1440" spans="11:11" x14ac:dyDescent="0.25">
      <c r="K1440" s="58"/>
    </row>
    <row r="1441" spans="11:11" x14ac:dyDescent="0.25">
      <c r="K1441" s="58"/>
    </row>
    <row r="1442" spans="11:11" x14ac:dyDescent="0.25">
      <c r="K1442" s="58"/>
    </row>
    <row r="1443" spans="11:11" x14ac:dyDescent="0.25">
      <c r="K1443" s="58"/>
    </row>
    <row r="1444" spans="11:11" x14ac:dyDescent="0.25">
      <c r="K1444" s="58"/>
    </row>
    <row r="1445" spans="11:11" x14ac:dyDescent="0.25">
      <c r="K1445" s="58"/>
    </row>
    <row r="1446" spans="11:11" x14ac:dyDescent="0.25">
      <c r="K1446" s="58"/>
    </row>
    <row r="1447" spans="11:11" x14ac:dyDescent="0.25">
      <c r="K1447" s="58"/>
    </row>
    <row r="1448" spans="11:11" x14ac:dyDescent="0.25">
      <c r="K1448" s="58"/>
    </row>
    <row r="1449" spans="11:11" x14ac:dyDescent="0.25">
      <c r="K1449" s="58"/>
    </row>
    <row r="1450" spans="11:11" x14ac:dyDescent="0.25">
      <c r="K1450" s="58"/>
    </row>
    <row r="1451" spans="11:11" x14ac:dyDescent="0.25">
      <c r="K1451" s="58"/>
    </row>
    <row r="1452" spans="11:11" x14ac:dyDescent="0.25">
      <c r="K1452" s="58"/>
    </row>
    <row r="1453" spans="11:11" x14ac:dyDescent="0.25">
      <c r="K1453" s="58"/>
    </row>
    <row r="1454" spans="11:11" x14ac:dyDescent="0.25">
      <c r="K1454" s="58"/>
    </row>
    <row r="1455" spans="11:11" x14ac:dyDescent="0.25">
      <c r="K1455" s="58"/>
    </row>
    <row r="1456" spans="11:11" x14ac:dyDescent="0.25">
      <c r="K1456" s="58"/>
    </row>
    <row r="1457" spans="11:11" x14ac:dyDescent="0.25">
      <c r="K1457" s="58"/>
    </row>
    <row r="1458" spans="11:11" x14ac:dyDescent="0.25">
      <c r="K1458" s="58"/>
    </row>
    <row r="1459" spans="11:11" x14ac:dyDescent="0.25">
      <c r="K1459" s="58"/>
    </row>
    <row r="1460" spans="11:11" x14ac:dyDescent="0.25">
      <c r="K1460" s="58"/>
    </row>
    <row r="1461" spans="11:11" x14ac:dyDescent="0.25">
      <c r="K1461" s="58"/>
    </row>
    <row r="1462" spans="11:11" x14ac:dyDescent="0.25">
      <c r="K1462" s="58"/>
    </row>
    <row r="1463" spans="11:11" x14ac:dyDescent="0.25">
      <c r="K1463" s="58"/>
    </row>
    <row r="1464" spans="11:11" x14ac:dyDescent="0.25">
      <c r="K1464" s="58"/>
    </row>
    <row r="1465" spans="11:11" x14ac:dyDescent="0.25">
      <c r="K1465" s="58"/>
    </row>
    <row r="1466" spans="11:11" x14ac:dyDescent="0.25">
      <c r="K1466" s="58"/>
    </row>
    <row r="1467" spans="11:11" x14ac:dyDescent="0.25">
      <c r="K1467" s="58"/>
    </row>
    <row r="1468" spans="11:11" x14ac:dyDescent="0.25">
      <c r="K1468" s="58"/>
    </row>
    <row r="1469" spans="11:11" x14ac:dyDescent="0.25">
      <c r="K1469" s="58"/>
    </row>
    <row r="1470" spans="11:11" x14ac:dyDescent="0.25">
      <c r="K1470" s="58"/>
    </row>
    <row r="1471" spans="11:11" x14ac:dyDescent="0.25">
      <c r="K1471" s="58"/>
    </row>
    <row r="1472" spans="11:11" x14ac:dyDescent="0.25">
      <c r="K1472" s="58"/>
    </row>
    <row r="1473" spans="11:11" x14ac:dyDescent="0.25">
      <c r="K1473" s="58"/>
    </row>
    <row r="1474" spans="11:11" x14ac:dyDescent="0.25">
      <c r="K1474" s="58"/>
    </row>
    <row r="1475" spans="11:11" x14ac:dyDescent="0.25">
      <c r="K1475" s="58"/>
    </row>
    <row r="1476" spans="11:11" x14ac:dyDescent="0.25">
      <c r="K1476" s="58"/>
    </row>
    <row r="1477" spans="11:11" x14ac:dyDescent="0.25">
      <c r="K1477" s="58"/>
    </row>
    <row r="1478" spans="11:11" x14ac:dyDescent="0.25">
      <c r="K1478" s="58"/>
    </row>
    <row r="1479" spans="11:11" x14ac:dyDescent="0.25">
      <c r="K1479" s="58"/>
    </row>
    <row r="1480" spans="11:11" x14ac:dyDescent="0.25">
      <c r="K1480" s="58"/>
    </row>
    <row r="1481" spans="11:11" x14ac:dyDescent="0.25">
      <c r="K1481" s="58"/>
    </row>
    <row r="1482" spans="11:11" x14ac:dyDescent="0.25">
      <c r="K1482" s="58"/>
    </row>
    <row r="1483" spans="11:11" x14ac:dyDescent="0.25">
      <c r="K1483" s="58"/>
    </row>
    <row r="1484" spans="11:11" x14ac:dyDescent="0.25">
      <c r="K1484" s="58"/>
    </row>
    <row r="1485" spans="11:11" x14ac:dyDescent="0.25">
      <c r="K1485" s="58"/>
    </row>
    <row r="1486" spans="11:11" x14ac:dyDescent="0.25">
      <c r="K1486" s="58"/>
    </row>
    <row r="1487" spans="11:11" x14ac:dyDescent="0.25">
      <c r="K1487" s="58"/>
    </row>
    <row r="1488" spans="11:11" x14ac:dyDescent="0.25">
      <c r="K1488" s="58"/>
    </row>
    <row r="1489" spans="11:11" x14ac:dyDescent="0.25">
      <c r="K1489" s="58"/>
    </row>
    <row r="1490" spans="11:11" x14ac:dyDescent="0.25">
      <c r="K1490" s="58"/>
    </row>
    <row r="1491" spans="11:11" x14ac:dyDescent="0.25">
      <c r="K1491" s="58"/>
    </row>
    <row r="1492" spans="11:11" x14ac:dyDescent="0.25">
      <c r="K1492" s="58"/>
    </row>
    <row r="1493" spans="11:11" x14ac:dyDescent="0.25">
      <c r="K1493" s="58"/>
    </row>
    <row r="1494" spans="11:11" x14ac:dyDescent="0.25">
      <c r="K1494" s="58"/>
    </row>
    <row r="1495" spans="11:11" x14ac:dyDescent="0.25">
      <c r="K1495" s="58"/>
    </row>
    <row r="1496" spans="11:11" x14ac:dyDescent="0.25">
      <c r="K1496" s="58"/>
    </row>
    <row r="1497" spans="11:11" x14ac:dyDescent="0.25">
      <c r="K1497" s="58"/>
    </row>
    <row r="1498" spans="11:11" x14ac:dyDescent="0.25">
      <c r="K1498" s="58"/>
    </row>
    <row r="1499" spans="11:11" x14ac:dyDescent="0.25">
      <c r="K1499" s="58"/>
    </row>
    <row r="1500" spans="11:11" x14ac:dyDescent="0.25">
      <c r="K1500" s="58"/>
    </row>
    <row r="1501" spans="11:11" x14ac:dyDescent="0.25">
      <c r="K1501" s="58"/>
    </row>
    <row r="1502" spans="11:11" x14ac:dyDescent="0.25">
      <c r="K1502" s="58"/>
    </row>
    <row r="1503" spans="11:11" x14ac:dyDescent="0.25">
      <c r="K1503" s="58"/>
    </row>
    <row r="1504" spans="11:11" x14ac:dyDescent="0.25">
      <c r="K1504" s="58"/>
    </row>
    <row r="1505" spans="11:11" x14ac:dyDescent="0.25">
      <c r="K1505" s="58"/>
    </row>
    <row r="1506" spans="11:11" x14ac:dyDescent="0.25">
      <c r="K1506" s="58"/>
    </row>
    <row r="1507" spans="11:11" x14ac:dyDescent="0.25">
      <c r="K1507" s="58"/>
    </row>
    <row r="1508" spans="11:11" x14ac:dyDescent="0.25">
      <c r="K1508" s="58"/>
    </row>
    <row r="1509" spans="11:11" x14ac:dyDescent="0.25">
      <c r="K1509" s="58"/>
    </row>
    <row r="1510" spans="11:11" x14ac:dyDescent="0.25">
      <c r="K1510" s="58"/>
    </row>
    <row r="1511" spans="11:11" x14ac:dyDescent="0.25">
      <c r="K1511" s="58"/>
    </row>
    <row r="1512" spans="11:11" x14ac:dyDescent="0.25">
      <c r="K1512" s="58"/>
    </row>
    <row r="1513" spans="11:11" x14ac:dyDescent="0.25">
      <c r="K1513" s="58"/>
    </row>
    <row r="1514" spans="11:11" x14ac:dyDescent="0.25">
      <c r="K1514" s="58"/>
    </row>
    <row r="1515" spans="11:11" x14ac:dyDescent="0.25">
      <c r="K1515" s="58"/>
    </row>
    <row r="1516" spans="11:11" x14ac:dyDescent="0.25">
      <c r="K1516" s="58"/>
    </row>
    <row r="1517" spans="11:11" x14ac:dyDescent="0.25">
      <c r="K1517" s="58"/>
    </row>
    <row r="1518" spans="11:11" x14ac:dyDescent="0.25">
      <c r="K1518" s="58"/>
    </row>
    <row r="1519" spans="11:11" x14ac:dyDescent="0.25">
      <c r="K1519" s="58"/>
    </row>
    <row r="1520" spans="11:11" x14ac:dyDescent="0.25">
      <c r="K1520" s="58"/>
    </row>
    <row r="1521" spans="11:11" x14ac:dyDescent="0.25">
      <c r="K1521" s="58"/>
    </row>
    <row r="1522" spans="11:11" x14ac:dyDescent="0.25">
      <c r="K1522" s="58"/>
    </row>
    <row r="1523" spans="11:11" x14ac:dyDescent="0.25">
      <c r="K1523" s="58"/>
    </row>
    <row r="1524" spans="11:11" x14ac:dyDescent="0.25">
      <c r="K1524" s="58"/>
    </row>
    <row r="1525" spans="11:11" x14ac:dyDescent="0.25">
      <c r="K1525" s="58"/>
    </row>
    <row r="1526" spans="11:11" x14ac:dyDescent="0.25">
      <c r="K1526" s="58"/>
    </row>
    <row r="1527" spans="11:11" x14ac:dyDescent="0.25">
      <c r="K1527" s="58"/>
    </row>
    <row r="1528" spans="11:11" x14ac:dyDescent="0.25">
      <c r="K1528" s="58"/>
    </row>
    <row r="1529" spans="11:11" x14ac:dyDescent="0.25">
      <c r="K1529" s="58"/>
    </row>
    <row r="1530" spans="11:11" x14ac:dyDescent="0.25">
      <c r="K1530" s="58"/>
    </row>
    <row r="1531" spans="11:11" x14ac:dyDescent="0.25">
      <c r="K1531" s="58"/>
    </row>
    <row r="1532" spans="11:11" x14ac:dyDescent="0.25">
      <c r="K1532" s="58"/>
    </row>
    <row r="1533" spans="11:11" x14ac:dyDescent="0.25">
      <c r="K1533" s="58"/>
    </row>
    <row r="1534" spans="11:11" x14ac:dyDescent="0.25">
      <c r="K1534" s="58"/>
    </row>
    <row r="1535" spans="11:11" x14ac:dyDescent="0.25">
      <c r="K1535" s="58"/>
    </row>
    <row r="1536" spans="11:11" x14ac:dyDescent="0.25">
      <c r="K1536" s="58"/>
    </row>
    <row r="1537" spans="11:11" x14ac:dyDescent="0.25">
      <c r="K1537" s="58"/>
    </row>
    <row r="1538" spans="11:11" x14ac:dyDescent="0.25">
      <c r="K1538" s="58"/>
    </row>
    <row r="1539" spans="11:11" x14ac:dyDescent="0.25">
      <c r="K1539" s="58"/>
    </row>
    <row r="1540" spans="11:11" x14ac:dyDescent="0.25">
      <c r="K1540" s="58"/>
    </row>
    <row r="1541" spans="11:11" x14ac:dyDescent="0.25">
      <c r="K1541" s="58"/>
    </row>
    <row r="1542" spans="11:11" x14ac:dyDescent="0.25">
      <c r="K1542" s="58"/>
    </row>
    <row r="1543" spans="11:11" x14ac:dyDescent="0.25">
      <c r="K1543" s="58"/>
    </row>
    <row r="1544" spans="11:11" x14ac:dyDescent="0.25">
      <c r="K1544" s="58"/>
    </row>
    <row r="1545" spans="11:11" x14ac:dyDescent="0.25">
      <c r="K1545" s="58"/>
    </row>
    <row r="1546" spans="11:11" x14ac:dyDescent="0.25">
      <c r="K1546" s="58"/>
    </row>
    <row r="1547" spans="11:11" x14ac:dyDescent="0.25">
      <c r="K1547" s="58"/>
    </row>
    <row r="1548" spans="11:11" x14ac:dyDescent="0.25">
      <c r="K1548" s="58"/>
    </row>
    <row r="1549" spans="11:11" x14ac:dyDescent="0.25">
      <c r="K1549" s="58"/>
    </row>
    <row r="1550" spans="11:11" x14ac:dyDescent="0.25">
      <c r="K1550" s="58"/>
    </row>
    <row r="1551" spans="11:11" x14ac:dyDescent="0.25">
      <c r="K1551" s="58"/>
    </row>
    <row r="1552" spans="11:11" x14ac:dyDescent="0.25">
      <c r="K1552" s="58"/>
    </row>
    <row r="1553" spans="11:11" x14ac:dyDescent="0.25">
      <c r="K1553" s="58"/>
    </row>
    <row r="1554" spans="11:11" x14ac:dyDescent="0.25">
      <c r="K1554" s="58"/>
    </row>
    <row r="1555" spans="11:11" x14ac:dyDescent="0.25">
      <c r="K1555" s="58"/>
    </row>
    <row r="1556" spans="11:11" x14ac:dyDescent="0.25">
      <c r="K1556" s="58"/>
    </row>
    <row r="1557" spans="11:11" x14ac:dyDescent="0.25">
      <c r="K1557" s="58"/>
    </row>
    <row r="1558" spans="11:11" x14ac:dyDescent="0.25">
      <c r="K1558" s="58"/>
    </row>
    <row r="1559" spans="11:11" x14ac:dyDescent="0.25">
      <c r="K1559" s="58"/>
    </row>
    <row r="1560" spans="11:11" x14ac:dyDescent="0.25">
      <c r="K1560" s="58"/>
    </row>
    <row r="1561" spans="11:11" x14ac:dyDescent="0.25">
      <c r="K1561" s="58"/>
    </row>
    <row r="1562" spans="11:11" x14ac:dyDescent="0.25">
      <c r="K1562" s="58"/>
    </row>
    <row r="1563" spans="11:11" x14ac:dyDescent="0.25">
      <c r="K1563" s="58"/>
    </row>
    <row r="1564" spans="11:11" x14ac:dyDescent="0.25">
      <c r="K1564" s="58"/>
    </row>
    <row r="1565" spans="11:11" x14ac:dyDescent="0.25">
      <c r="K1565" s="58"/>
    </row>
    <row r="1566" spans="11:11" x14ac:dyDescent="0.25">
      <c r="K1566" s="58"/>
    </row>
    <row r="1567" spans="11:11" x14ac:dyDescent="0.25">
      <c r="K1567" s="58"/>
    </row>
    <row r="1568" spans="11:11" x14ac:dyDescent="0.25">
      <c r="K1568" s="58"/>
    </row>
    <row r="1569" spans="11:11" x14ac:dyDescent="0.25">
      <c r="K1569" s="58"/>
    </row>
    <row r="1570" spans="11:11" x14ac:dyDescent="0.25">
      <c r="K1570" s="58"/>
    </row>
    <row r="1571" spans="11:11" x14ac:dyDescent="0.25">
      <c r="K1571" s="58"/>
    </row>
    <row r="1572" spans="11:11" x14ac:dyDescent="0.25">
      <c r="K1572" s="58"/>
    </row>
    <row r="1573" spans="11:11" x14ac:dyDescent="0.25">
      <c r="K1573" s="58"/>
    </row>
    <row r="1574" spans="11:11" x14ac:dyDescent="0.25">
      <c r="K1574" s="58"/>
    </row>
    <row r="1575" spans="11:11" x14ac:dyDescent="0.25">
      <c r="K1575" s="58"/>
    </row>
    <row r="1576" spans="11:11" x14ac:dyDescent="0.25">
      <c r="K1576" s="58"/>
    </row>
    <row r="1577" spans="11:11" x14ac:dyDescent="0.25">
      <c r="K1577" s="58"/>
    </row>
    <row r="1578" spans="11:11" x14ac:dyDescent="0.25">
      <c r="K1578" s="58"/>
    </row>
    <row r="1579" spans="11:11" x14ac:dyDescent="0.25">
      <c r="K1579" s="58"/>
    </row>
    <row r="1580" spans="11:11" x14ac:dyDescent="0.25">
      <c r="K1580" s="58"/>
    </row>
    <row r="1581" spans="11:11" x14ac:dyDescent="0.25">
      <c r="K1581" s="58"/>
    </row>
    <row r="1582" spans="11:11" x14ac:dyDescent="0.25">
      <c r="K1582" s="58"/>
    </row>
    <row r="1583" spans="11:11" x14ac:dyDescent="0.25">
      <c r="K1583" s="58"/>
    </row>
    <row r="1584" spans="11:11" x14ac:dyDescent="0.25">
      <c r="K1584" s="58"/>
    </row>
    <row r="1585" spans="11:11" x14ac:dyDescent="0.25">
      <c r="K1585" s="58"/>
    </row>
    <row r="1586" spans="11:11" x14ac:dyDescent="0.25">
      <c r="K1586" s="58"/>
    </row>
    <row r="1587" spans="11:11" x14ac:dyDescent="0.25">
      <c r="K1587" s="58"/>
    </row>
    <row r="1588" spans="11:11" x14ac:dyDescent="0.25">
      <c r="K1588" s="58"/>
    </row>
    <row r="1589" spans="11:11" x14ac:dyDescent="0.25">
      <c r="K1589" s="58"/>
    </row>
    <row r="1590" spans="11:11" x14ac:dyDescent="0.25">
      <c r="K1590" s="58"/>
    </row>
    <row r="1591" spans="11:11" x14ac:dyDescent="0.25">
      <c r="K1591" s="58"/>
    </row>
    <row r="1592" spans="11:11" x14ac:dyDescent="0.25">
      <c r="K1592" s="58"/>
    </row>
    <row r="1593" spans="11:11" x14ac:dyDescent="0.25">
      <c r="K1593" s="58"/>
    </row>
    <row r="1594" spans="11:11" x14ac:dyDescent="0.25">
      <c r="K1594" s="58"/>
    </row>
    <row r="1595" spans="11:11" x14ac:dyDescent="0.25">
      <c r="K1595" s="58"/>
    </row>
    <row r="1596" spans="11:11" x14ac:dyDescent="0.25">
      <c r="K1596" s="58"/>
    </row>
    <row r="1597" spans="11:11" x14ac:dyDescent="0.25">
      <c r="K1597" s="58"/>
    </row>
    <row r="1598" spans="11:11" x14ac:dyDescent="0.25">
      <c r="K1598" s="58"/>
    </row>
    <row r="1599" spans="11:11" x14ac:dyDescent="0.25">
      <c r="K1599" s="58"/>
    </row>
    <row r="1600" spans="11:11" x14ac:dyDescent="0.25">
      <c r="K1600" s="58"/>
    </row>
    <row r="1601" spans="11:11" x14ac:dyDescent="0.25">
      <c r="K1601" s="58"/>
    </row>
    <row r="1602" spans="11:11" x14ac:dyDescent="0.25">
      <c r="K1602" s="58"/>
    </row>
    <row r="1603" spans="11:11" x14ac:dyDescent="0.25">
      <c r="K1603" s="58"/>
    </row>
    <row r="1604" spans="11:11" x14ac:dyDescent="0.25">
      <c r="K1604" s="58"/>
    </row>
    <row r="1605" spans="11:11" x14ac:dyDescent="0.25">
      <c r="K1605" s="58"/>
    </row>
    <row r="1606" spans="11:11" x14ac:dyDescent="0.25">
      <c r="K1606" s="58"/>
    </row>
    <row r="1607" spans="11:11" x14ac:dyDescent="0.25">
      <c r="K1607" s="58"/>
    </row>
    <row r="1608" spans="11:11" x14ac:dyDescent="0.25">
      <c r="K1608" s="58"/>
    </row>
    <row r="1609" spans="11:11" x14ac:dyDescent="0.25">
      <c r="K1609" s="58"/>
    </row>
    <row r="1610" spans="11:11" x14ac:dyDescent="0.25">
      <c r="K1610" s="58"/>
    </row>
    <row r="1611" spans="11:11" x14ac:dyDescent="0.25">
      <c r="K1611" s="58"/>
    </row>
    <row r="1612" spans="11:11" x14ac:dyDescent="0.25">
      <c r="K1612" s="58"/>
    </row>
    <row r="1613" spans="11:11" x14ac:dyDescent="0.25">
      <c r="K1613" s="58"/>
    </row>
    <row r="1614" spans="11:11" x14ac:dyDescent="0.25">
      <c r="K1614" s="58"/>
    </row>
    <row r="1615" spans="11:11" x14ac:dyDescent="0.25">
      <c r="K1615" s="58"/>
    </row>
    <row r="1616" spans="11:11" x14ac:dyDescent="0.25">
      <c r="K1616" s="58"/>
    </row>
    <row r="1617" spans="11:11" x14ac:dyDescent="0.25">
      <c r="K1617" s="58"/>
    </row>
    <row r="1618" spans="11:11" x14ac:dyDescent="0.25">
      <c r="K1618" s="58"/>
    </row>
    <row r="1619" spans="11:11" x14ac:dyDescent="0.25">
      <c r="K1619" s="58"/>
    </row>
    <row r="1620" spans="11:11" x14ac:dyDescent="0.25">
      <c r="K1620" s="58"/>
    </row>
    <row r="1621" spans="11:11" x14ac:dyDescent="0.25">
      <c r="K1621" s="58"/>
    </row>
    <row r="1622" spans="11:11" x14ac:dyDescent="0.25">
      <c r="K1622" s="58"/>
    </row>
    <row r="1623" spans="11:11" x14ac:dyDescent="0.25">
      <c r="K1623" s="58"/>
    </row>
    <row r="1624" spans="11:11" x14ac:dyDescent="0.25">
      <c r="K1624" s="58"/>
    </row>
    <row r="1625" spans="11:11" x14ac:dyDescent="0.25">
      <c r="K1625" s="58"/>
    </row>
    <row r="1626" spans="11:11" x14ac:dyDescent="0.25">
      <c r="K1626" s="58"/>
    </row>
    <row r="1627" spans="11:11" x14ac:dyDescent="0.25">
      <c r="K1627" s="58"/>
    </row>
    <row r="1628" spans="11:11" x14ac:dyDescent="0.25">
      <c r="K1628" s="58"/>
    </row>
    <row r="1629" spans="11:11" x14ac:dyDescent="0.25">
      <c r="K1629" s="58"/>
    </row>
    <row r="1630" spans="11:11" x14ac:dyDescent="0.25">
      <c r="K1630" s="58"/>
    </row>
    <row r="1631" spans="11:11" x14ac:dyDescent="0.25">
      <c r="K1631" s="58"/>
    </row>
    <row r="1632" spans="11:11" x14ac:dyDescent="0.25">
      <c r="K1632" s="58"/>
    </row>
    <row r="1633" spans="11:11" x14ac:dyDescent="0.25">
      <c r="K1633" s="58"/>
    </row>
    <row r="1634" spans="11:11" x14ac:dyDescent="0.25">
      <c r="K1634" s="58"/>
    </row>
    <row r="1635" spans="11:11" x14ac:dyDescent="0.25">
      <c r="K1635" s="58"/>
    </row>
    <row r="1636" spans="11:11" x14ac:dyDescent="0.25">
      <c r="K1636" s="58"/>
    </row>
    <row r="1637" spans="11:11" x14ac:dyDescent="0.25">
      <c r="K1637" s="58"/>
    </row>
    <row r="1638" spans="11:11" x14ac:dyDescent="0.25">
      <c r="K1638" s="58"/>
    </row>
    <row r="1639" spans="11:11" x14ac:dyDescent="0.25">
      <c r="K1639" s="58"/>
    </row>
    <row r="1640" spans="11:11" x14ac:dyDescent="0.25">
      <c r="K1640" s="58"/>
    </row>
    <row r="1641" spans="11:11" x14ac:dyDescent="0.25">
      <c r="K1641" s="58"/>
    </row>
    <row r="1642" spans="11:11" x14ac:dyDescent="0.25">
      <c r="K1642" s="58"/>
    </row>
    <row r="1643" spans="11:11" x14ac:dyDescent="0.25">
      <c r="K1643" s="58"/>
    </row>
    <row r="1644" spans="11:11" x14ac:dyDescent="0.25">
      <c r="K1644" s="58"/>
    </row>
    <row r="1645" spans="11:11" x14ac:dyDescent="0.25">
      <c r="K1645" s="58"/>
    </row>
    <row r="1646" spans="11:11" x14ac:dyDescent="0.25">
      <c r="K1646" s="58"/>
    </row>
    <row r="1647" spans="11:11" x14ac:dyDescent="0.25">
      <c r="K1647" s="58"/>
    </row>
    <row r="1648" spans="11:11" x14ac:dyDescent="0.25">
      <c r="K1648" s="58"/>
    </row>
    <row r="1649" spans="11:11" x14ac:dyDescent="0.25">
      <c r="K1649" s="58"/>
    </row>
    <row r="1650" spans="11:11" x14ac:dyDescent="0.25">
      <c r="K1650" s="58"/>
    </row>
    <row r="1651" spans="11:11" x14ac:dyDescent="0.25">
      <c r="K1651" s="58"/>
    </row>
    <row r="1652" spans="11:11" x14ac:dyDescent="0.25">
      <c r="K1652" s="58"/>
    </row>
    <row r="1653" spans="11:11" x14ac:dyDescent="0.25">
      <c r="K1653" s="58"/>
    </row>
    <row r="1654" spans="11:11" x14ac:dyDescent="0.25">
      <c r="K1654" s="58"/>
    </row>
    <row r="1655" spans="11:11" x14ac:dyDescent="0.25">
      <c r="K1655" s="58"/>
    </row>
    <row r="1656" spans="11:11" x14ac:dyDescent="0.25">
      <c r="K1656" s="58"/>
    </row>
    <row r="1657" spans="11:11" x14ac:dyDescent="0.25">
      <c r="K1657" s="58"/>
    </row>
    <row r="1658" spans="11:11" x14ac:dyDescent="0.25">
      <c r="K1658" s="58"/>
    </row>
    <row r="1659" spans="11:11" x14ac:dyDescent="0.25">
      <c r="K1659" s="58"/>
    </row>
    <row r="1660" spans="11:11" x14ac:dyDescent="0.25">
      <c r="K1660" s="58"/>
    </row>
    <row r="1661" spans="11:11" x14ac:dyDescent="0.25">
      <c r="K1661" s="58"/>
    </row>
    <row r="1662" spans="11:11" x14ac:dyDescent="0.25">
      <c r="K1662" s="58"/>
    </row>
    <row r="1663" spans="11:11" x14ac:dyDescent="0.25">
      <c r="K1663" s="58"/>
    </row>
    <row r="1664" spans="11:11" x14ac:dyDescent="0.25">
      <c r="K1664" s="58"/>
    </row>
    <row r="1665" spans="11:11" x14ac:dyDescent="0.25">
      <c r="K1665" s="58"/>
    </row>
    <row r="1666" spans="11:11" x14ac:dyDescent="0.25">
      <c r="K1666" s="58"/>
    </row>
    <row r="1667" spans="11:11" x14ac:dyDescent="0.25">
      <c r="K1667" s="58"/>
    </row>
    <row r="1668" spans="11:11" x14ac:dyDescent="0.25">
      <c r="K1668" s="58"/>
    </row>
    <row r="1669" spans="11:11" x14ac:dyDescent="0.25">
      <c r="K1669" s="58"/>
    </row>
    <row r="1670" spans="11:11" x14ac:dyDescent="0.25">
      <c r="K1670" s="58"/>
    </row>
    <row r="1671" spans="11:11" x14ac:dyDescent="0.25">
      <c r="K1671" s="58"/>
    </row>
    <row r="1672" spans="11:11" x14ac:dyDescent="0.25">
      <c r="K1672" s="58"/>
    </row>
    <row r="1673" spans="11:11" x14ac:dyDescent="0.25">
      <c r="K1673" s="58"/>
    </row>
    <row r="1674" spans="11:11" x14ac:dyDescent="0.25">
      <c r="K1674" s="58"/>
    </row>
    <row r="1675" spans="11:11" x14ac:dyDescent="0.25">
      <c r="K1675" s="58"/>
    </row>
    <row r="1676" spans="11:11" x14ac:dyDescent="0.25">
      <c r="K1676" s="58"/>
    </row>
    <row r="1677" spans="11:11" x14ac:dyDescent="0.25">
      <c r="K1677" s="58"/>
    </row>
    <row r="1678" spans="11:11" x14ac:dyDescent="0.25">
      <c r="K1678" s="58"/>
    </row>
    <row r="1679" spans="11:11" x14ac:dyDescent="0.25">
      <c r="K1679" s="58"/>
    </row>
    <row r="1680" spans="11:11" x14ac:dyDescent="0.25">
      <c r="K1680" s="58"/>
    </row>
    <row r="1681" spans="11:11" x14ac:dyDescent="0.25">
      <c r="K1681" s="58"/>
    </row>
    <row r="1682" spans="11:11" x14ac:dyDescent="0.25">
      <c r="K1682" s="58"/>
    </row>
    <row r="1683" spans="11:11" x14ac:dyDescent="0.25">
      <c r="K1683" s="58"/>
    </row>
    <row r="1684" spans="11:11" x14ac:dyDescent="0.25">
      <c r="K1684" s="58"/>
    </row>
    <row r="1685" spans="11:11" x14ac:dyDescent="0.25">
      <c r="K1685" s="58"/>
    </row>
    <row r="1686" spans="11:11" x14ac:dyDescent="0.25">
      <c r="K1686" s="58"/>
    </row>
    <row r="1687" spans="11:11" x14ac:dyDescent="0.25">
      <c r="K1687" s="58"/>
    </row>
    <row r="1688" spans="11:11" x14ac:dyDescent="0.25">
      <c r="K1688" s="58"/>
    </row>
    <row r="1689" spans="11:11" x14ac:dyDescent="0.25">
      <c r="K1689" s="58"/>
    </row>
    <row r="1690" spans="11:11" x14ac:dyDescent="0.25">
      <c r="K1690" s="58"/>
    </row>
    <row r="1691" spans="11:11" x14ac:dyDescent="0.25">
      <c r="K1691" s="58"/>
    </row>
    <row r="1692" spans="11:11" x14ac:dyDescent="0.25">
      <c r="K1692" s="58"/>
    </row>
    <row r="1693" spans="11:11" x14ac:dyDescent="0.25">
      <c r="K1693" s="58"/>
    </row>
    <row r="1694" spans="11:11" x14ac:dyDescent="0.25">
      <c r="K1694" s="58"/>
    </row>
    <row r="1695" spans="11:11" x14ac:dyDescent="0.25">
      <c r="K1695" s="58"/>
    </row>
    <row r="1696" spans="11:11" x14ac:dyDescent="0.25">
      <c r="K1696" s="58"/>
    </row>
    <row r="1697" spans="11:11" x14ac:dyDescent="0.25">
      <c r="K1697" s="58"/>
    </row>
    <row r="1698" spans="11:11" x14ac:dyDescent="0.25">
      <c r="K1698" s="58"/>
    </row>
    <row r="1699" spans="11:11" x14ac:dyDescent="0.25">
      <c r="K1699" s="58"/>
    </row>
    <row r="1700" spans="11:11" x14ac:dyDescent="0.25">
      <c r="K1700" s="58"/>
    </row>
    <row r="1701" spans="11:11" x14ac:dyDescent="0.25">
      <c r="K1701" s="58"/>
    </row>
    <row r="1702" spans="11:11" x14ac:dyDescent="0.25">
      <c r="K1702" s="58"/>
    </row>
    <row r="1703" spans="11:11" x14ac:dyDescent="0.25">
      <c r="K1703" s="58"/>
    </row>
    <row r="1704" spans="11:11" x14ac:dyDescent="0.25">
      <c r="K1704" s="58"/>
    </row>
    <row r="1705" spans="11:11" x14ac:dyDescent="0.25">
      <c r="K1705" s="58"/>
    </row>
    <row r="1706" spans="11:11" x14ac:dyDescent="0.25">
      <c r="K1706" s="58"/>
    </row>
    <row r="1707" spans="11:11" x14ac:dyDescent="0.25">
      <c r="K1707" s="58"/>
    </row>
    <row r="1708" spans="11:11" x14ac:dyDescent="0.25">
      <c r="K1708" s="58"/>
    </row>
    <row r="1709" spans="11:11" x14ac:dyDescent="0.25">
      <c r="K1709" s="58"/>
    </row>
    <row r="1710" spans="11:11" x14ac:dyDescent="0.25">
      <c r="K1710" s="58"/>
    </row>
    <row r="1711" spans="11:11" x14ac:dyDescent="0.25">
      <c r="K1711" s="58"/>
    </row>
    <row r="1712" spans="11:11" x14ac:dyDescent="0.25">
      <c r="K1712" s="58"/>
    </row>
    <row r="1713" spans="11:11" x14ac:dyDescent="0.25">
      <c r="K1713" s="58"/>
    </row>
    <row r="1714" spans="11:11" x14ac:dyDescent="0.25">
      <c r="K1714" s="58"/>
    </row>
    <row r="1715" spans="11:11" x14ac:dyDescent="0.25">
      <c r="K1715" s="58"/>
    </row>
    <row r="1716" spans="11:11" x14ac:dyDescent="0.25">
      <c r="K1716" s="58"/>
    </row>
    <row r="1717" spans="11:11" x14ac:dyDescent="0.25">
      <c r="K1717" s="58"/>
    </row>
    <row r="1718" spans="11:11" x14ac:dyDescent="0.25">
      <c r="K1718" s="58"/>
    </row>
    <row r="1719" spans="11:11" x14ac:dyDescent="0.25">
      <c r="K1719" s="58"/>
    </row>
    <row r="1720" spans="11:11" x14ac:dyDescent="0.25">
      <c r="K1720" s="58"/>
    </row>
    <row r="1721" spans="11:11" x14ac:dyDescent="0.25">
      <c r="K1721" s="58"/>
    </row>
    <row r="1722" spans="11:11" x14ac:dyDescent="0.25">
      <c r="K1722" s="58"/>
    </row>
    <row r="1723" spans="11:11" x14ac:dyDescent="0.25">
      <c r="K1723" s="58"/>
    </row>
    <row r="1724" spans="11:11" x14ac:dyDescent="0.25">
      <c r="K1724" s="58"/>
    </row>
    <row r="1725" spans="11:11" x14ac:dyDescent="0.25">
      <c r="K1725" s="58"/>
    </row>
    <row r="1726" spans="11:11" x14ac:dyDescent="0.25">
      <c r="K1726" s="58"/>
    </row>
    <row r="1727" spans="11:11" x14ac:dyDescent="0.25">
      <c r="K1727" s="58"/>
    </row>
    <row r="1728" spans="11:11" x14ac:dyDescent="0.25">
      <c r="K1728" s="58"/>
    </row>
    <row r="1729" spans="11:11" x14ac:dyDescent="0.25">
      <c r="K1729" s="58"/>
    </row>
    <row r="1730" spans="11:11" x14ac:dyDescent="0.25">
      <c r="K1730" s="58"/>
    </row>
    <row r="1731" spans="11:11" x14ac:dyDescent="0.25">
      <c r="K1731" s="58"/>
    </row>
    <row r="1732" spans="11:11" x14ac:dyDescent="0.25">
      <c r="K1732" s="58"/>
    </row>
    <row r="1733" spans="11:11" x14ac:dyDescent="0.25">
      <c r="K1733" s="58"/>
    </row>
    <row r="1734" spans="11:11" x14ac:dyDescent="0.25">
      <c r="K1734" s="58"/>
    </row>
    <row r="1735" spans="11:11" x14ac:dyDescent="0.25">
      <c r="K1735" s="58"/>
    </row>
    <row r="1736" spans="11:11" x14ac:dyDescent="0.25">
      <c r="K1736" s="58"/>
    </row>
    <row r="1737" spans="11:11" x14ac:dyDescent="0.25">
      <c r="K1737" s="58"/>
    </row>
    <row r="1738" spans="11:11" x14ac:dyDescent="0.25">
      <c r="K1738" s="58"/>
    </row>
    <row r="1739" spans="11:11" x14ac:dyDescent="0.25">
      <c r="K1739" s="58"/>
    </row>
    <row r="1740" spans="11:11" x14ac:dyDescent="0.25">
      <c r="K1740" s="58"/>
    </row>
    <row r="1741" spans="11:11" x14ac:dyDescent="0.25">
      <c r="K1741" s="58"/>
    </row>
    <row r="1742" spans="11:11" x14ac:dyDescent="0.25">
      <c r="K1742" s="58"/>
    </row>
    <row r="1743" spans="11:11" x14ac:dyDescent="0.25">
      <c r="K1743" s="58"/>
    </row>
    <row r="1744" spans="11:11" x14ac:dyDescent="0.25">
      <c r="K1744" s="58"/>
    </row>
    <row r="1745" spans="11:11" x14ac:dyDescent="0.25">
      <c r="K1745" s="58"/>
    </row>
    <row r="1746" spans="11:11" x14ac:dyDescent="0.25">
      <c r="K1746" s="58"/>
    </row>
    <row r="1747" spans="11:11" x14ac:dyDescent="0.25">
      <c r="K1747" s="58"/>
    </row>
    <row r="1748" spans="11:11" x14ac:dyDescent="0.25">
      <c r="K1748" s="58"/>
    </row>
    <row r="1749" spans="11:11" x14ac:dyDescent="0.25">
      <c r="K1749" s="58"/>
    </row>
    <row r="1750" spans="11:11" x14ac:dyDescent="0.25">
      <c r="K1750" s="58"/>
    </row>
    <row r="1751" spans="11:11" x14ac:dyDescent="0.25">
      <c r="K1751" s="58"/>
    </row>
    <row r="1752" spans="11:11" x14ac:dyDescent="0.25">
      <c r="K1752" s="58"/>
    </row>
    <row r="1753" spans="11:11" x14ac:dyDescent="0.25">
      <c r="K1753" s="58"/>
    </row>
    <row r="1754" spans="11:11" x14ac:dyDescent="0.25">
      <c r="K1754" s="58"/>
    </row>
    <row r="1755" spans="11:11" x14ac:dyDescent="0.25">
      <c r="K1755" s="58"/>
    </row>
    <row r="1756" spans="11:11" x14ac:dyDescent="0.25">
      <c r="K1756" s="58"/>
    </row>
    <row r="1757" spans="11:11" x14ac:dyDescent="0.25">
      <c r="K1757" s="58"/>
    </row>
    <row r="1758" spans="11:11" x14ac:dyDescent="0.25">
      <c r="K1758" s="58"/>
    </row>
    <row r="1759" spans="11:11" x14ac:dyDescent="0.25">
      <c r="K1759" s="58"/>
    </row>
    <row r="1760" spans="11:11" x14ac:dyDescent="0.25">
      <c r="K1760" s="58"/>
    </row>
    <row r="1761" spans="11:11" x14ac:dyDescent="0.25">
      <c r="K1761" s="58"/>
    </row>
    <row r="1762" spans="11:11" x14ac:dyDescent="0.25">
      <c r="K1762" s="58"/>
    </row>
    <row r="1763" spans="11:11" x14ac:dyDescent="0.25">
      <c r="K1763" s="58"/>
    </row>
    <row r="1764" spans="11:11" x14ac:dyDescent="0.25">
      <c r="K1764" s="58"/>
    </row>
    <row r="1765" spans="11:11" x14ac:dyDescent="0.25">
      <c r="K1765" s="58"/>
    </row>
    <row r="1766" spans="11:11" x14ac:dyDescent="0.25">
      <c r="K1766" s="58"/>
    </row>
    <row r="1767" spans="11:11" x14ac:dyDescent="0.25">
      <c r="K1767" s="58"/>
    </row>
    <row r="1768" spans="11:11" x14ac:dyDescent="0.25">
      <c r="K1768" s="58"/>
    </row>
    <row r="1769" spans="11:11" x14ac:dyDescent="0.25">
      <c r="K1769" s="58"/>
    </row>
    <row r="1770" spans="11:11" x14ac:dyDescent="0.25">
      <c r="K1770" s="58"/>
    </row>
    <row r="1771" spans="11:11" x14ac:dyDescent="0.25">
      <c r="K1771" s="58"/>
    </row>
    <row r="1772" spans="11:11" x14ac:dyDescent="0.25">
      <c r="K1772" s="58"/>
    </row>
    <row r="1773" spans="11:11" x14ac:dyDescent="0.25">
      <c r="K1773" s="58"/>
    </row>
    <row r="1774" spans="11:11" x14ac:dyDescent="0.25">
      <c r="K1774" s="58"/>
    </row>
    <row r="1775" spans="11:11" x14ac:dyDescent="0.25">
      <c r="K1775" s="58"/>
    </row>
    <row r="1776" spans="11:11" x14ac:dyDescent="0.25">
      <c r="K1776" s="58"/>
    </row>
    <row r="1777" spans="11:11" x14ac:dyDescent="0.25">
      <c r="K1777" s="58"/>
    </row>
    <row r="1778" spans="11:11" x14ac:dyDescent="0.25">
      <c r="K1778" s="58"/>
    </row>
    <row r="1779" spans="11:11" x14ac:dyDescent="0.25">
      <c r="K1779" s="58"/>
    </row>
    <row r="1780" spans="11:11" x14ac:dyDescent="0.25">
      <c r="K1780" s="58"/>
    </row>
    <row r="1781" spans="11:11" x14ac:dyDescent="0.25">
      <c r="K1781" s="58"/>
    </row>
    <row r="1782" spans="11:11" x14ac:dyDescent="0.25">
      <c r="K1782" s="58"/>
    </row>
    <row r="1783" spans="11:11" x14ac:dyDescent="0.25">
      <c r="K1783" s="58"/>
    </row>
    <row r="1784" spans="11:11" x14ac:dyDescent="0.25">
      <c r="K1784" s="58"/>
    </row>
    <row r="1785" spans="11:11" x14ac:dyDescent="0.25">
      <c r="K1785" s="58"/>
    </row>
    <row r="1786" spans="11:11" x14ac:dyDescent="0.25">
      <c r="K1786" s="58"/>
    </row>
    <row r="1787" spans="11:11" x14ac:dyDescent="0.25">
      <c r="K1787" s="58"/>
    </row>
    <row r="1788" spans="11:11" x14ac:dyDescent="0.25">
      <c r="K1788" s="58"/>
    </row>
    <row r="1789" spans="11:11" x14ac:dyDescent="0.25">
      <c r="K1789" s="58"/>
    </row>
    <row r="1790" spans="11:11" x14ac:dyDescent="0.25">
      <c r="K1790" s="58"/>
    </row>
    <row r="1791" spans="11:11" x14ac:dyDescent="0.25">
      <c r="K1791" s="58"/>
    </row>
    <row r="1792" spans="11:11" x14ac:dyDescent="0.25">
      <c r="K1792" s="58"/>
    </row>
    <row r="1793" spans="11:11" x14ac:dyDescent="0.25">
      <c r="K1793" s="58"/>
    </row>
    <row r="1794" spans="11:11" x14ac:dyDescent="0.25">
      <c r="K1794" s="58"/>
    </row>
    <row r="1795" spans="11:11" x14ac:dyDescent="0.25">
      <c r="K1795" s="58"/>
    </row>
    <row r="1796" spans="11:11" x14ac:dyDescent="0.25">
      <c r="K1796" s="58"/>
    </row>
    <row r="1797" spans="11:11" x14ac:dyDescent="0.25">
      <c r="K1797" s="58"/>
    </row>
    <row r="1798" spans="11:11" x14ac:dyDescent="0.25">
      <c r="K1798" s="58"/>
    </row>
    <row r="1799" spans="11:11" x14ac:dyDescent="0.25">
      <c r="K1799" s="58"/>
    </row>
    <row r="1800" spans="11:11" x14ac:dyDescent="0.25">
      <c r="K1800" s="58"/>
    </row>
    <row r="1801" spans="11:11" x14ac:dyDescent="0.25">
      <c r="K1801" s="58"/>
    </row>
    <row r="1802" spans="11:11" x14ac:dyDescent="0.25">
      <c r="K1802" s="58"/>
    </row>
    <row r="1803" spans="11:11" x14ac:dyDescent="0.25">
      <c r="K1803" s="58"/>
    </row>
    <row r="1804" spans="11:11" x14ac:dyDescent="0.25">
      <c r="K1804" s="58"/>
    </row>
    <row r="1805" spans="11:11" x14ac:dyDescent="0.25">
      <c r="K1805" s="58"/>
    </row>
    <row r="1806" spans="11:11" x14ac:dyDescent="0.25">
      <c r="K1806" s="58"/>
    </row>
    <row r="1807" spans="11:11" x14ac:dyDescent="0.25">
      <c r="K1807" s="58"/>
    </row>
    <row r="1808" spans="11:11" x14ac:dyDescent="0.25">
      <c r="K1808" s="58"/>
    </row>
    <row r="1809" spans="11:11" x14ac:dyDescent="0.25">
      <c r="K1809" s="58"/>
    </row>
    <row r="1810" spans="11:11" x14ac:dyDescent="0.25">
      <c r="K1810" s="58"/>
    </row>
    <row r="1811" spans="11:11" x14ac:dyDescent="0.25">
      <c r="K1811" s="58"/>
    </row>
    <row r="1812" spans="11:11" x14ac:dyDescent="0.25">
      <c r="K1812" s="58"/>
    </row>
    <row r="1813" spans="11:11" x14ac:dyDescent="0.25">
      <c r="K1813" s="58"/>
    </row>
    <row r="1814" spans="11:11" x14ac:dyDescent="0.25">
      <c r="K1814" s="58"/>
    </row>
    <row r="1815" spans="11:11" x14ac:dyDescent="0.25">
      <c r="K1815" s="58"/>
    </row>
    <row r="1816" spans="11:11" x14ac:dyDescent="0.25">
      <c r="K1816" s="58"/>
    </row>
    <row r="1817" spans="11:11" x14ac:dyDescent="0.25">
      <c r="K1817" s="58"/>
    </row>
    <row r="1818" spans="11:11" x14ac:dyDescent="0.25">
      <c r="K1818" s="58"/>
    </row>
    <row r="1819" spans="11:11" x14ac:dyDescent="0.25">
      <c r="K1819" s="58"/>
    </row>
    <row r="1820" spans="11:11" x14ac:dyDescent="0.25">
      <c r="K1820" s="58"/>
    </row>
    <row r="1821" spans="11:11" x14ac:dyDescent="0.25">
      <c r="K1821" s="58"/>
    </row>
    <row r="1822" spans="11:11" x14ac:dyDescent="0.25">
      <c r="K1822" s="58"/>
    </row>
    <row r="1823" spans="11:11" x14ac:dyDescent="0.25">
      <c r="K1823" s="58"/>
    </row>
    <row r="1824" spans="11:11" x14ac:dyDescent="0.25">
      <c r="K1824" s="58"/>
    </row>
    <row r="1825" spans="11:11" x14ac:dyDescent="0.25">
      <c r="K1825" s="58"/>
    </row>
    <row r="1826" spans="11:11" x14ac:dyDescent="0.25">
      <c r="K1826" s="58"/>
    </row>
    <row r="1827" spans="11:11" x14ac:dyDescent="0.25">
      <c r="K1827" s="58"/>
    </row>
    <row r="1828" spans="11:11" x14ac:dyDescent="0.25">
      <c r="K1828" s="58"/>
    </row>
    <row r="1829" spans="11:11" x14ac:dyDescent="0.25">
      <c r="K1829" s="58"/>
    </row>
    <row r="1830" spans="11:11" x14ac:dyDescent="0.25">
      <c r="K1830" s="58"/>
    </row>
    <row r="1831" spans="11:11" x14ac:dyDescent="0.25">
      <c r="K1831" s="58"/>
    </row>
    <row r="1832" spans="11:11" x14ac:dyDescent="0.25">
      <c r="K1832" s="58"/>
    </row>
    <row r="1833" spans="11:11" x14ac:dyDescent="0.25">
      <c r="K1833" s="58"/>
    </row>
    <row r="1834" spans="11:11" x14ac:dyDescent="0.25">
      <c r="K1834" s="58"/>
    </row>
    <row r="1835" spans="11:11" x14ac:dyDescent="0.25">
      <c r="K1835" s="58"/>
    </row>
    <row r="1836" spans="11:11" x14ac:dyDescent="0.25">
      <c r="K1836" s="58"/>
    </row>
    <row r="1837" spans="11:11" x14ac:dyDescent="0.25">
      <c r="K1837" s="58"/>
    </row>
    <row r="1838" spans="11:11" x14ac:dyDescent="0.25">
      <c r="K1838" s="58"/>
    </row>
    <row r="1839" spans="11:11" x14ac:dyDescent="0.25">
      <c r="K1839" s="58"/>
    </row>
    <row r="1840" spans="11:11" x14ac:dyDescent="0.25">
      <c r="K1840" s="58"/>
    </row>
    <row r="1841" spans="11:11" x14ac:dyDescent="0.25">
      <c r="K1841" s="58"/>
    </row>
    <row r="1842" spans="11:11" x14ac:dyDescent="0.25">
      <c r="K1842" s="58"/>
    </row>
    <row r="1843" spans="11:11" x14ac:dyDescent="0.25">
      <c r="K1843" s="58"/>
    </row>
    <row r="1844" spans="11:11" x14ac:dyDescent="0.25">
      <c r="K1844" s="58"/>
    </row>
    <row r="1845" spans="11:11" x14ac:dyDescent="0.25">
      <c r="K1845" s="58"/>
    </row>
    <row r="1846" spans="11:11" x14ac:dyDescent="0.25">
      <c r="K1846" s="58"/>
    </row>
    <row r="1847" spans="11:11" x14ac:dyDescent="0.25">
      <c r="K1847" s="58"/>
    </row>
    <row r="1848" spans="11:11" x14ac:dyDescent="0.25">
      <c r="K1848" s="58"/>
    </row>
    <row r="1849" spans="11:11" x14ac:dyDescent="0.25">
      <c r="K1849" s="58"/>
    </row>
    <row r="1850" spans="11:11" x14ac:dyDescent="0.25">
      <c r="K1850" s="58"/>
    </row>
    <row r="1851" spans="11:11" x14ac:dyDescent="0.25">
      <c r="K1851" s="58"/>
    </row>
    <row r="1852" spans="11:11" x14ac:dyDescent="0.25">
      <c r="K1852" s="58"/>
    </row>
    <row r="1853" spans="11:11" x14ac:dyDescent="0.25">
      <c r="K1853" s="58"/>
    </row>
    <row r="1854" spans="11:11" x14ac:dyDescent="0.25">
      <c r="K1854" s="58"/>
    </row>
    <row r="1855" spans="11:11" x14ac:dyDescent="0.25">
      <c r="K1855" s="58"/>
    </row>
    <row r="1856" spans="11:11" x14ac:dyDescent="0.25">
      <c r="K1856" s="58"/>
    </row>
    <row r="1857" spans="11:11" x14ac:dyDescent="0.25">
      <c r="K1857" s="58"/>
    </row>
    <row r="1858" spans="11:11" x14ac:dyDescent="0.25">
      <c r="K1858" s="58"/>
    </row>
    <row r="1859" spans="11:11" x14ac:dyDescent="0.25">
      <c r="K1859" s="58"/>
    </row>
    <row r="1860" spans="11:11" x14ac:dyDescent="0.25">
      <c r="K1860" s="58"/>
    </row>
    <row r="1861" spans="11:11" x14ac:dyDescent="0.25">
      <c r="K1861" s="58"/>
    </row>
    <row r="1862" spans="11:11" x14ac:dyDescent="0.25">
      <c r="K1862" s="58"/>
    </row>
    <row r="1863" spans="11:11" x14ac:dyDescent="0.25">
      <c r="K1863" s="58"/>
    </row>
    <row r="1864" spans="11:11" x14ac:dyDescent="0.25">
      <c r="K1864" s="58"/>
    </row>
    <row r="1865" spans="11:11" x14ac:dyDescent="0.25">
      <c r="K1865" s="58"/>
    </row>
    <row r="1866" spans="11:11" x14ac:dyDescent="0.25">
      <c r="K1866" s="58"/>
    </row>
    <row r="1867" spans="11:11" x14ac:dyDescent="0.25">
      <c r="K1867" s="58"/>
    </row>
    <row r="1868" spans="11:11" x14ac:dyDescent="0.25">
      <c r="K1868" s="58"/>
    </row>
    <row r="1869" spans="11:11" x14ac:dyDescent="0.25">
      <c r="K1869" s="58"/>
    </row>
    <row r="1870" spans="11:11" x14ac:dyDescent="0.25">
      <c r="K1870" s="58"/>
    </row>
    <row r="1871" spans="11:11" x14ac:dyDescent="0.25">
      <c r="K1871" s="58"/>
    </row>
    <row r="1872" spans="11:11" x14ac:dyDescent="0.25">
      <c r="K1872" s="58"/>
    </row>
    <row r="1873" spans="11:11" x14ac:dyDescent="0.25">
      <c r="K1873" s="58"/>
    </row>
    <row r="1874" spans="11:11" x14ac:dyDescent="0.25">
      <c r="K1874" s="58"/>
    </row>
    <row r="1875" spans="11:11" x14ac:dyDescent="0.25">
      <c r="K1875" s="58"/>
    </row>
    <row r="1876" spans="11:11" x14ac:dyDescent="0.25">
      <c r="K1876" s="58"/>
    </row>
    <row r="1877" spans="11:11" x14ac:dyDescent="0.25">
      <c r="K1877" s="58"/>
    </row>
    <row r="1878" spans="11:11" x14ac:dyDescent="0.25">
      <c r="K1878" s="58"/>
    </row>
    <row r="1879" spans="11:11" x14ac:dyDescent="0.25">
      <c r="K1879" s="58"/>
    </row>
    <row r="1880" spans="11:11" x14ac:dyDescent="0.25">
      <c r="K1880" s="58"/>
    </row>
    <row r="1881" spans="11:11" x14ac:dyDescent="0.25">
      <c r="K1881" s="58"/>
    </row>
    <row r="1882" spans="11:11" x14ac:dyDescent="0.25">
      <c r="K1882" s="58"/>
    </row>
    <row r="1883" spans="11:11" x14ac:dyDescent="0.25">
      <c r="K1883" s="58"/>
    </row>
    <row r="1884" spans="11:11" x14ac:dyDescent="0.25">
      <c r="K1884" s="58"/>
    </row>
    <row r="1885" spans="11:11" x14ac:dyDescent="0.25">
      <c r="K1885" s="58"/>
    </row>
    <row r="1886" spans="11:11" x14ac:dyDescent="0.25">
      <c r="K1886" s="58"/>
    </row>
    <row r="1887" spans="11:11" x14ac:dyDescent="0.25">
      <c r="K1887" s="58"/>
    </row>
    <row r="1888" spans="11:11" x14ac:dyDescent="0.25">
      <c r="K1888" s="58"/>
    </row>
    <row r="1889" spans="11:11" x14ac:dyDescent="0.25">
      <c r="K1889" s="58"/>
    </row>
    <row r="1890" spans="11:11" x14ac:dyDescent="0.25">
      <c r="K1890" s="58"/>
    </row>
    <row r="1891" spans="11:11" x14ac:dyDescent="0.25">
      <c r="K1891" s="58"/>
    </row>
    <row r="1892" spans="11:11" x14ac:dyDescent="0.25">
      <c r="K1892" s="58"/>
    </row>
    <row r="1893" spans="11:11" x14ac:dyDescent="0.25">
      <c r="K1893" s="58"/>
    </row>
    <row r="1894" spans="11:11" x14ac:dyDescent="0.25">
      <c r="K1894" s="58"/>
    </row>
    <row r="1895" spans="11:11" x14ac:dyDescent="0.25">
      <c r="K1895" s="58"/>
    </row>
    <row r="1896" spans="11:11" x14ac:dyDescent="0.25">
      <c r="K1896" s="58"/>
    </row>
    <row r="1897" spans="11:11" x14ac:dyDescent="0.25">
      <c r="K1897" s="58"/>
    </row>
    <row r="1898" spans="11:11" x14ac:dyDescent="0.25">
      <c r="K1898" s="58"/>
    </row>
    <row r="1899" spans="11:11" x14ac:dyDescent="0.25">
      <c r="K1899" s="58"/>
    </row>
    <row r="1900" spans="11:11" x14ac:dyDescent="0.25">
      <c r="K1900" s="58"/>
    </row>
    <row r="1901" spans="11:11" x14ac:dyDescent="0.25">
      <c r="K1901" s="58"/>
    </row>
    <row r="1902" spans="11:11" x14ac:dyDescent="0.25">
      <c r="K1902" s="58"/>
    </row>
    <row r="1903" spans="11:11" x14ac:dyDescent="0.25">
      <c r="K1903" s="58"/>
    </row>
    <row r="1904" spans="11:11" x14ac:dyDescent="0.25">
      <c r="K1904" s="58"/>
    </row>
    <row r="1905" spans="11:11" x14ac:dyDescent="0.25">
      <c r="K1905" s="58"/>
    </row>
    <row r="1906" spans="11:11" x14ac:dyDescent="0.25">
      <c r="K1906" s="58"/>
    </row>
    <row r="1907" spans="11:11" x14ac:dyDescent="0.25">
      <c r="K1907" s="58"/>
    </row>
    <row r="1908" spans="11:11" x14ac:dyDescent="0.25">
      <c r="K1908" s="58"/>
    </row>
    <row r="1909" spans="11:11" x14ac:dyDescent="0.25">
      <c r="K1909" s="58"/>
    </row>
    <row r="1910" spans="11:11" x14ac:dyDescent="0.25">
      <c r="K1910" s="58"/>
    </row>
    <row r="1911" spans="11:11" x14ac:dyDescent="0.25">
      <c r="K1911" s="58"/>
    </row>
    <row r="1912" spans="11:11" x14ac:dyDescent="0.25">
      <c r="K1912" s="58"/>
    </row>
    <row r="1913" spans="11:11" x14ac:dyDescent="0.25">
      <c r="K1913" s="58"/>
    </row>
    <row r="1914" spans="11:11" x14ac:dyDescent="0.25">
      <c r="K1914" s="58"/>
    </row>
    <row r="1915" spans="11:11" x14ac:dyDescent="0.25">
      <c r="K1915" s="58"/>
    </row>
    <row r="1916" spans="11:11" x14ac:dyDescent="0.25">
      <c r="K1916" s="58"/>
    </row>
    <row r="1917" spans="11:11" x14ac:dyDescent="0.25">
      <c r="K1917" s="58"/>
    </row>
    <row r="1918" spans="11:11" x14ac:dyDescent="0.25">
      <c r="K1918" s="58"/>
    </row>
    <row r="1919" spans="11:11" x14ac:dyDescent="0.25">
      <c r="K1919" s="58"/>
    </row>
    <row r="1920" spans="11:11" x14ac:dyDescent="0.25">
      <c r="K1920" s="58"/>
    </row>
    <row r="1921" spans="11:11" x14ac:dyDescent="0.25">
      <c r="K1921" s="58"/>
    </row>
    <row r="1922" spans="11:11" x14ac:dyDescent="0.25">
      <c r="K1922" s="58"/>
    </row>
    <row r="1923" spans="11:11" x14ac:dyDescent="0.25">
      <c r="K1923" s="58"/>
    </row>
    <row r="1924" spans="11:11" x14ac:dyDescent="0.25">
      <c r="K1924" s="58"/>
    </row>
    <row r="1925" spans="11:11" x14ac:dyDescent="0.25">
      <c r="K1925" s="58"/>
    </row>
    <row r="1926" spans="11:11" x14ac:dyDescent="0.25">
      <c r="K1926" s="58"/>
    </row>
    <row r="1927" spans="11:11" x14ac:dyDescent="0.25">
      <c r="K1927" s="58"/>
    </row>
    <row r="1928" spans="11:11" x14ac:dyDescent="0.25">
      <c r="K1928" s="58"/>
    </row>
    <row r="1929" spans="11:11" x14ac:dyDescent="0.25">
      <c r="K1929" s="58"/>
    </row>
    <row r="1930" spans="11:11" x14ac:dyDescent="0.25">
      <c r="K1930" s="58"/>
    </row>
    <row r="1931" spans="11:11" x14ac:dyDescent="0.25">
      <c r="K1931" s="58"/>
    </row>
    <row r="1932" spans="11:11" x14ac:dyDescent="0.25">
      <c r="K1932" s="58"/>
    </row>
    <row r="1933" spans="11:11" x14ac:dyDescent="0.25">
      <c r="K1933" s="58"/>
    </row>
    <row r="1934" spans="11:11" x14ac:dyDescent="0.25">
      <c r="K1934" s="58"/>
    </row>
    <row r="1935" spans="11:11" x14ac:dyDescent="0.25">
      <c r="K1935" s="58"/>
    </row>
    <row r="1936" spans="11:11" x14ac:dyDescent="0.25">
      <c r="K1936" s="58"/>
    </row>
    <row r="1937" spans="11:11" x14ac:dyDescent="0.25">
      <c r="K1937" s="58"/>
    </row>
    <row r="1938" spans="11:11" x14ac:dyDescent="0.25">
      <c r="K1938" s="58"/>
    </row>
    <row r="1939" spans="11:11" x14ac:dyDescent="0.25">
      <c r="K1939" s="58"/>
    </row>
    <row r="1940" spans="11:11" x14ac:dyDescent="0.25">
      <c r="K1940" s="58"/>
    </row>
    <row r="1941" spans="11:11" x14ac:dyDescent="0.25">
      <c r="K1941" s="58"/>
    </row>
    <row r="1942" spans="11:11" x14ac:dyDescent="0.25">
      <c r="K1942" s="58"/>
    </row>
    <row r="1943" spans="11:11" x14ac:dyDescent="0.25">
      <c r="K1943" s="58"/>
    </row>
    <row r="1944" spans="11:11" x14ac:dyDescent="0.25">
      <c r="K1944" s="58"/>
    </row>
    <row r="1945" spans="11:11" x14ac:dyDescent="0.25">
      <c r="K1945" s="58"/>
    </row>
    <row r="1946" spans="11:11" x14ac:dyDescent="0.25">
      <c r="K1946" s="58"/>
    </row>
    <row r="1947" spans="11:11" x14ac:dyDescent="0.25">
      <c r="K1947" s="58"/>
    </row>
    <row r="1948" spans="11:11" x14ac:dyDescent="0.25">
      <c r="K1948" s="58"/>
    </row>
    <row r="1949" spans="11:11" x14ac:dyDescent="0.25">
      <c r="K1949" s="58"/>
    </row>
    <row r="1950" spans="11:11" x14ac:dyDescent="0.25">
      <c r="K1950" s="58"/>
    </row>
    <row r="1951" spans="11:11" x14ac:dyDescent="0.25">
      <c r="K1951" s="58"/>
    </row>
    <row r="1952" spans="11:11" x14ac:dyDescent="0.25">
      <c r="K1952" s="58"/>
    </row>
    <row r="1953" spans="11:11" x14ac:dyDescent="0.25">
      <c r="K1953" s="58"/>
    </row>
    <row r="1954" spans="11:11" x14ac:dyDescent="0.25">
      <c r="K1954" s="58"/>
    </row>
    <row r="1955" spans="11:11" x14ac:dyDescent="0.25">
      <c r="K1955" s="58"/>
    </row>
    <row r="1956" spans="11:11" x14ac:dyDescent="0.25">
      <c r="K1956" s="58"/>
    </row>
    <row r="1957" spans="11:11" x14ac:dyDescent="0.25">
      <c r="K1957" s="58"/>
    </row>
    <row r="1958" spans="11:11" x14ac:dyDescent="0.25">
      <c r="K1958" s="58"/>
    </row>
    <row r="1959" spans="11:11" x14ac:dyDescent="0.25">
      <c r="K1959" s="58"/>
    </row>
    <row r="1960" spans="11:11" x14ac:dyDescent="0.25">
      <c r="K1960" s="58"/>
    </row>
    <row r="1961" spans="11:11" x14ac:dyDescent="0.25">
      <c r="K1961" s="58"/>
    </row>
    <row r="1962" spans="11:11" x14ac:dyDescent="0.25">
      <c r="K1962" s="58"/>
    </row>
    <row r="1963" spans="11:11" x14ac:dyDescent="0.25">
      <c r="K1963" s="58"/>
    </row>
    <row r="1964" spans="11:11" x14ac:dyDescent="0.25">
      <c r="K1964" s="58"/>
    </row>
    <row r="1965" spans="11:11" x14ac:dyDescent="0.25">
      <c r="K1965" s="58"/>
    </row>
    <row r="1966" spans="11:11" x14ac:dyDescent="0.25">
      <c r="K1966" s="58"/>
    </row>
    <row r="1967" spans="11:11" x14ac:dyDescent="0.25">
      <c r="K1967" s="58"/>
    </row>
    <row r="1968" spans="11:11" x14ac:dyDescent="0.25">
      <c r="K1968" s="58"/>
    </row>
    <row r="1969" spans="11:11" x14ac:dyDescent="0.25">
      <c r="K1969" s="58"/>
    </row>
    <row r="1970" spans="11:11" x14ac:dyDescent="0.25">
      <c r="K1970" s="58"/>
    </row>
    <row r="1971" spans="11:11" x14ac:dyDescent="0.25">
      <c r="K1971" s="58"/>
    </row>
    <row r="1972" spans="11:11" x14ac:dyDescent="0.25">
      <c r="K1972" s="58"/>
    </row>
    <row r="1973" spans="11:11" x14ac:dyDescent="0.25">
      <c r="K1973" s="58"/>
    </row>
    <row r="1974" spans="11:11" x14ac:dyDescent="0.25">
      <c r="K1974" s="58"/>
    </row>
    <row r="1975" spans="11:11" x14ac:dyDescent="0.25">
      <c r="K1975" s="58"/>
    </row>
    <row r="1976" spans="11:11" x14ac:dyDescent="0.25">
      <c r="K1976" s="58"/>
    </row>
    <row r="1977" spans="11:11" x14ac:dyDescent="0.25">
      <c r="K1977" s="58"/>
    </row>
    <row r="1978" spans="11:11" x14ac:dyDescent="0.25">
      <c r="K1978" s="58"/>
    </row>
    <row r="1979" spans="11:11" x14ac:dyDescent="0.25">
      <c r="K1979" s="58"/>
    </row>
    <row r="1980" spans="11:11" x14ac:dyDescent="0.25">
      <c r="K1980" s="58"/>
    </row>
    <row r="1981" spans="11:11" x14ac:dyDescent="0.25">
      <c r="K1981" s="58"/>
    </row>
    <row r="1982" spans="11:11" x14ac:dyDescent="0.25">
      <c r="K1982" s="58"/>
    </row>
    <row r="1983" spans="11:11" x14ac:dyDescent="0.25">
      <c r="K1983" s="58"/>
    </row>
    <row r="1984" spans="11:11" x14ac:dyDescent="0.25">
      <c r="K1984" s="58"/>
    </row>
    <row r="1985" spans="11:11" x14ac:dyDescent="0.25">
      <c r="K1985" s="58"/>
    </row>
    <row r="1986" spans="11:11" x14ac:dyDescent="0.25">
      <c r="K1986" s="58"/>
    </row>
    <row r="1987" spans="11:11" x14ac:dyDescent="0.25">
      <c r="K1987" s="58"/>
    </row>
    <row r="1988" spans="11:11" x14ac:dyDescent="0.25">
      <c r="K1988" s="58"/>
    </row>
    <row r="1989" spans="11:11" x14ac:dyDescent="0.25">
      <c r="K1989" s="58"/>
    </row>
    <row r="1990" spans="11:11" x14ac:dyDescent="0.25">
      <c r="K1990" s="58"/>
    </row>
    <row r="1991" spans="11:11" x14ac:dyDescent="0.25">
      <c r="K1991" s="58"/>
    </row>
    <row r="1992" spans="11:11" x14ac:dyDescent="0.25">
      <c r="K1992" s="58"/>
    </row>
    <row r="1993" spans="11:11" x14ac:dyDescent="0.25">
      <c r="K1993" s="58"/>
    </row>
    <row r="1994" spans="11:11" x14ac:dyDescent="0.25">
      <c r="K1994" s="58"/>
    </row>
    <row r="1995" spans="11:11" x14ac:dyDescent="0.25">
      <c r="K1995" s="58"/>
    </row>
    <row r="1996" spans="11:11" x14ac:dyDescent="0.25">
      <c r="K1996" s="58"/>
    </row>
    <row r="1997" spans="11:11" x14ac:dyDescent="0.25">
      <c r="K1997" s="58"/>
    </row>
    <row r="1998" spans="11:11" x14ac:dyDescent="0.25">
      <c r="K1998" s="58"/>
    </row>
    <row r="1999" spans="11:11" x14ac:dyDescent="0.25">
      <c r="K1999" s="58"/>
    </row>
    <row r="2000" spans="11:11" x14ac:dyDescent="0.25">
      <c r="K2000" s="58"/>
    </row>
    <row r="2001" spans="11:11" x14ac:dyDescent="0.25">
      <c r="K2001" s="58"/>
    </row>
    <row r="2002" spans="11:11" x14ac:dyDescent="0.25">
      <c r="K2002" s="58"/>
    </row>
    <row r="2003" spans="11:11" x14ac:dyDescent="0.25">
      <c r="K2003" s="58"/>
    </row>
    <row r="2004" spans="11:11" x14ac:dyDescent="0.25">
      <c r="K2004" s="58"/>
    </row>
    <row r="2005" spans="11:11" x14ac:dyDescent="0.25">
      <c r="K2005" s="58"/>
    </row>
    <row r="2006" spans="11:11" x14ac:dyDescent="0.25">
      <c r="K2006" s="58"/>
    </row>
    <row r="2007" spans="11:11" x14ac:dyDescent="0.25">
      <c r="K2007" s="58"/>
    </row>
    <row r="2008" spans="11:11" x14ac:dyDescent="0.25">
      <c r="K2008" s="58"/>
    </row>
    <row r="2009" spans="11:11" x14ac:dyDescent="0.25">
      <c r="K2009" s="58"/>
    </row>
    <row r="2010" spans="11:11" x14ac:dyDescent="0.25">
      <c r="K2010" s="58"/>
    </row>
    <row r="2011" spans="11:11" x14ac:dyDescent="0.25">
      <c r="K2011" s="58"/>
    </row>
    <row r="2012" spans="11:11" x14ac:dyDescent="0.25">
      <c r="K2012" s="58"/>
    </row>
    <row r="2013" spans="11:11" x14ac:dyDescent="0.25">
      <c r="K2013" s="58"/>
    </row>
    <row r="2014" spans="11:11" x14ac:dyDescent="0.25">
      <c r="K2014" s="58"/>
    </row>
    <row r="2015" spans="11:11" x14ac:dyDescent="0.25">
      <c r="K2015" s="58"/>
    </row>
    <row r="2016" spans="11:11" x14ac:dyDescent="0.25">
      <c r="K2016" s="58"/>
    </row>
    <row r="2017" spans="11:11" x14ac:dyDescent="0.25">
      <c r="K2017" s="58"/>
    </row>
    <row r="2018" spans="11:11" x14ac:dyDescent="0.25">
      <c r="K2018" s="58"/>
    </row>
    <row r="2019" spans="11:11" x14ac:dyDescent="0.25">
      <c r="K2019" s="58"/>
    </row>
    <row r="2020" spans="11:11" x14ac:dyDescent="0.25">
      <c r="K2020" s="58"/>
    </row>
    <row r="2021" spans="11:11" x14ac:dyDescent="0.25">
      <c r="K2021" s="58"/>
    </row>
    <row r="2022" spans="11:11" x14ac:dyDescent="0.25">
      <c r="K2022" s="58"/>
    </row>
    <row r="2023" spans="11:11" x14ac:dyDescent="0.25">
      <c r="K2023" s="58"/>
    </row>
    <row r="2024" spans="11:11" x14ac:dyDescent="0.25">
      <c r="K2024" s="58"/>
    </row>
    <row r="2025" spans="11:11" x14ac:dyDescent="0.25">
      <c r="K2025" s="58"/>
    </row>
    <row r="2026" spans="11:11" x14ac:dyDescent="0.25">
      <c r="K2026" s="58"/>
    </row>
    <row r="2027" spans="11:11" x14ac:dyDescent="0.25">
      <c r="K2027" s="58"/>
    </row>
    <row r="2028" spans="11:11" x14ac:dyDescent="0.25">
      <c r="K2028" s="58"/>
    </row>
    <row r="2029" spans="11:11" x14ac:dyDescent="0.25">
      <c r="K2029" s="58"/>
    </row>
    <row r="2030" spans="11:11" x14ac:dyDescent="0.25">
      <c r="K2030" s="58"/>
    </row>
    <row r="2031" spans="11:11" x14ac:dyDescent="0.25">
      <c r="K2031" s="58"/>
    </row>
    <row r="2032" spans="11:11" x14ac:dyDescent="0.25">
      <c r="K2032" s="58"/>
    </row>
    <row r="2033" spans="11:11" x14ac:dyDescent="0.25">
      <c r="K2033" s="58"/>
    </row>
    <row r="2034" spans="11:11" x14ac:dyDescent="0.25">
      <c r="K2034" s="58"/>
    </row>
    <row r="2035" spans="11:11" x14ac:dyDescent="0.25">
      <c r="K2035" s="58"/>
    </row>
    <row r="2036" spans="11:11" x14ac:dyDescent="0.25">
      <c r="K2036" s="58"/>
    </row>
    <row r="2037" spans="11:11" x14ac:dyDescent="0.25">
      <c r="K2037" s="58"/>
    </row>
    <row r="2038" spans="11:11" x14ac:dyDescent="0.25">
      <c r="K2038" s="58"/>
    </row>
    <row r="2039" spans="11:11" x14ac:dyDescent="0.25">
      <c r="K2039" s="58"/>
    </row>
    <row r="2040" spans="11:11" x14ac:dyDescent="0.25">
      <c r="K2040" s="58"/>
    </row>
    <row r="2041" spans="11:11" x14ac:dyDescent="0.25">
      <c r="K2041" s="58"/>
    </row>
    <row r="2042" spans="11:11" x14ac:dyDescent="0.25">
      <c r="K2042" s="58"/>
    </row>
    <row r="2043" spans="11:11" x14ac:dyDescent="0.25">
      <c r="K2043" s="58"/>
    </row>
    <row r="2044" spans="11:11" x14ac:dyDescent="0.25">
      <c r="K2044" s="58"/>
    </row>
    <row r="2045" spans="11:11" x14ac:dyDescent="0.25">
      <c r="K2045" s="58"/>
    </row>
    <row r="2046" spans="11:11" x14ac:dyDescent="0.25">
      <c r="K2046" s="58"/>
    </row>
    <row r="2047" spans="11:11" x14ac:dyDescent="0.25">
      <c r="K2047" s="58"/>
    </row>
    <row r="2048" spans="11:11" x14ac:dyDescent="0.25">
      <c r="K2048" s="58"/>
    </row>
    <row r="2049" spans="11:11" x14ac:dyDescent="0.25">
      <c r="K2049" s="58"/>
    </row>
    <row r="2050" spans="11:11" x14ac:dyDescent="0.25">
      <c r="K2050" s="58"/>
    </row>
    <row r="2051" spans="11:11" x14ac:dyDescent="0.25">
      <c r="K2051" s="58"/>
    </row>
    <row r="2052" spans="11:11" x14ac:dyDescent="0.25">
      <c r="K2052" s="58"/>
    </row>
    <row r="2053" spans="11:11" x14ac:dyDescent="0.25">
      <c r="K2053" s="58"/>
    </row>
    <row r="2054" spans="11:11" x14ac:dyDescent="0.25">
      <c r="K2054" s="58"/>
    </row>
    <row r="2055" spans="11:11" x14ac:dyDescent="0.25">
      <c r="K2055" s="58"/>
    </row>
    <row r="2056" spans="11:11" x14ac:dyDescent="0.25">
      <c r="K2056" s="58"/>
    </row>
    <row r="2057" spans="11:11" x14ac:dyDescent="0.25">
      <c r="K2057" s="58"/>
    </row>
    <row r="2058" spans="11:11" x14ac:dyDescent="0.25">
      <c r="K2058" s="58"/>
    </row>
    <row r="2059" spans="11:11" x14ac:dyDescent="0.25">
      <c r="K2059" s="58"/>
    </row>
    <row r="2060" spans="11:11" x14ac:dyDescent="0.25">
      <c r="K2060" s="58"/>
    </row>
    <row r="2061" spans="11:11" x14ac:dyDescent="0.25">
      <c r="K2061" s="58"/>
    </row>
    <row r="2062" spans="11:11" x14ac:dyDescent="0.25">
      <c r="K2062" s="58"/>
    </row>
    <row r="2063" spans="11:11" x14ac:dyDescent="0.25">
      <c r="K2063" s="58"/>
    </row>
    <row r="2064" spans="11:11" x14ac:dyDescent="0.25">
      <c r="K2064" s="58"/>
    </row>
    <row r="2065" spans="11:11" x14ac:dyDescent="0.25">
      <c r="K2065" s="58"/>
    </row>
    <row r="2066" spans="11:11" x14ac:dyDescent="0.25">
      <c r="K2066" s="58"/>
    </row>
    <row r="2067" spans="11:11" x14ac:dyDescent="0.25">
      <c r="K2067" s="58"/>
    </row>
    <row r="2068" spans="11:11" x14ac:dyDescent="0.25">
      <c r="K2068" s="58"/>
    </row>
    <row r="2069" spans="11:11" x14ac:dyDescent="0.25">
      <c r="K2069" s="58"/>
    </row>
    <row r="2070" spans="11:11" x14ac:dyDescent="0.25">
      <c r="K2070" s="58"/>
    </row>
    <row r="2071" spans="11:11" x14ac:dyDescent="0.25">
      <c r="K2071" s="58"/>
    </row>
    <row r="2072" spans="11:11" x14ac:dyDescent="0.25">
      <c r="K2072" s="58"/>
    </row>
    <row r="2073" spans="11:11" x14ac:dyDescent="0.25">
      <c r="K2073" s="58"/>
    </row>
    <row r="2074" spans="11:11" x14ac:dyDescent="0.25">
      <c r="K2074" s="58"/>
    </row>
    <row r="2075" spans="11:11" x14ac:dyDescent="0.25">
      <c r="K2075" s="58"/>
    </row>
    <row r="2076" spans="11:11" x14ac:dyDescent="0.25">
      <c r="K2076" s="58"/>
    </row>
    <row r="2077" spans="11:11" x14ac:dyDescent="0.25">
      <c r="K2077" s="58"/>
    </row>
    <row r="2078" spans="11:11" x14ac:dyDescent="0.25">
      <c r="K2078" s="58"/>
    </row>
    <row r="2079" spans="11:11" x14ac:dyDescent="0.25">
      <c r="K2079" s="58"/>
    </row>
    <row r="2080" spans="11:11" x14ac:dyDescent="0.25">
      <c r="K2080" s="58"/>
    </row>
    <row r="2081" spans="11:11" x14ac:dyDescent="0.25">
      <c r="K2081" s="58"/>
    </row>
    <row r="2082" spans="11:11" x14ac:dyDescent="0.25">
      <c r="K2082" s="58"/>
    </row>
    <row r="2083" spans="11:11" x14ac:dyDescent="0.25">
      <c r="K2083" s="58"/>
    </row>
    <row r="2084" spans="11:11" x14ac:dyDescent="0.25">
      <c r="K2084" s="58"/>
    </row>
    <row r="2085" spans="11:11" x14ac:dyDescent="0.25">
      <c r="K2085" s="58"/>
    </row>
    <row r="2086" spans="11:11" x14ac:dyDescent="0.25">
      <c r="K2086" s="58"/>
    </row>
    <row r="2087" spans="11:11" x14ac:dyDescent="0.25">
      <c r="K2087" s="58"/>
    </row>
    <row r="2088" spans="11:11" x14ac:dyDescent="0.25">
      <c r="K2088" s="58"/>
    </row>
    <row r="2089" spans="11:11" x14ac:dyDescent="0.25">
      <c r="K2089" s="58"/>
    </row>
    <row r="2090" spans="11:11" x14ac:dyDescent="0.25">
      <c r="K2090" s="58"/>
    </row>
    <row r="2091" spans="11:11" x14ac:dyDescent="0.25">
      <c r="K2091" s="58"/>
    </row>
    <row r="2092" spans="11:11" x14ac:dyDescent="0.25">
      <c r="K2092" s="58"/>
    </row>
    <row r="2093" spans="11:11" x14ac:dyDescent="0.25">
      <c r="K2093" s="58"/>
    </row>
    <row r="2094" spans="11:11" x14ac:dyDescent="0.25">
      <c r="K2094" s="58"/>
    </row>
    <row r="2095" spans="11:11" x14ac:dyDescent="0.25">
      <c r="K2095" s="58"/>
    </row>
    <row r="2096" spans="11:11" x14ac:dyDescent="0.25">
      <c r="K2096" s="58"/>
    </row>
    <row r="2097" spans="11:11" x14ac:dyDescent="0.25">
      <c r="K2097" s="58"/>
    </row>
    <row r="2098" spans="11:11" x14ac:dyDescent="0.25">
      <c r="K2098" s="58"/>
    </row>
    <row r="2099" spans="11:11" x14ac:dyDescent="0.25">
      <c r="K2099" s="58"/>
    </row>
    <row r="2100" spans="11:11" x14ac:dyDescent="0.25">
      <c r="K2100" s="58"/>
    </row>
    <row r="2101" spans="11:11" x14ac:dyDescent="0.25">
      <c r="K2101" s="58"/>
    </row>
    <row r="2102" spans="11:11" x14ac:dyDescent="0.25">
      <c r="K2102" s="58"/>
    </row>
    <row r="2103" spans="11:11" x14ac:dyDescent="0.25">
      <c r="K2103" s="58"/>
    </row>
    <row r="2104" spans="11:11" x14ac:dyDescent="0.25">
      <c r="K2104" s="58"/>
    </row>
    <row r="2105" spans="11:11" x14ac:dyDescent="0.25">
      <c r="K2105" s="58"/>
    </row>
    <row r="2106" spans="11:11" x14ac:dyDescent="0.25">
      <c r="K2106" s="58"/>
    </row>
    <row r="2107" spans="11:11" x14ac:dyDescent="0.25">
      <c r="K2107" s="58"/>
    </row>
    <row r="2108" spans="11:11" x14ac:dyDescent="0.25">
      <c r="K2108" s="58"/>
    </row>
    <row r="2109" spans="11:11" x14ac:dyDescent="0.25">
      <c r="K2109" s="58"/>
    </row>
    <row r="2110" spans="11:11" x14ac:dyDescent="0.25">
      <c r="K2110" s="58"/>
    </row>
    <row r="2111" spans="11:11" x14ac:dyDescent="0.25">
      <c r="K2111" s="58"/>
    </row>
    <row r="2112" spans="11:11" x14ac:dyDescent="0.25">
      <c r="K2112" s="58"/>
    </row>
    <row r="2113" spans="11:11" x14ac:dyDescent="0.25">
      <c r="K2113" s="58"/>
    </row>
    <row r="2114" spans="11:11" x14ac:dyDescent="0.25">
      <c r="K2114" s="58"/>
    </row>
    <row r="2115" spans="11:11" x14ac:dyDescent="0.25">
      <c r="K2115" s="58"/>
    </row>
    <row r="2116" spans="11:11" x14ac:dyDescent="0.25">
      <c r="K2116" s="58"/>
    </row>
    <row r="2117" spans="11:11" x14ac:dyDescent="0.25">
      <c r="K2117" s="58"/>
    </row>
    <row r="2118" spans="11:11" x14ac:dyDescent="0.25">
      <c r="K2118" s="58"/>
    </row>
    <row r="2119" spans="11:11" x14ac:dyDescent="0.25">
      <c r="K2119" s="58"/>
    </row>
    <row r="2120" spans="11:11" x14ac:dyDescent="0.25">
      <c r="K2120" s="58"/>
    </row>
    <row r="2121" spans="11:11" x14ac:dyDescent="0.25">
      <c r="K2121" s="58"/>
    </row>
    <row r="2122" spans="11:11" x14ac:dyDescent="0.25">
      <c r="K2122" s="58"/>
    </row>
    <row r="2123" spans="11:11" x14ac:dyDescent="0.25">
      <c r="K2123" s="58"/>
    </row>
    <row r="2124" spans="11:11" x14ac:dyDescent="0.25">
      <c r="K2124" s="58"/>
    </row>
    <row r="2125" spans="11:11" x14ac:dyDescent="0.25">
      <c r="K2125" s="58"/>
    </row>
    <row r="2126" spans="11:11" x14ac:dyDescent="0.25">
      <c r="K2126" s="58"/>
    </row>
    <row r="2127" spans="11:11" x14ac:dyDescent="0.25">
      <c r="K2127" s="58"/>
    </row>
    <row r="2128" spans="11:11" x14ac:dyDescent="0.25">
      <c r="K2128" s="58"/>
    </row>
    <row r="2129" spans="11:11" x14ac:dyDescent="0.25">
      <c r="K2129" s="58"/>
    </row>
    <row r="2130" spans="11:11" x14ac:dyDescent="0.25">
      <c r="K2130" s="58"/>
    </row>
    <row r="2131" spans="11:11" x14ac:dyDescent="0.25">
      <c r="K2131" s="58"/>
    </row>
    <row r="2132" spans="11:11" x14ac:dyDescent="0.25">
      <c r="K2132" s="58"/>
    </row>
    <row r="2133" spans="11:11" x14ac:dyDescent="0.25">
      <c r="K2133" s="58"/>
    </row>
    <row r="2134" spans="11:11" x14ac:dyDescent="0.25">
      <c r="K2134" s="58"/>
    </row>
    <row r="2135" spans="11:11" x14ac:dyDescent="0.25">
      <c r="K2135" s="58"/>
    </row>
    <row r="2136" spans="11:11" x14ac:dyDescent="0.25">
      <c r="K2136" s="58"/>
    </row>
    <row r="2137" spans="11:11" x14ac:dyDescent="0.25">
      <c r="K2137" s="58"/>
    </row>
    <row r="2138" spans="11:11" x14ac:dyDescent="0.25">
      <c r="K2138" s="58"/>
    </row>
    <row r="2139" spans="11:11" x14ac:dyDescent="0.25">
      <c r="K2139" s="58"/>
    </row>
    <row r="2140" spans="11:11" x14ac:dyDescent="0.25">
      <c r="K2140" s="58"/>
    </row>
    <row r="2141" spans="11:11" x14ac:dyDescent="0.25">
      <c r="K2141" s="58"/>
    </row>
    <row r="2142" spans="11:11" x14ac:dyDescent="0.25">
      <c r="K2142" s="58"/>
    </row>
    <row r="2143" spans="11:11" x14ac:dyDescent="0.25">
      <c r="K2143" s="58"/>
    </row>
    <row r="2144" spans="11:11" x14ac:dyDescent="0.25">
      <c r="K2144" s="58"/>
    </row>
    <row r="2145" spans="11:11" x14ac:dyDescent="0.25">
      <c r="K2145" s="58"/>
    </row>
    <row r="2146" spans="11:11" x14ac:dyDescent="0.25">
      <c r="K2146" s="58"/>
    </row>
    <row r="2147" spans="11:11" x14ac:dyDescent="0.25">
      <c r="K2147" s="58"/>
    </row>
    <row r="2148" spans="11:11" x14ac:dyDescent="0.25">
      <c r="K2148" s="58"/>
    </row>
    <row r="2149" spans="11:11" x14ac:dyDescent="0.25">
      <c r="K2149" s="58"/>
    </row>
    <row r="2150" spans="11:11" x14ac:dyDescent="0.25">
      <c r="K2150" s="58"/>
    </row>
    <row r="2151" spans="11:11" x14ac:dyDescent="0.25">
      <c r="K2151" s="58"/>
    </row>
    <row r="2152" spans="11:11" x14ac:dyDescent="0.25">
      <c r="K2152" s="58"/>
    </row>
    <row r="2153" spans="11:11" x14ac:dyDescent="0.25">
      <c r="K2153" s="58"/>
    </row>
    <row r="2154" spans="11:11" x14ac:dyDescent="0.25">
      <c r="K2154" s="58"/>
    </row>
    <row r="2155" spans="11:11" x14ac:dyDescent="0.25">
      <c r="K2155" s="58"/>
    </row>
    <row r="2156" spans="11:11" x14ac:dyDescent="0.25">
      <c r="K2156" s="58"/>
    </row>
    <row r="2157" spans="11:11" x14ac:dyDescent="0.25">
      <c r="K2157" s="58"/>
    </row>
    <row r="2158" spans="11:11" x14ac:dyDescent="0.25">
      <c r="K2158" s="58"/>
    </row>
    <row r="2159" spans="11:11" x14ac:dyDescent="0.25">
      <c r="K2159" s="58"/>
    </row>
    <row r="2160" spans="11:11" x14ac:dyDescent="0.25">
      <c r="K2160" s="58"/>
    </row>
    <row r="2161" spans="11:11" x14ac:dyDescent="0.25">
      <c r="K2161" s="58"/>
    </row>
    <row r="2162" spans="11:11" x14ac:dyDescent="0.25">
      <c r="K2162" s="58"/>
    </row>
    <row r="2163" spans="11:11" x14ac:dyDescent="0.25">
      <c r="K2163" s="58"/>
    </row>
    <row r="2164" spans="11:11" x14ac:dyDescent="0.25">
      <c r="K2164" s="58"/>
    </row>
    <row r="2165" spans="11:11" x14ac:dyDescent="0.25">
      <c r="K2165" s="58"/>
    </row>
    <row r="2166" spans="11:11" x14ac:dyDescent="0.25">
      <c r="K2166" s="58"/>
    </row>
    <row r="2167" spans="11:11" x14ac:dyDescent="0.25">
      <c r="K2167" s="58"/>
    </row>
    <row r="2168" spans="11:11" x14ac:dyDescent="0.25">
      <c r="K2168" s="58"/>
    </row>
    <row r="2169" spans="11:11" x14ac:dyDescent="0.25">
      <c r="K2169" s="58"/>
    </row>
    <row r="2170" spans="11:11" x14ac:dyDescent="0.25">
      <c r="K2170" s="58"/>
    </row>
    <row r="2171" spans="11:11" x14ac:dyDescent="0.25">
      <c r="K2171" s="58"/>
    </row>
    <row r="2172" spans="11:11" x14ac:dyDescent="0.25">
      <c r="K2172" s="58"/>
    </row>
    <row r="2173" spans="11:11" x14ac:dyDescent="0.25">
      <c r="K2173" s="58"/>
    </row>
    <row r="2174" spans="11:11" x14ac:dyDescent="0.25">
      <c r="K2174" s="58"/>
    </row>
    <row r="2175" spans="11:11" x14ac:dyDescent="0.25">
      <c r="K2175" s="58"/>
    </row>
    <row r="2176" spans="11:11" x14ac:dyDescent="0.25">
      <c r="K2176" s="58"/>
    </row>
    <row r="2177" spans="11:11" x14ac:dyDescent="0.25">
      <c r="K2177" s="58"/>
    </row>
    <row r="2178" spans="11:11" x14ac:dyDescent="0.25">
      <c r="K2178" s="58"/>
    </row>
    <row r="2179" spans="11:11" x14ac:dyDescent="0.25">
      <c r="K2179" s="58"/>
    </row>
    <row r="2180" spans="11:11" x14ac:dyDescent="0.25">
      <c r="K2180" s="58"/>
    </row>
    <row r="2181" spans="11:11" x14ac:dyDescent="0.25">
      <c r="K2181" s="58"/>
    </row>
    <row r="2182" spans="11:11" x14ac:dyDescent="0.25">
      <c r="K2182" s="58"/>
    </row>
    <row r="2183" spans="11:11" x14ac:dyDescent="0.25">
      <c r="K2183" s="58"/>
    </row>
    <row r="2184" spans="11:11" x14ac:dyDescent="0.25">
      <c r="K2184" s="58"/>
    </row>
    <row r="2185" spans="11:11" x14ac:dyDescent="0.25">
      <c r="K2185" s="58"/>
    </row>
    <row r="2186" spans="11:11" x14ac:dyDescent="0.25">
      <c r="K2186" s="58"/>
    </row>
    <row r="2187" spans="11:11" x14ac:dyDescent="0.25">
      <c r="K2187" s="58"/>
    </row>
    <row r="2188" spans="11:11" x14ac:dyDescent="0.25">
      <c r="K2188" s="58"/>
    </row>
    <row r="2189" spans="11:11" x14ac:dyDescent="0.25">
      <c r="K2189" s="58"/>
    </row>
    <row r="2190" spans="11:11" x14ac:dyDescent="0.25">
      <c r="K2190" s="58"/>
    </row>
    <row r="2191" spans="11:11" x14ac:dyDescent="0.25">
      <c r="K2191" s="58"/>
    </row>
    <row r="2192" spans="11:11" x14ac:dyDescent="0.25">
      <c r="K2192" s="58"/>
    </row>
    <row r="2193" spans="11:11" x14ac:dyDescent="0.25">
      <c r="K2193" s="58"/>
    </row>
    <row r="2194" spans="11:11" x14ac:dyDescent="0.25">
      <c r="K2194" s="58"/>
    </row>
    <row r="2195" spans="11:11" x14ac:dyDescent="0.25">
      <c r="K2195" s="58"/>
    </row>
    <row r="2196" spans="11:11" x14ac:dyDescent="0.25">
      <c r="K2196" s="58"/>
    </row>
    <row r="2197" spans="11:11" x14ac:dyDescent="0.25">
      <c r="K2197" s="58"/>
    </row>
    <row r="2198" spans="11:11" x14ac:dyDescent="0.25">
      <c r="K2198" s="58"/>
    </row>
    <row r="2199" spans="11:11" x14ac:dyDescent="0.25">
      <c r="K2199" s="58"/>
    </row>
    <row r="2200" spans="11:11" x14ac:dyDescent="0.25">
      <c r="K2200" s="58"/>
    </row>
    <row r="2201" spans="11:11" x14ac:dyDescent="0.25">
      <c r="K2201" s="58"/>
    </row>
    <row r="2202" spans="11:11" x14ac:dyDescent="0.25">
      <c r="K2202" s="58"/>
    </row>
    <row r="2203" spans="11:11" x14ac:dyDescent="0.25">
      <c r="K2203" s="58"/>
    </row>
    <row r="2204" spans="11:11" x14ac:dyDescent="0.25">
      <c r="K2204" s="58"/>
    </row>
    <row r="2205" spans="11:11" x14ac:dyDescent="0.25">
      <c r="K2205" s="58"/>
    </row>
    <row r="2206" spans="11:11" x14ac:dyDescent="0.25">
      <c r="K2206" s="58"/>
    </row>
    <row r="2207" spans="11:11" x14ac:dyDescent="0.25">
      <c r="K2207" s="58"/>
    </row>
    <row r="2208" spans="11:11" x14ac:dyDescent="0.25">
      <c r="K2208" s="58"/>
    </row>
    <row r="2209" spans="11:11" x14ac:dyDescent="0.25">
      <c r="K2209" s="58"/>
    </row>
    <row r="2210" spans="11:11" x14ac:dyDescent="0.25">
      <c r="K2210" s="58"/>
    </row>
    <row r="2211" spans="11:11" x14ac:dyDescent="0.25">
      <c r="K2211" s="58"/>
    </row>
    <row r="2212" spans="11:11" x14ac:dyDescent="0.25">
      <c r="K2212" s="58"/>
    </row>
    <row r="2213" spans="11:11" x14ac:dyDescent="0.25">
      <c r="K2213" s="58"/>
    </row>
    <row r="2214" spans="11:11" x14ac:dyDescent="0.25">
      <c r="K2214" s="58"/>
    </row>
    <row r="2215" spans="11:11" x14ac:dyDescent="0.25">
      <c r="K2215" s="58"/>
    </row>
    <row r="2216" spans="11:11" x14ac:dyDescent="0.25">
      <c r="K2216" s="58"/>
    </row>
    <row r="2217" spans="11:11" x14ac:dyDescent="0.25">
      <c r="K2217" s="58"/>
    </row>
    <row r="2218" spans="11:11" x14ac:dyDescent="0.25">
      <c r="K2218" s="58"/>
    </row>
    <row r="2219" spans="11:11" x14ac:dyDescent="0.25">
      <c r="K2219" s="58"/>
    </row>
    <row r="2220" spans="11:11" x14ac:dyDescent="0.25">
      <c r="K2220" s="58"/>
    </row>
    <row r="2221" spans="11:11" x14ac:dyDescent="0.25">
      <c r="K2221" s="58"/>
    </row>
    <row r="2222" spans="11:11" x14ac:dyDescent="0.25">
      <c r="K2222" s="58"/>
    </row>
    <row r="2223" spans="11:11" x14ac:dyDescent="0.25">
      <c r="K2223" s="58"/>
    </row>
    <row r="2224" spans="11:11" x14ac:dyDescent="0.25">
      <c r="K2224" s="58"/>
    </row>
    <row r="2225" spans="11:11" x14ac:dyDescent="0.25">
      <c r="K2225" s="58"/>
    </row>
    <row r="2226" spans="11:11" x14ac:dyDescent="0.25">
      <c r="K2226" s="58"/>
    </row>
    <row r="2227" spans="11:11" x14ac:dyDescent="0.25">
      <c r="K2227" s="58"/>
    </row>
    <row r="2228" spans="11:11" x14ac:dyDescent="0.25">
      <c r="K2228" s="58"/>
    </row>
    <row r="2229" spans="11:11" x14ac:dyDescent="0.25">
      <c r="K2229" s="58"/>
    </row>
    <row r="2230" spans="11:11" x14ac:dyDescent="0.25">
      <c r="K2230" s="58"/>
    </row>
    <row r="2231" spans="11:11" x14ac:dyDescent="0.25">
      <c r="K2231" s="58"/>
    </row>
    <row r="2232" spans="11:11" x14ac:dyDescent="0.25">
      <c r="K2232" s="58"/>
    </row>
    <row r="2233" spans="11:11" x14ac:dyDescent="0.25">
      <c r="K2233" s="58"/>
    </row>
    <row r="2234" spans="11:11" x14ac:dyDescent="0.25">
      <c r="K2234" s="58"/>
    </row>
    <row r="2235" spans="11:11" x14ac:dyDescent="0.25">
      <c r="K2235" s="58"/>
    </row>
    <row r="2236" spans="11:11" x14ac:dyDescent="0.25">
      <c r="K2236" s="58"/>
    </row>
    <row r="2237" spans="11:11" x14ac:dyDescent="0.25">
      <c r="K2237" s="58"/>
    </row>
    <row r="2238" spans="11:11" x14ac:dyDescent="0.25">
      <c r="K2238" s="58"/>
    </row>
    <row r="2239" spans="11:11" x14ac:dyDescent="0.25">
      <c r="K2239" s="58"/>
    </row>
    <row r="2240" spans="11:11" x14ac:dyDescent="0.25">
      <c r="K2240" s="58"/>
    </row>
    <row r="2241" spans="11:11" x14ac:dyDescent="0.25">
      <c r="K2241" s="58"/>
    </row>
    <row r="2242" spans="11:11" x14ac:dyDescent="0.25">
      <c r="K2242" s="58"/>
    </row>
    <row r="2243" spans="11:11" x14ac:dyDescent="0.25">
      <c r="K2243" s="58"/>
    </row>
    <row r="2244" spans="11:11" x14ac:dyDescent="0.25">
      <c r="K2244" s="58"/>
    </row>
    <row r="2245" spans="11:11" x14ac:dyDescent="0.25">
      <c r="K2245" s="58"/>
    </row>
    <row r="2246" spans="11:11" x14ac:dyDescent="0.25">
      <c r="K2246" s="58"/>
    </row>
    <row r="2247" spans="11:11" x14ac:dyDescent="0.25">
      <c r="K2247" s="58"/>
    </row>
    <row r="2248" spans="11:11" x14ac:dyDescent="0.25">
      <c r="K2248" s="58"/>
    </row>
    <row r="2249" spans="11:11" x14ac:dyDescent="0.25">
      <c r="K2249" s="58"/>
    </row>
    <row r="2250" spans="11:11" x14ac:dyDescent="0.25">
      <c r="K2250" s="58"/>
    </row>
    <row r="2251" spans="11:11" x14ac:dyDescent="0.25">
      <c r="K2251" s="58"/>
    </row>
    <row r="2252" spans="11:11" x14ac:dyDescent="0.25">
      <c r="K2252" s="58"/>
    </row>
    <row r="2253" spans="11:11" x14ac:dyDescent="0.25">
      <c r="K2253" s="58"/>
    </row>
    <row r="2254" spans="11:11" x14ac:dyDescent="0.25">
      <c r="K2254" s="58"/>
    </row>
    <row r="2255" spans="11:11" x14ac:dyDescent="0.25">
      <c r="K2255" s="58"/>
    </row>
    <row r="2256" spans="11:11" x14ac:dyDescent="0.25">
      <c r="K2256" s="58"/>
    </row>
    <row r="2257" spans="11:11" x14ac:dyDescent="0.25">
      <c r="K2257" s="58"/>
    </row>
    <row r="2258" spans="11:11" x14ac:dyDescent="0.25">
      <c r="K2258" s="58"/>
    </row>
    <row r="2259" spans="11:11" x14ac:dyDescent="0.25">
      <c r="K2259" s="58"/>
    </row>
    <row r="2260" spans="11:11" x14ac:dyDescent="0.25">
      <c r="K2260" s="58"/>
    </row>
    <row r="2261" spans="11:11" x14ac:dyDescent="0.25">
      <c r="K2261" s="58"/>
    </row>
    <row r="2262" spans="11:11" x14ac:dyDescent="0.25">
      <c r="K2262" s="58"/>
    </row>
    <row r="2263" spans="11:11" x14ac:dyDescent="0.25">
      <c r="K2263" s="58"/>
    </row>
    <row r="2264" spans="11:11" x14ac:dyDescent="0.25">
      <c r="K2264" s="58"/>
    </row>
    <row r="2265" spans="11:11" x14ac:dyDescent="0.25">
      <c r="K2265" s="58"/>
    </row>
    <row r="2266" spans="11:11" x14ac:dyDescent="0.25">
      <c r="K2266" s="58"/>
    </row>
    <row r="2267" spans="11:11" x14ac:dyDescent="0.25">
      <c r="K2267" s="58"/>
    </row>
    <row r="2268" spans="11:11" x14ac:dyDescent="0.25">
      <c r="K2268" s="58"/>
    </row>
    <row r="2269" spans="11:11" x14ac:dyDescent="0.25">
      <c r="K2269" s="58"/>
    </row>
    <row r="2270" spans="11:11" x14ac:dyDescent="0.25">
      <c r="K2270" s="58"/>
    </row>
    <row r="2271" spans="11:11" x14ac:dyDescent="0.25">
      <c r="K2271" s="58"/>
    </row>
    <row r="2272" spans="11:11" x14ac:dyDescent="0.25">
      <c r="K2272" s="58"/>
    </row>
    <row r="2273" spans="11:11" x14ac:dyDescent="0.25">
      <c r="K2273" s="58"/>
    </row>
    <row r="2274" spans="11:11" x14ac:dyDescent="0.25">
      <c r="K2274" s="58"/>
    </row>
    <row r="2275" spans="11:11" x14ac:dyDescent="0.25">
      <c r="K2275" s="58"/>
    </row>
    <row r="2276" spans="11:11" x14ac:dyDescent="0.25">
      <c r="K2276" s="58"/>
    </row>
    <row r="2277" spans="11:11" x14ac:dyDescent="0.25">
      <c r="K2277" s="58"/>
    </row>
    <row r="2278" spans="11:11" x14ac:dyDescent="0.25">
      <c r="K2278" s="58"/>
    </row>
    <row r="2279" spans="11:11" x14ac:dyDescent="0.25">
      <c r="K2279" s="58"/>
    </row>
    <row r="2280" spans="11:11" x14ac:dyDescent="0.25">
      <c r="K2280" s="58"/>
    </row>
    <row r="2281" spans="11:11" x14ac:dyDescent="0.25">
      <c r="K2281" s="58"/>
    </row>
    <row r="2282" spans="11:11" x14ac:dyDescent="0.25">
      <c r="K2282" s="58"/>
    </row>
    <row r="2283" spans="11:11" x14ac:dyDescent="0.25">
      <c r="K2283" s="58"/>
    </row>
    <row r="2284" spans="11:11" x14ac:dyDescent="0.25">
      <c r="K2284" s="58"/>
    </row>
    <row r="2285" spans="11:11" x14ac:dyDescent="0.25">
      <c r="K2285" s="58"/>
    </row>
    <row r="2286" spans="11:11" x14ac:dyDescent="0.25">
      <c r="K2286" s="58"/>
    </row>
    <row r="2287" spans="11:11" x14ac:dyDescent="0.25">
      <c r="K2287" s="58"/>
    </row>
    <row r="2288" spans="11:11" x14ac:dyDescent="0.25">
      <c r="K2288" s="58"/>
    </row>
    <row r="2289" spans="11:11" x14ac:dyDescent="0.25">
      <c r="K2289" s="58"/>
    </row>
    <row r="2290" spans="11:11" x14ac:dyDescent="0.25">
      <c r="K2290" s="58"/>
    </row>
    <row r="2291" spans="11:11" x14ac:dyDescent="0.25">
      <c r="K2291" s="58"/>
    </row>
    <row r="2292" spans="11:11" x14ac:dyDescent="0.25">
      <c r="K2292" s="58"/>
    </row>
    <row r="2293" spans="11:11" x14ac:dyDescent="0.25">
      <c r="K2293" s="58"/>
    </row>
    <row r="2294" spans="11:11" x14ac:dyDescent="0.25">
      <c r="K2294" s="58"/>
    </row>
    <row r="2295" spans="11:11" x14ac:dyDescent="0.25">
      <c r="K2295" s="58"/>
    </row>
    <row r="2296" spans="11:11" x14ac:dyDescent="0.25">
      <c r="K2296" s="58"/>
    </row>
    <row r="2297" spans="11:11" x14ac:dyDescent="0.25">
      <c r="K2297" s="58"/>
    </row>
    <row r="2298" spans="11:11" x14ac:dyDescent="0.25">
      <c r="K2298" s="58"/>
    </row>
    <row r="2299" spans="11:11" x14ac:dyDescent="0.25">
      <c r="K2299" s="58"/>
    </row>
    <row r="2300" spans="11:11" x14ac:dyDescent="0.25">
      <c r="K2300" s="58"/>
    </row>
    <row r="2301" spans="11:11" x14ac:dyDescent="0.25">
      <c r="K2301" s="58"/>
    </row>
    <row r="2302" spans="11:11" x14ac:dyDescent="0.25">
      <c r="K2302" s="58"/>
    </row>
    <row r="2303" spans="11:11" x14ac:dyDescent="0.25">
      <c r="K2303" s="58"/>
    </row>
    <row r="2304" spans="11:11" x14ac:dyDescent="0.25">
      <c r="K2304" s="58"/>
    </row>
    <row r="2305" spans="11:11" x14ac:dyDescent="0.25">
      <c r="K2305" s="58"/>
    </row>
    <row r="2306" spans="11:11" x14ac:dyDescent="0.25">
      <c r="K2306" s="58"/>
    </row>
    <row r="2307" spans="11:11" x14ac:dyDescent="0.25">
      <c r="K2307" s="58"/>
    </row>
    <row r="2308" spans="11:11" x14ac:dyDescent="0.25">
      <c r="K2308" s="58"/>
    </row>
    <row r="2309" spans="11:11" x14ac:dyDescent="0.25">
      <c r="K2309" s="58"/>
    </row>
    <row r="2310" spans="11:11" x14ac:dyDescent="0.25">
      <c r="K2310" s="58"/>
    </row>
    <row r="2311" spans="11:11" x14ac:dyDescent="0.25">
      <c r="K2311" s="58"/>
    </row>
    <row r="2312" spans="11:11" x14ac:dyDescent="0.25">
      <c r="K2312" s="58"/>
    </row>
    <row r="2313" spans="11:11" x14ac:dyDescent="0.25">
      <c r="K2313" s="58"/>
    </row>
    <row r="2314" spans="11:11" x14ac:dyDescent="0.25">
      <c r="K2314" s="58"/>
    </row>
    <row r="2315" spans="11:11" x14ac:dyDescent="0.25">
      <c r="K2315" s="58"/>
    </row>
    <row r="2316" spans="11:11" x14ac:dyDescent="0.25">
      <c r="K2316" s="58"/>
    </row>
    <row r="2317" spans="11:11" x14ac:dyDescent="0.25">
      <c r="K2317" s="58"/>
    </row>
    <row r="2318" spans="11:11" x14ac:dyDescent="0.25">
      <c r="K2318" s="58"/>
    </row>
    <row r="2319" spans="11:11" x14ac:dyDescent="0.25">
      <c r="K2319" s="58"/>
    </row>
    <row r="2320" spans="11:11" x14ac:dyDescent="0.25">
      <c r="K2320" s="58"/>
    </row>
    <row r="2321" spans="11:11" x14ac:dyDescent="0.25">
      <c r="K2321" s="58"/>
    </row>
    <row r="2322" spans="11:11" x14ac:dyDescent="0.25">
      <c r="K2322" s="58"/>
    </row>
    <row r="2323" spans="11:11" x14ac:dyDescent="0.25">
      <c r="K2323" s="58"/>
    </row>
    <row r="2324" spans="11:11" x14ac:dyDescent="0.25">
      <c r="K2324" s="58"/>
    </row>
    <row r="2325" spans="11:11" x14ac:dyDescent="0.25">
      <c r="K2325" s="58"/>
    </row>
    <row r="2326" spans="11:11" x14ac:dyDescent="0.25">
      <c r="K2326" s="58"/>
    </row>
    <row r="2327" spans="11:11" x14ac:dyDescent="0.25">
      <c r="K2327" s="58"/>
    </row>
    <row r="2328" spans="11:11" x14ac:dyDescent="0.25">
      <c r="K2328" s="58"/>
    </row>
    <row r="2329" spans="11:11" x14ac:dyDescent="0.25">
      <c r="K2329" s="58"/>
    </row>
    <row r="2330" spans="11:11" x14ac:dyDescent="0.25">
      <c r="K2330" s="58"/>
    </row>
    <row r="2331" spans="11:11" x14ac:dyDescent="0.25">
      <c r="K2331" s="58"/>
    </row>
    <row r="2332" spans="11:11" x14ac:dyDescent="0.25">
      <c r="K2332" s="58"/>
    </row>
    <row r="2333" spans="11:11" x14ac:dyDescent="0.25">
      <c r="K2333" s="58"/>
    </row>
    <row r="2334" spans="11:11" x14ac:dyDescent="0.25">
      <c r="K2334" s="58"/>
    </row>
    <row r="2335" spans="11:11" x14ac:dyDescent="0.25">
      <c r="K2335" s="58"/>
    </row>
    <row r="2336" spans="11:11" x14ac:dyDescent="0.25">
      <c r="K2336" s="58"/>
    </row>
    <row r="2337" spans="11:11" x14ac:dyDescent="0.25">
      <c r="K2337" s="58"/>
    </row>
    <row r="2338" spans="11:11" x14ac:dyDescent="0.25">
      <c r="K2338" s="58"/>
    </row>
    <row r="2339" spans="11:11" x14ac:dyDescent="0.25">
      <c r="K2339" s="58"/>
    </row>
    <row r="2340" spans="11:11" x14ac:dyDescent="0.25">
      <c r="K2340" s="58"/>
    </row>
    <row r="2341" spans="11:11" x14ac:dyDescent="0.25">
      <c r="K2341" s="58"/>
    </row>
    <row r="2342" spans="11:11" x14ac:dyDescent="0.25">
      <c r="K2342" s="58"/>
    </row>
    <row r="2343" spans="11:11" x14ac:dyDescent="0.25">
      <c r="K2343" s="58"/>
    </row>
    <row r="2344" spans="11:11" x14ac:dyDescent="0.25">
      <c r="K2344" s="58"/>
    </row>
    <row r="2345" spans="11:11" x14ac:dyDescent="0.25">
      <c r="K2345" s="58"/>
    </row>
    <row r="2346" spans="11:11" x14ac:dyDescent="0.25">
      <c r="K2346" s="58"/>
    </row>
    <row r="2347" spans="11:11" x14ac:dyDescent="0.25">
      <c r="K2347" s="58"/>
    </row>
    <row r="2348" spans="11:11" x14ac:dyDescent="0.25">
      <c r="K2348" s="58"/>
    </row>
    <row r="2349" spans="11:11" x14ac:dyDescent="0.25">
      <c r="K2349" s="58"/>
    </row>
    <row r="2350" spans="11:11" x14ac:dyDescent="0.25">
      <c r="K2350" s="58"/>
    </row>
    <row r="2351" spans="11:11" x14ac:dyDescent="0.25">
      <c r="K2351" s="58"/>
    </row>
    <row r="2352" spans="11:11" x14ac:dyDescent="0.25">
      <c r="K2352" s="58"/>
    </row>
    <row r="2353" spans="11:11" x14ac:dyDescent="0.25">
      <c r="K2353" s="58"/>
    </row>
    <row r="2354" spans="11:11" x14ac:dyDescent="0.25">
      <c r="K2354" s="58"/>
    </row>
    <row r="2355" spans="11:11" x14ac:dyDescent="0.25">
      <c r="K2355" s="58"/>
    </row>
    <row r="2356" spans="11:11" x14ac:dyDescent="0.25">
      <c r="K2356" s="58"/>
    </row>
    <row r="2357" spans="11:11" x14ac:dyDescent="0.25">
      <c r="K2357" s="58"/>
    </row>
    <row r="2358" spans="11:11" x14ac:dyDescent="0.25">
      <c r="K2358" s="58"/>
    </row>
    <row r="2359" spans="11:11" x14ac:dyDescent="0.25">
      <c r="K2359" s="58"/>
    </row>
    <row r="2360" spans="11:11" x14ac:dyDescent="0.25">
      <c r="K2360" s="58"/>
    </row>
    <row r="2361" spans="11:11" x14ac:dyDescent="0.25">
      <c r="K2361" s="58"/>
    </row>
    <row r="2362" spans="11:11" x14ac:dyDescent="0.25">
      <c r="K2362" s="58"/>
    </row>
    <row r="2363" spans="11:11" x14ac:dyDescent="0.25">
      <c r="K2363" s="58"/>
    </row>
    <row r="2364" spans="11:11" x14ac:dyDescent="0.25">
      <c r="K2364" s="58"/>
    </row>
    <row r="2365" spans="11:11" x14ac:dyDescent="0.25">
      <c r="K2365" s="58"/>
    </row>
    <row r="2366" spans="11:11" x14ac:dyDescent="0.25">
      <c r="K2366" s="58"/>
    </row>
    <row r="2367" spans="11:11" x14ac:dyDescent="0.25">
      <c r="K2367" s="58"/>
    </row>
    <row r="2368" spans="11:11" x14ac:dyDescent="0.25">
      <c r="K2368" s="58"/>
    </row>
    <row r="2369" spans="11:11" x14ac:dyDescent="0.25">
      <c r="K2369" s="58"/>
    </row>
    <row r="2370" spans="11:11" x14ac:dyDescent="0.25">
      <c r="K2370" s="58"/>
    </row>
    <row r="2371" spans="11:11" x14ac:dyDescent="0.25">
      <c r="K2371" s="58"/>
    </row>
    <row r="2372" spans="11:11" x14ac:dyDescent="0.25">
      <c r="K2372" s="58"/>
    </row>
    <row r="2373" spans="11:11" x14ac:dyDescent="0.25">
      <c r="K2373" s="58"/>
    </row>
    <row r="2374" spans="11:11" x14ac:dyDescent="0.25">
      <c r="K2374" s="58"/>
    </row>
    <row r="2375" spans="11:11" x14ac:dyDescent="0.25">
      <c r="K2375" s="58"/>
    </row>
    <row r="2376" spans="11:11" x14ac:dyDescent="0.25">
      <c r="K2376" s="58"/>
    </row>
    <row r="2377" spans="11:11" x14ac:dyDescent="0.25">
      <c r="K2377" s="58"/>
    </row>
    <row r="2378" spans="11:11" x14ac:dyDescent="0.25">
      <c r="K2378" s="58"/>
    </row>
    <row r="2379" spans="11:11" x14ac:dyDescent="0.25">
      <c r="K2379" s="58"/>
    </row>
    <row r="2380" spans="11:11" x14ac:dyDescent="0.25">
      <c r="K2380" s="58"/>
    </row>
    <row r="2381" spans="11:11" x14ac:dyDescent="0.25">
      <c r="K2381" s="58"/>
    </row>
    <row r="2382" spans="11:11" x14ac:dyDescent="0.25">
      <c r="K2382" s="58"/>
    </row>
    <row r="2383" spans="11:11" x14ac:dyDescent="0.25">
      <c r="K2383" s="58"/>
    </row>
    <row r="2384" spans="11:11" x14ac:dyDescent="0.25">
      <c r="K2384" s="58"/>
    </row>
    <row r="2385" spans="11:11" x14ac:dyDescent="0.25">
      <c r="K2385" s="58"/>
    </row>
    <row r="2386" spans="11:11" x14ac:dyDescent="0.25">
      <c r="K2386" s="58"/>
    </row>
    <row r="2387" spans="11:11" x14ac:dyDescent="0.25">
      <c r="K2387" s="58"/>
    </row>
    <row r="2388" spans="11:11" x14ac:dyDescent="0.25">
      <c r="K2388" s="58"/>
    </row>
    <row r="2389" spans="11:11" x14ac:dyDescent="0.25">
      <c r="K2389" s="58"/>
    </row>
    <row r="2390" spans="11:11" x14ac:dyDescent="0.25">
      <c r="K2390" s="58"/>
    </row>
    <row r="2391" spans="11:11" x14ac:dyDescent="0.25">
      <c r="K2391" s="58"/>
    </row>
    <row r="2392" spans="11:11" x14ac:dyDescent="0.25">
      <c r="K2392" s="58"/>
    </row>
    <row r="2393" spans="11:11" x14ac:dyDescent="0.25">
      <c r="K2393" s="58"/>
    </row>
    <row r="2394" spans="11:11" x14ac:dyDescent="0.25">
      <c r="K2394" s="58"/>
    </row>
    <row r="2395" spans="11:11" x14ac:dyDescent="0.25">
      <c r="K2395" s="58"/>
    </row>
    <row r="2396" spans="11:11" x14ac:dyDescent="0.25">
      <c r="K2396" s="58"/>
    </row>
    <row r="2397" spans="11:11" x14ac:dyDescent="0.25">
      <c r="K2397" s="58"/>
    </row>
    <row r="2398" spans="11:11" x14ac:dyDescent="0.25">
      <c r="K2398" s="58"/>
    </row>
    <row r="2399" spans="11:11" x14ac:dyDescent="0.25">
      <c r="K2399" s="58"/>
    </row>
    <row r="2400" spans="11:11" x14ac:dyDescent="0.25">
      <c r="K2400" s="58"/>
    </row>
    <row r="2401" spans="11:11" x14ac:dyDescent="0.25">
      <c r="K2401" s="58"/>
    </row>
    <row r="2402" spans="11:11" x14ac:dyDescent="0.25">
      <c r="K2402" s="58"/>
    </row>
    <row r="2403" spans="11:11" x14ac:dyDescent="0.25">
      <c r="K2403" s="58"/>
    </row>
    <row r="2404" spans="11:11" x14ac:dyDescent="0.25">
      <c r="K2404" s="58"/>
    </row>
    <row r="2405" spans="11:11" x14ac:dyDescent="0.25">
      <c r="K2405" s="58"/>
    </row>
    <row r="2406" spans="11:11" x14ac:dyDescent="0.25">
      <c r="K2406" s="58"/>
    </row>
    <row r="2407" spans="11:11" x14ac:dyDescent="0.25">
      <c r="K2407" s="58"/>
    </row>
    <row r="2408" spans="11:11" x14ac:dyDescent="0.25">
      <c r="K2408" s="58"/>
    </row>
    <row r="2409" spans="11:11" x14ac:dyDescent="0.25">
      <c r="K2409" s="58"/>
    </row>
    <row r="2410" spans="11:11" x14ac:dyDescent="0.25">
      <c r="K2410" s="58"/>
    </row>
    <row r="2411" spans="11:11" x14ac:dyDescent="0.25">
      <c r="K2411" s="58"/>
    </row>
    <row r="2412" spans="11:11" x14ac:dyDescent="0.25">
      <c r="K2412" s="58"/>
    </row>
    <row r="2413" spans="11:11" x14ac:dyDescent="0.25">
      <c r="K2413" s="58"/>
    </row>
    <row r="2414" spans="11:11" x14ac:dyDescent="0.25">
      <c r="K2414" s="58"/>
    </row>
    <row r="2415" spans="11:11" x14ac:dyDescent="0.25">
      <c r="K2415" s="58"/>
    </row>
    <row r="2416" spans="11:11" x14ac:dyDescent="0.25">
      <c r="K2416" s="58"/>
    </row>
    <row r="2417" spans="11:11" x14ac:dyDescent="0.25">
      <c r="K2417" s="58"/>
    </row>
    <row r="2418" spans="11:11" x14ac:dyDescent="0.25">
      <c r="K2418" s="58"/>
    </row>
    <row r="2419" spans="11:11" x14ac:dyDescent="0.25">
      <c r="K2419" s="58"/>
    </row>
    <row r="2420" spans="11:11" x14ac:dyDescent="0.25">
      <c r="K2420" s="58"/>
    </row>
    <row r="2421" spans="11:11" x14ac:dyDescent="0.25">
      <c r="K2421" s="58"/>
    </row>
    <row r="2422" spans="11:11" x14ac:dyDescent="0.25">
      <c r="K2422" s="58"/>
    </row>
    <row r="2423" spans="11:11" x14ac:dyDescent="0.25">
      <c r="K2423" s="58"/>
    </row>
    <row r="2424" spans="11:11" x14ac:dyDescent="0.25">
      <c r="K2424" s="58"/>
    </row>
    <row r="2425" spans="11:11" x14ac:dyDescent="0.25">
      <c r="K2425" s="58"/>
    </row>
    <row r="2426" spans="11:11" x14ac:dyDescent="0.25">
      <c r="K2426" s="58"/>
    </row>
    <row r="2427" spans="11:11" x14ac:dyDescent="0.25">
      <c r="K2427" s="58"/>
    </row>
    <row r="2428" spans="11:11" x14ac:dyDescent="0.25">
      <c r="K2428" s="58"/>
    </row>
    <row r="2429" spans="11:11" x14ac:dyDescent="0.25">
      <c r="K2429" s="58"/>
    </row>
    <row r="2430" spans="11:11" x14ac:dyDescent="0.25">
      <c r="K2430" s="58"/>
    </row>
    <row r="2431" spans="11:11" x14ac:dyDescent="0.25">
      <c r="K2431" s="58"/>
    </row>
    <row r="2432" spans="11:11" x14ac:dyDescent="0.25">
      <c r="K2432" s="58"/>
    </row>
    <row r="2433" spans="11:11" x14ac:dyDescent="0.25">
      <c r="K2433" s="58"/>
    </row>
    <row r="2434" spans="11:11" x14ac:dyDescent="0.25">
      <c r="K2434" s="58"/>
    </row>
    <row r="2435" spans="11:11" x14ac:dyDescent="0.25">
      <c r="K2435" s="58"/>
    </row>
    <row r="2436" spans="11:11" x14ac:dyDescent="0.25">
      <c r="K2436" s="58"/>
    </row>
    <row r="2437" spans="11:11" x14ac:dyDescent="0.25">
      <c r="K2437" s="58"/>
    </row>
    <row r="2438" spans="11:11" x14ac:dyDescent="0.25">
      <c r="K2438" s="58"/>
    </row>
    <row r="2439" spans="11:11" x14ac:dyDescent="0.25">
      <c r="K2439" s="58"/>
    </row>
    <row r="2440" spans="11:11" x14ac:dyDescent="0.25">
      <c r="K2440" s="58"/>
    </row>
    <row r="2441" spans="11:11" x14ac:dyDescent="0.25">
      <c r="K2441" s="58"/>
    </row>
    <row r="2442" spans="11:11" x14ac:dyDescent="0.25">
      <c r="K2442" s="58"/>
    </row>
    <row r="2443" spans="11:11" x14ac:dyDescent="0.25">
      <c r="K2443" s="58"/>
    </row>
    <row r="2444" spans="11:11" x14ac:dyDescent="0.25">
      <c r="K2444" s="58"/>
    </row>
    <row r="2445" spans="11:11" x14ac:dyDescent="0.25">
      <c r="K2445" s="58"/>
    </row>
    <row r="2446" spans="11:11" x14ac:dyDescent="0.25">
      <c r="K2446" s="58"/>
    </row>
    <row r="2447" spans="11:11" x14ac:dyDescent="0.25">
      <c r="K2447" s="58"/>
    </row>
    <row r="2448" spans="11:11" x14ac:dyDescent="0.25">
      <c r="K2448" s="58"/>
    </row>
    <row r="2449" spans="11:11" x14ac:dyDescent="0.25">
      <c r="K2449" s="58"/>
    </row>
    <row r="2450" spans="11:11" x14ac:dyDescent="0.25">
      <c r="K2450" s="58"/>
    </row>
    <row r="2451" spans="11:11" x14ac:dyDescent="0.25">
      <c r="K2451" s="58"/>
    </row>
    <row r="2452" spans="11:11" x14ac:dyDescent="0.25">
      <c r="K2452" s="58"/>
    </row>
    <row r="2453" spans="11:11" x14ac:dyDescent="0.25">
      <c r="K2453" s="58"/>
    </row>
    <row r="2454" spans="11:11" x14ac:dyDescent="0.25">
      <c r="K2454" s="58"/>
    </row>
    <row r="2455" spans="11:11" x14ac:dyDescent="0.25">
      <c r="K2455" s="58"/>
    </row>
    <row r="2456" spans="11:11" x14ac:dyDescent="0.25">
      <c r="K2456" s="58"/>
    </row>
    <row r="2457" spans="11:11" x14ac:dyDescent="0.25">
      <c r="K2457" s="58"/>
    </row>
    <row r="2458" spans="11:11" x14ac:dyDescent="0.25">
      <c r="K2458" s="58"/>
    </row>
    <row r="2459" spans="11:11" x14ac:dyDescent="0.25">
      <c r="K2459" s="58"/>
    </row>
    <row r="2460" spans="11:11" x14ac:dyDescent="0.25">
      <c r="K2460" s="58"/>
    </row>
    <row r="2461" spans="11:11" x14ac:dyDescent="0.25">
      <c r="K2461" s="58"/>
    </row>
    <row r="2462" spans="11:11" x14ac:dyDescent="0.25">
      <c r="K2462" s="58"/>
    </row>
    <row r="2463" spans="11:11" x14ac:dyDescent="0.25">
      <c r="K2463" s="58"/>
    </row>
    <row r="2464" spans="11:11" x14ac:dyDescent="0.25">
      <c r="K2464" s="58"/>
    </row>
    <row r="2465" spans="11:11" x14ac:dyDescent="0.25">
      <c r="K2465" s="58"/>
    </row>
    <row r="2466" spans="11:11" x14ac:dyDescent="0.25">
      <c r="K2466" s="58"/>
    </row>
    <row r="2467" spans="11:11" x14ac:dyDescent="0.25">
      <c r="K2467" s="58"/>
    </row>
    <row r="2468" spans="11:11" x14ac:dyDescent="0.25">
      <c r="K2468" s="58"/>
    </row>
    <row r="2469" spans="11:11" x14ac:dyDescent="0.25">
      <c r="K2469" s="58"/>
    </row>
    <row r="2470" spans="11:11" x14ac:dyDescent="0.25">
      <c r="K2470" s="58"/>
    </row>
    <row r="2471" spans="11:11" x14ac:dyDescent="0.25">
      <c r="K2471" s="58"/>
    </row>
    <row r="2472" spans="11:11" x14ac:dyDescent="0.25">
      <c r="K2472" s="58"/>
    </row>
    <row r="2473" spans="11:11" x14ac:dyDescent="0.25">
      <c r="K2473" s="58"/>
    </row>
    <row r="2474" spans="11:11" x14ac:dyDescent="0.25">
      <c r="K2474" s="58"/>
    </row>
    <row r="2475" spans="11:11" x14ac:dyDescent="0.25">
      <c r="K2475" s="58"/>
    </row>
    <row r="2476" spans="11:11" x14ac:dyDescent="0.25">
      <c r="K2476" s="58"/>
    </row>
    <row r="2477" spans="11:11" x14ac:dyDescent="0.25">
      <c r="K2477" s="58"/>
    </row>
    <row r="2478" spans="11:11" x14ac:dyDescent="0.25">
      <c r="K2478" s="58"/>
    </row>
    <row r="2479" spans="11:11" x14ac:dyDescent="0.25">
      <c r="K2479" s="58"/>
    </row>
    <row r="2480" spans="11:11" x14ac:dyDescent="0.25">
      <c r="K2480" s="58"/>
    </row>
    <row r="2481" spans="11:11" x14ac:dyDescent="0.25">
      <c r="K2481" s="58"/>
    </row>
    <row r="2482" spans="11:11" x14ac:dyDescent="0.25">
      <c r="K2482" s="58"/>
    </row>
    <row r="2483" spans="11:11" x14ac:dyDescent="0.25">
      <c r="K2483" s="58"/>
    </row>
    <row r="2484" spans="11:11" x14ac:dyDescent="0.25">
      <c r="K2484" s="58"/>
    </row>
    <row r="2485" spans="11:11" x14ac:dyDescent="0.25">
      <c r="K2485" s="58"/>
    </row>
    <row r="2486" spans="11:11" x14ac:dyDescent="0.25">
      <c r="K2486" s="58"/>
    </row>
    <row r="2487" spans="11:11" x14ac:dyDescent="0.25">
      <c r="K2487" s="58"/>
    </row>
    <row r="2488" spans="11:11" x14ac:dyDescent="0.25">
      <c r="K2488" s="58"/>
    </row>
    <row r="2489" spans="11:11" x14ac:dyDescent="0.25">
      <c r="K2489" s="58"/>
    </row>
    <row r="2490" spans="11:11" x14ac:dyDescent="0.25">
      <c r="K2490" s="58"/>
    </row>
    <row r="2491" spans="11:11" x14ac:dyDescent="0.25">
      <c r="K2491" s="58"/>
    </row>
    <row r="2492" spans="11:11" x14ac:dyDescent="0.25">
      <c r="K2492" s="58"/>
    </row>
    <row r="2493" spans="11:11" x14ac:dyDescent="0.25">
      <c r="K2493" s="58"/>
    </row>
    <row r="2494" spans="11:11" x14ac:dyDescent="0.25">
      <c r="K2494" s="58"/>
    </row>
    <row r="2495" spans="11:11" x14ac:dyDescent="0.25">
      <c r="K2495" s="58"/>
    </row>
    <row r="2496" spans="11:11" x14ac:dyDescent="0.25">
      <c r="K2496" s="58"/>
    </row>
    <row r="2497" spans="11:11" x14ac:dyDescent="0.25">
      <c r="K2497" s="58"/>
    </row>
    <row r="2498" spans="11:11" x14ac:dyDescent="0.25">
      <c r="K2498" s="58"/>
    </row>
    <row r="2499" spans="11:11" x14ac:dyDescent="0.25">
      <c r="K2499" s="58"/>
    </row>
    <row r="2500" spans="11:11" x14ac:dyDescent="0.25">
      <c r="K2500" s="58"/>
    </row>
    <row r="2501" spans="11:11" x14ac:dyDescent="0.25">
      <c r="K2501" s="58"/>
    </row>
    <row r="2502" spans="11:11" x14ac:dyDescent="0.25">
      <c r="K2502" s="58"/>
    </row>
    <row r="2503" spans="11:11" x14ac:dyDescent="0.25">
      <c r="K2503" s="58"/>
    </row>
    <row r="2504" spans="11:11" x14ac:dyDescent="0.25">
      <c r="K2504" s="58"/>
    </row>
    <row r="2505" spans="11:11" x14ac:dyDescent="0.25">
      <c r="K2505" s="58"/>
    </row>
    <row r="2506" spans="11:11" x14ac:dyDescent="0.25">
      <c r="K2506" s="58"/>
    </row>
    <row r="2507" spans="11:11" x14ac:dyDescent="0.25">
      <c r="K2507" s="58"/>
    </row>
    <row r="2508" spans="11:11" x14ac:dyDescent="0.25">
      <c r="K2508" s="58"/>
    </row>
    <row r="2509" spans="11:11" x14ac:dyDescent="0.25">
      <c r="K2509" s="58"/>
    </row>
    <row r="2510" spans="11:11" x14ac:dyDescent="0.25">
      <c r="K2510" s="58"/>
    </row>
    <row r="2511" spans="11:11" x14ac:dyDescent="0.25">
      <c r="K2511" s="58"/>
    </row>
    <row r="2512" spans="11:11" x14ac:dyDescent="0.25">
      <c r="K2512" s="58"/>
    </row>
    <row r="2513" spans="11:11" x14ac:dyDescent="0.25">
      <c r="K2513" s="58"/>
    </row>
    <row r="2514" spans="11:11" x14ac:dyDescent="0.25">
      <c r="K2514" s="58"/>
    </row>
    <row r="2515" spans="11:11" x14ac:dyDescent="0.25">
      <c r="K2515" s="58"/>
    </row>
    <row r="2516" spans="11:11" x14ac:dyDescent="0.25">
      <c r="K2516" s="58"/>
    </row>
    <row r="2517" spans="11:11" x14ac:dyDescent="0.25">
      <c r="K2517" s="58"/>
    </row>
    <row r="2518" spans="11:11" x14ac:dyDescent="0.25">
      <c r="K2518" s="58"/>
    </row>
    <row r="2519" spans="11:11" x14ac:dyDescent="0.25">
      <c r="K2519" s="58"/>
    </row>
    <row r="2520" spans="11:11" x14ac:dyDescent="0.25">
      <c r="K2520" s="58"/>
    </row>
    <row r="2521" spans="11:11" x14ac:dyDescent="0.25">
      <c r="K2521" s="58"/>
    </row>
    <row r="2522" spans="11:11" x14ac:dyDescent="0.25">
      <c r="K2522" s="58"/>
    </row>
    <row r="2523" spans="11:11" x14ac:dyDescent="0.25">
      <c r="K2523" s="58"/>
    </row>
    <row r="2524" spans="11:11" x14ac:dyDescent="0.25">
      <c r="K2524" s="58"/>
    </row>
    <row r="2525" spans="11:11" x14ac:dyDescent="0.25">
      <c r="K2525" s="58"/>
    </row>
    <row r="2526" spans="11:11" x14ac:dyDescent="0.25">
      <c r="K2526" s="58"/>
    </row>
    <row r="2527" spans="11:11" x14ac:dyDescent="0.25">
      <c r="K2527" s="58"/>
    </row>
    <row r="2528" spans="11:11" x14ac:dyDescent="0.25">
      <c r="K2528" s="58"/>
    </row>
    <row r="2529" spans="11:11" x14ac:dyDescent="0.25">
      <c r="K2529" s="58"/>
    </row>
    <row r="2530" spans="11:11" x14ac:dyDescent="0.25">
      <c r="K2530" s="58"/>
    </row>
    <row r="2531" spans="11:11" x14ac:dyDescent="0.25">
      <c r="K2531" s="58"/>
    </row>
    <row r="2532" spans="11:11" x14ac:dyDescent="0.25">
      <c r="K2532" s="58"/>
    </row>
    <row r="2533" spans="11:11" x14ac:dyDescent="0.25">
      <c r="K2533" s="58"/>
    </row>
    <row r="2534" spans="11:11" x14ac:dyDescent="0.25">
      <c r="K2534" s="58"/>
    </row>
    <row r="2535" spans="11:11" x14ac:dyDescent="0.25">
      <c r="K2535" s="58"/>
    </row>
    <row r="2536" spans="11:11" x14ac:dyDescent="0.25">
      <c r="K2536" s="58"/>
    </row>
    <row r="2537" spans="11:11" x14ac:dyDescent="0.25">
      <c r="K2537" s="58"/>
    </row>
    <row r="2538" spans="11:11" x14ac:dyDescent="0.25">
      <c r="K2538" s="58"/>
    </row>
    <row r="2539" spans="11:11" x14ac:dyDescent="0.25">
      <c r="K2539" s="58"/>
    </row>
    <row r="2540" spans="11:11" x14ac:dyDescent="0.25">
      <c r="K2540" s="58"/>
    </row>
    <row r="2541" spans="11:11" x14ac:dyDescent="0.25">
      <c r="K2541" s="58"/>
    </row>
    <row r="2542" spans="11:11" x14ac:dyDescent="0.25">
      <c r="K2542" s="58"/>
    </row>
    <row r="2543" spans="11:11" x14ac:dyDescent="0.25">
      <c r="K2543" s="58"/>
    </row>
    <row r="2544" spans="11:11" x14ac:dyDescent="0.25">
      <c r="K2544" s="58"/>
    </row>
    <row r="2545" spans="11:11" x14ac:dyDescent="0.25">
      <c r="K2545" s="58"/>
    </row>
    <row r="2546" spans="11:11" x14ac:dyDescent="0.25">
      <c r="K2546" s="58"/>
    </row>
    <row r="2547" spans="11:11" x14ac:dyDescent="0.25">
      <c r="K2547" s="58"/>
    </row>
    <row r="2548" spans="11:11" x14ac:dyDescent="0.25">
      <c r="K2548" s="58"/>
    </row>
    <row r="2549" spans="11:11" x14ac:dyDescent="0.25">
      <c r="K2549" s="58"/>
    </row>
    <row r="2550" spans="11:11" x14ac:dyDescent="0.25">
      <c r="K2550" s="58"/>
    </row>
    <row r="2551" spans="11:11" x14ac:dyDescent="0.25">
      <c r="K2551" s="58"/>
    </row>
    <row r="2552" spans="11:11" x14ac:dyDescent="0.25">
      <c r="K2552" s="58"/>
    </row>
    <row r="2553" spans="11:11" x14ac:dyDescent="0.25">
      <c r="K2553" s="58"/>
    </row>
    <row r="2554" spans="11:11" x14ac:dyDescent="0.25">
      <c r="K2554" s="58"/>
    </row>
    <row r="2555" spans="11:11" x14ac:dyDescent="0.25">
      <c r="K2555" s="58"/>
    </row>
    <row r="2556" spans="11:11" x14ac:dyDescent="0.25">
      <c r="K2556" s="58"/>
    </row>
    <row r="2557" spans="11:11" x14ac:dyDescent="0.25">
      <c r="K2557" s="58"/>
    </row>
    <row r="2558" spans="11:11" x14ac:dyDescent="0.25">
      <c r="K2558" s="58"/>
    </row>
    <row r="2559" spans="11:11" x14ac:dyDescent="0.25">
      <c r="K2559" s="58"/>
    </row>
    <row r="2560" spans="11:11" x14ac:dyDescent="0.25">
      <c r="K2560" s="58"/>
    </row>
    <row r="2561" spans="11:11" x14ac:dyDescent="0.25">
      <c r="K2561" s="58"/>
    </row>
    <row r="2562" spans="11:11" x14ac:dyDescent="0.25">
      <c r="K2562" s="58"/>
    </row>
    <row r="2563" spans="11:11" x14ac:dyDescent="0.25">
      <c r="K2563" s="58"/>
    </row>
    <row r="2564" spans="11:11" x14ac:dyDescent="0.25">
      <c r="K2564" s="58"/>
    </row>
    <row r="2565" spans="11:11" x14ac:dyDescent="0.25">
      <c r="K2565" s="58"/>
    </row>
    <row r="2566" spans="11:11" x14ac:dyDescent="0.25">
      <c r="K2566" s="58"/>
    </row>
    <row r="2567" spans="11:11" x14ac:dyDescent="0.25">
      <c r="K2567" s="58"/>
    </row>
    <row r="2568" spans="11:11" x14ac:dyDescent="0.25">
      <c r="K2568" s="58"/>
    </row>
    <row r="2569" spans="11:11" x14ac:dyDescent="0.25">
      <c r="K2569" s="58"/>
    </row>
    <row r="2570" spans="11:11" x14ac:dyDescent="0.25">
      <c r="K2570" s="58"/>
    </row>
    <row r="2571" spans="11:11" x14ac:dyDescent="0.25">
      <c r="K2571" s="58"/>
    </row>
    <row r="2572" spans="11:11" x14ac:dyDescent="0.25">
      <c r="K2572" s="58"/>
    </row>
    <row r="2573" spans="11:11" x14ac:dyDescent="0.25">
      <c r="K2573" s="58"/>
    </row>
    <row r="2574" spans="11:11" x14ac:dyDescent="0.25">
      <c r="K2574" s="58"/>
    </row>
    <row r="2575" spans="11:11" x14ac:dyDescent="0.25">
      <c r="K2575" s="58"/>
    </row>
    <row r="2576" spans="11:11" x14ac:dyDescent="0.25">
      <c r="K2576" s="58"/>
    </row>
    <row r="2577" spans="11:11" x14ac:dyDescent="0.25">
      <c r="K2577" s="58"/>
    </row>
    <row r="2578" spans="11:11" x14ac:dyDescent="0.25">
      <c r="K2578" s="58"/>
    </row>
    <row r="2579" spans="11:11" x14ac:dyDescent="0.25">
      <c r="K2579" s="58"/>
    </row>
    <row r="2580" spans="11:11" x14ac:dyDescent="0.25">
      <c r="K2580" s="58"/>
    </row>
    <row r="2581" spans="11:11" x14ac:dyDescent="0.25">
      <c r="K2581" s="58"/>
    </row>
    <row r="2582" spans="11:11" x14ac:dyDescent="0.25">
      <c r="K2582" s="58"/>
    </row>
    <row r="2583" spans="11:11" x14ac:dyDescent="0.25">
      <c r="K2583" s="58"/>
    </row>
    <row r="2584" spans="11:11" x14ac:dyDescent="0.25">
      <c r="K2584" s="58"/>
    </row>
    <row r="2585" spans="11:11" x14ac:dyDescent="0.25">
      <c r="K2585" s="58"/>
    </row>
    <row r="2586" spans="11:11" x14ac:dyDescent="0.25">
      <c r="K2586" s="58"/>
    </row>
    <row r="2587" spans="11:11" x14ac:dyDescent="0.25">
      <c r="K2587" s="58"/>
    </row>
    <row r="2588" spans="11:11" x14ac:dyDescent="0.25">
      <c r="K2588" s="58"/>
    </row>
    <row r="2589" spans="11:11" x14ac:dyDescent="0.25">
      <c r="K2589" s="58"/>
    </row>
    <row r="2590" spans="11:11" x14ac:dyDescent="0.25">
      <c r="K2590" s="58"/>
    </row>
    <row r="2591" spans="11:11" x14ac:dyDescent="0.25">
      <c r="K2591" s="58"/>
    </row>
    <row r="2592" spans="11:11" x14ac:dyDescent="0.25">
      <c r="K2592" s="58"/>
    </row>
    <row r="2593" spans="11:11" x14ac:dyDescent="0.25">
      <c r="K2593" s="58"/>
    </row>
    <row r="2594" spans="11:11" x14ac:dyDescent="0.25">
      <c r="K2594" s="58"/>
    </row>
    <row r="2595" spans="11:11" x14ac:dyDescent="0.25">
      <c r="K2595" s="58"/>
    </row>
    <row r="2596" spans="11:11" x14ac:dyDescent="0.25">
      <c r="K2596" s="58"/>
    </row>
    <row r="2597" spans="11:11" x14ac:dyDescent="0.25">
      <c r="K2597" s="58"/>
    </row>
    <row r="2598" spans="11:11" x14ac:dyDescent="0.25">
      <c r="K2598" s="58"/>
    </row>
    <row r="2599" spans="11:11" x14ac:dyDescent="0.25">
      <c r="K2599" s="58"/>
    </row>
    <row r="2600" spans="11:11" x14ac:dyDescent="0.25">
      <c r="K2600" s="58"/>
    </row>
    <row r="2601" spans="11:11" x14ac:dyDescent="0.25">
      <c r="K2601" s="58"/>
    </row>
    <row r="2602" spans="11:11" x14ac:dyDescent="0.25">
      <c r="K2602" s="58"/>
    </row>
    <row r="2603" spans="11:11" x14ac:dyDescent="0.25">
      <c r="K2603" s="58"/>
    </row>
    <row r="2604" spans="11:11" x14ac:dyDescent="0.25">
      <c r="K2604" s="58"/>
    </row>
    <row r="2605" spans="11:11" x14ac:dyDescent="0.25">
      <c r="K2605" s="58"/>
    </row>
    <row r="2606" spans="11:11" x14ac:dyDescent="0.25">
      <c r="K2606" s="58"/>
    </row>
    <row r="2607" spans="11:11" x14ac:dyDescent="0.25">
      <c r="K2607" s="58"/>
    </row>
    <row r="2608" spans="11:11" x14ac:dyDescent="0.25">
      <c r="K2608" s="58"/>
    </row>
    <row r="2609" spans="11:11" x14ac:dyDescent="0.25">
      <c r="K2609" s="58"/>
    </row>
    <row r="2610" spans="11:11" x14ac:dyDescent="0.25">
      <c r="K2610" s="58"/>
    </row>
    <row r="2611" spans="11:11" x14ac:dyDescent="0.25">
      <c r="K2611" s="58"/>
    </row>
    <row r="2612" spans="11:11" x14ac:dyDescent="0.25">
      <c r="K2612" s="58"/>
    </row>
    <row r="2613" spans="11:11" x14ac:dyDescent="0.25">
      <c r="K2613" s="58"/>
    </row>
    <row r="2614" spans="11:11" x14ac:dyDescent="0.25">
      <c r="K2614" s="58"/>
    </row>
    <row r="2615" spans="11:11" x14ac:dyDescent="0.25">
      <c r="K2615" s="58"/>
    </row>
    <row r="2616" spans="11:11" x14ac:dyDescent="0.25">
      <c r="K2616" s="58"/>
    </row>
    <row r="2617" spans="11:11" x14ac:dyDescent="0.25">
      <c r="K2617" s="58"/>
    </row>
    <row r="2618" spans="11:11" x14ac:dyDescent="0.25">
      <c r="K2618" s="58"/>
    </row>
    <row r="2619" spans="11:11" x14ac:dyDescent="0.25">
      <c r="K2619" s="58"/>
    </row>
    <row r="2620" spans="11:11" x14ac:dyDescent="0.25">
      <c r="K2620" s="58"/>
    </row>
    <row r="2621" spans="11:11" x14ac:dyDescent="0.25">
      <c r="K2621" s="58"/>
    </row>
    <row r="2622" spans="11:11" x14ac:dyDescent="0.25">
      <c r="K2622" s="58"/>
    </row>
    <row r="2623" spans="11:11" x14ac:dyDescent="0.25">
      <c r="K2623" s="58"/>
    </row>
    <row r="2624" spans="11:11" x14ac:dyDescent="0.25">
      <c r="K2624" s="58"/>
    </row>
    <row r="2625" spans="11:11" x14ac:dyDescent="0.25">
      <c r="K2625" s="58"/>
    </row>
    <row r="2626" spans="11:11" x14ac:dyDescent="0.25">
      <c r="K2626" s="58"/>
    </row>
    <row r="2627" spans="11:11" x14ac:dyDescent="0.25">
      <c r="K2627" s="58"/>
    </row>
    <row r="2628" spans="11:11" x14ac:dyDescent="0.25">
      <c r="K2628" s="58"/>
    </row>
    <row r="2629" spans="11:11" x14ac:dyDescent="0.25">
      <c r="K2629" s="58"/>
    </row>
    <row r="2630" spans="11:11" x14ac:dyDescent="0.25">
      <c r="K2630" s="58"/>
    </row>
    <row r="2631" spans="11:11" x14ac:dyDescent="0.25">
      <c r="K2631" s="58"/>
    </row>
    <row r="2632" spans="11:11" x14ac:dyDescent="0.25">
      <c r="K2632" s="58"/>
    </row>
    <row r="2633" spans="11:11" x14ac:dyDescent="0.25">
      <c r="K2633" s="58"/>
    </row>
    <row r="2634" spans="11:11" x14ac:dyDescent="0.25">
      <c r="K2634" s="58"/>
    </row>
    <row r="2635" spans="11:11" x14ac:dyDescent="0.25">
      <c r="K2635" s="58"/>
    </row>
    <row r="2636" spans="11:11" x14ac:dyDescent="0.25">
      <c r="K2636" s="58"/>
    </row>
    <row r="2637" spans="11:11" x14ac:dyDescent="0.25">
      <c r="K2637" s="58"/>
    </row>
    <row r="2638" spans="11:11" x14ac:dyDescent="0.25">
      <c r="K2638" s="58"/>
    </row>
    <row r="2639" spans="11:11" x14ac:dyDescent="0.25">
      <c r="K2639" s="58"/>
    </row>
    <row r="2640" spans="11:11" x14ac:dyDescent="0.25">
      <c r="K2640" s="58"/>
    </row>
    <row r="2641" spans="11:11" x14ac:dyDescent="0.25">
      <c r="K2641" s="58"/>
    </row>
    <row r="2642" spans="11:11" x14ac:dyDescent="0.25">
      <c r="K2642" s="58"/>
    </row>
    <row r="2643" spans="11:11" x14ac:dyDescent="0.25">
      <c r="K2643" s="58"/>
    </row>
    <row r="2644" spans="11:11" x14ac:dyDescent="0.25">
      <c r="K2644" s="58"/>
    </row>
    <row r="2645" spans="11:11" x14ac:dyDescent="0.25">
      <c r="K2645" s="58"/>
    </row>
    <row r="2646" spans="11:11" x14ac:dyDescent="0.25">
      <c r="K2646" s="58"/>
    </row>
    <row r="2647" spans="11:11" x14ac:dyDescent="0.25">
      <c r="K2647" s="58"/>
    </row>
    <row r="2648" spans="11:11" x14ac:dyDescent="0.25">
      <c r="K2648" s="58"/>
    </row>
    <row r="2649" spans="11:11" x14ac:dyDescent="0.25">
      <c r="K2649" s="58"/>
    </row>
    <row r="2650" spans="11:11" x14ac:dyDescent="0.25">
      <c r="K2650" s="58"/>
    </row>
    <row r="2651" spans="11:11" x14ac:dyDescent="0.25">
      <c r="K2651" s="58"/>
    </row>
    <row r="2652" spans="11:11" x14ac:dyDescent="0.25">
      <c r="K2652" s="58"/>
    </row>
    <row r="2653" spans="11:11" x14ac:dyDescent="0.25">
      <c r="K2653" s="58"/>
    </row>
    <row r="2654" spans="11:11" x14ac:dyDescent="0.25">
      <c r="K2654" s="58"/>
    </row>
    <row r="2655" spans="11:11" x14ac:dyDescent="0.25">
      <c r="K2655" s="58"/>
    </row>
    <row r="2656" spans="11:11" x14ac:dyDescent="0.25">
      <c r="K2656" s="58"/>
    </row>
    <row r="2657" spans="11:11" x14ac:dyDescent="0.25">
      <c r="K2657" s="58"/>
    </row>
    <row r="2658" spans="11:11" x14ac:dyDescent="0.25">
      <c r="K2658" s="58"/>
    </row>
    <row r="2659" spans="11:11" x14ac:dyDescent="0.25">
      <c r="K2659" s="58"/>
    </row>
    <row r="2660" spans="11:11" x14ac:dyDescent="0.25">
      <c r="K2660" s="58"/>
    </row>
    <row r="2661" spans="11:11" x14ac:dyDescent="0.25">
      <c r="K2661" s="58"/>
    </row>
    <row r="2662" spans="11:11" x14ac:dyDescent="0.25">
      <c r="K2662" s="58"/>
    </row>
    <row r="2663" spans="11:11" x14ac:dyDescent="0.25">
      <c r="K2663" s="58"/>
    </row>
    <row r="2664" spans="11:11" x14ac:dyDescent="0.25">
      <c r="K2664" s="58"/>
    </row>
    <row r="2665" spans="11:11" x14ac:dyDescent="0.25">
      <c r="K2665" s="58"/>
    </row>
    <row r="2666" spans="11:11" x14ac:dyDescent="0.25">
      <c r="K2666" s="58"/>
    </row>
    <row r="2667" spans="11:11" x14ac:dyDescent="0.25">
      <c r="K2667" s="58"/>
    </row>
    <row r="2668" spans="11:11" x14ac:dyDescent="0.25">
      <c r="K2668" s="58"/>
    </row>
    <row r="2669" spans="11:11" x14ac:dyDescent="0.25">
      <c r="K2669" s="58"/>
    </row>
    <row r="2670" spans="11:11" x14ac:dyDescent="0.25">
      <c r="K2670" s="58"/>
    </row>
    <row r="2671" spans="11:11" x14ac:dyDescent="0.25">
      <c r="K2671" s="58"/>
    </row>
    <row r="2672" spans="11:11" x14ac:dyDescent="0.25">
      <c r="K2672" s="58"/>
    </row>
    <row r="2673" spans="11:11" x14ac:dyDescent="0.25">
      <c r="K2673" s="58"/>
    </row>
    <row r="2674" spans="11:11" x14ac:dyDescent="0.25">
      <c r="K2674" s="58"/>
    </row>
    <row r="2675" spans="11:11" x14ac:dyDescent="0.25">
      <c r="K2675" s="58"/>
    </row>
    <row r="2676" spans="11:11" x14ac:dyDescent="0.25">
      <c r="K2676" s="58"/>
    </row>
    <row r="2677" spans="11:11" x14ac:dyDescent="0.25">
      <c r="K2677" s="58"/>
    </row>
    <row r="2678" spans="11:11" x14ac:dyDescent="0.25">
      <c r="K2678" s="58"/>
    </row>
    <row r="2679" spans="11:11" x14ac:dyDescent="0.25">
      <c r="K2679" s="58"/>
    </row>
    <row r="2680" spans="11:11" x14ac:dyDescent="0.25">
      <c r="K2680" s="58"/>
    </row>
    <row r="2681" spans="11:11" x14ac:dyDescent="0.25">
      <c r="K2681" s="58"/>
    </row>
    <row r="2682" spans="11:11" x14ac:dyDescent="0.25">
      <c r="K2682" s="58"/>
    </row>
    <row r="2683" spans="11:11" x14ac:dyDescent="0.25">
      <c r="K2683" s="58"/>
    </row>
    <row r="2684" spans="11:11" x14ac:dyDescent="0.25">
      <c r="K2684" s="58"/>
    </row>
    <row r="2685" spans="11:11" x14ac:dyDescent="0.25">
      <c r="K2685" s="58"/>
    </row>
    <row r="2686" spans="11:11" x14ac:dyDescent="0.25">
      <c r="K2686" s="58"/>
    </row>
    <row r="2687" spans="11:11" x14ac:dyDescent="0.25">
      <c r="K2687" s="58"/>
    </row>
    <row r="2688" spans="11:11" x14ac:dyDescent="0.25">
      <c r="K2688" s="58"/>
    </row>
    <row r="2689" spans="11:11" x14ac:dyDescent="0.25">
      <c r="K2689" s="58"/>
    </row>
    <row r="2690" spans="11:11" x14ac:dyDescent="0.25">
      <c r="K2690" s="58"/>
    </row>
    <row r="2691" spans="11:11" x14ac:dyDescent="0.25">
      <c r="K2691" s="58"/>
    </row>
    <row r="2692" spans="11:11" x14ac:dyDescent="0.25">
      <c r="K2692" s="58"/>
    </row>
    <row r="2693" spans="11:11" x14ac:dyDescent="0.25">
      <c r="K2693" s="58"/>
    </row>
    <row r="2694" spans="11:11" x14ac:dyDescent="0.25">
      <c r="K2694" s="58"/>
    </row>
    <row r="2695" spans="11:11" x14ac:dyDescent="0.25">
      <c r="K2695" s="58"/>
    </row>
    <row r="2696" spans="11:11" x14ac:dyDescent="0.25">
      <c r="K2696" s="58"/>
    </row>
    <row r="2697" spans="11:11" x14ac:dyDescent="0.25">
      <c r="K2697" s="58"/>
    </row>
    <row r="2698" spans="11:11" x14ac:dyDescent="0.25">
      <c r="K2698" s="58"/>
    </row>
    <row r="2699" spans="11:11" x14ac:dyDescent="0.25">
      <c r="K2699" s="58"/>
    </row>
    <row r="2700" spans="11:11" x14ac:dyDescent="0.25">
      <c r="K2700" s="58"/>
    </row>
    <row r="2701" spans="11:11" x14ac:dyDescent="0.25">
      <c r="K2701" s="58"/>
    </row>
    <row r="2702" spans="11:11" x14ac:dyDescent="0.25">
      <c r="K2702" s="58"/>
    </row>
    <row r="2703" spans="11:11" x14ac:dyDescent="0.25">
      <c r="K2703" s="58"/>
    </row>
    <row r="2704" spans="11:11" x14ac:dyDescent="0.25">
      <c r="K2704" s="58"/>
    </row>
    <row r="2705" spans="11:11" x14ac:dyDescent="0.25">
      <c r="K2705" s="58"/>
    </row>
    <row r="2706" spans="11:11" x14ac:dyDescent="0.25">
      <c r="K2706" s="58"/>
    </row>
    <row r="2707" spans="11:11" x14ac:dyDescent="0.25">
      <c r="K2707" s="58"/>
    </row>
    <row r="2708" spans="11:11" x14ac:dyDescent="0.25">
      <c r="K2708" s="58"/>
    </row>
    <row r="2709" spans="11:11" x14ac:dyDescent="0.25">
      <c r="K2709" s="58"/>
    </row>
    <row r="2710" spans="11:11" x14ac:dyDescent="0.25">
      <c r="K2710" s="58"/>
    </row>
    <row r="2711" spans="11:11" x14ac:dyDescent="0.25">
      <c r="K2711" s="58"/>
    </row>
    <row r="2712" spans="11:11" x14ac:dyDescent="0.25">
      <c r="K2712" s="58"/>
    </row>
    <row r="2713" spans="11:11" x14ac:dyDescent="0.25">
      <c r="K2713" s="58"/>
    </row>
    <row r="2714" spans="11:11" x14ac:dyDescent="0.25">
      <c r="K2714" s="58"/>
    </row>
    <row r="2715" spans="11:11" x14ac:dyDescent="0.25">
      <c r="K2715" s="58"/>
    </row>
    <row r="2716" spans="11:11" x14ac:dyDescent="0.25">
      <c r="K2716" s="58"/>
    </row>
    <row r="2717" spans="11:11" x14ac:dyDescent="0.25">
      <c r="K2717" s="58"/>
    </row>
    <row r="2718" spans="11:11" x14ac:dyDescent="0.25">
      <c r="K2718" s="58"/>
    </row>
    <row r="2719" spans="11:11" x14ac:dyDescent="0.25">
      <c r="K2719" s="58"/>
    </row>
    <row r="2720" spans="11:11" x14ac:dyDescent="0.25">
      <c r="K2720" s="58"/>
    </row>
    <row r="2721" spans="11:11" x14ac:dyDescent="0.25">
      <c r="K2721" s="58"/>
    </row>
    <row r="2722" spans="11:11" x14ac:dyDescent="0.25">
      <c r="K2722" s="58"/>
    </row>
    <row r="2723" spans="11:11" x14ac:dyDescent="0.25">
      <c r="K2723" s="58"/>
    </row>
    <row r="2724" spans="11:11" x14ac:dyDescent="0.25">
      <c r="K2724" s="58"/>
    </row>
    <row r="2725" spans="11:11" x14ac:dyDescent="0.25">
      <c r="K2725" s="58"/>
    </row>
    <row r="2726" spans="11:11" x14ac:dyDescent="0.25">
      <c r="K2726" s="58"/>
    </row>
    <row r="2727" spans="11:11" x14ac:dyDescent="0.25">
      <c r="K2727" s="58"/>
    </row>
    <row r="2728" spans="11:11" x14ac:dyDescent="0.25">
      <c r="K2728" s="58"/>
    </row>
    <row r="2729" spans="11:11" x14ac:dyDescent="0.25">
      <c r="K2729" s="58"/>
    </row>
    <row r="2730" spans="11:11" x14ac:dyDescent="0.25">
      <c r="K2730" s="58"/>
    </row>
    <row r="2731" spans="11:11" x14ac:dyDescent="0.25">
      <c r="K2731" s="58"/>
    </row>
    <row r="2732" spans="11:11" x14ac:dyDescent="0.25">
      <c r="K2732" s="58"/>
    </row>
    <row r="2733" spans="11:11" x14ac:dyDescent="0.25">
      <c r="K2733" s="58"/>
    </row>
    <row r="2734" spans="11:11" x14ac:dyDescent="0.25">
      <c r="K2734" s="58"/>
    </row>
    <row r="2735" spans="11:11" x14ac:dyDescent="0.25">
      <c r="K2735" s="58"/>
    </row>
    <row r="2736" spans="11:11" x14ac:dyDescent="0.25">
      <c r="K2736" s="58"/>
    </row>
    <row r="2737" spans="11:11" x14ac:dyDescent="0.25">
      <c r="K2737" s="58"/>
    </row>
    <row r="2738" spans="11:11" x14ac:dyDescent="0.25">
      <c r="K2738" s="58"/>
    </row>
    <row r="2739" spans="11:11" x14ac:dyDescent="0.25">
      <c r="K2739" s="58"/>
    </row>
    <row r="2740" spans="11:11" x14ac:dyDescent="0.25">
      <c r="K2740" s="58"/>
    </row>
    <row r="2741" spans="11:11" x14ac:dyDescent="0.25">
      <c r="K2741" s="58"/>
    </row>
    <row r="2742" spans="11:11" x14ac:dyDescent="0.25">
      <c r="K2742" s="58"/>
    </row>
    <row r="2743" spans="11:11" x14ac:dyDescent="0.25">
      <c r="K2743" s="58"/>
    </row>
    <row r="2744" spans="11:11" x14ac:dyDescent="0.25">
      <c r="K2744" s="58"/>
    </row>
    <row r="2745" spans="11:11" x14ac:dyDescent="0.25">
      <c r="K2745" s="58"/>
    </row>
    <row r="2746" spans="11:11" x14ac:dyDescent="0.25">
      <c r="K2746" s="58"/>
    </row>
    <row r="2747" spans="11:11" x14ac:dyDescent="0.25">
      <c r="K2747" s="58"/>
    </row>
    <row r="2748" spans="11:11" x14ac:dyDescent="0.25">
      <c r="K2748" s="58"/>
    </row>
    <row r="2749" spans="11:11" x14ac:dyDescent="0.25">
      <c r="K2749" s="58"/>
    </row>
    <row r="2750" spans="11:11" x14ac:dyDescent="0.25">
      <c r="K2750" s="58"/>
    </row>
    <row r="2751" spans="11:11" x14ac:dyDescent="0.25">
      <c r="K2751" s="58"/>
    </row>
    <row r="2752" spans="11:11" x14ac:dyDescent="0.25">
      <c r="K2752" s="58"/>
    </row>
    <row r="2753" spans="11:11" x14ac:dyDescent="0.25">
      <c r="K2753" s="58"/>
    </row>
    <row r="2754" spans="11:11" x14ac:dyDescent="0.25">
      <c r="K2754" s="58"/>
    </row>
    <row r="2755" spans="11:11" x14ac:dyDescent="0.25">
      <c r="K2755" s="58"/>
    </row>
    <row r="2756" spans="11:11" x14ac:dyDescent="0.25">
      <c r="K2756" s="58"/>
    </row>
    <row r="2757" spans="11:11" x14ac:dyDescent="0.25">
      <c r="K2757" s="58"/>
    </row>
    <row r="2758" spans="11:11" x14ac:dyDescent="0.25">
      <c r="K2758" s="58"/>
    </row>
    <row r="2759" spans="11:11" x14ac:dyDescent="0.25">
      <c r="K2759" s="58"/>
    </row>
    <row r="2760" spans="11:11" x14ac:dyDescent="0.25">
      <c r="K2760" s="58"/>
    </row>
    <row r="2761" spans="11:11" x14ac:dyDescent="0.25">
      <c r="K2761" s="58"/>
    </row>
    <row r="2762" spans="11:11" x14ac:dyDescent="0.25">
      <c r="K2762" s="58"/>
    </row>
    <row r="2763" spans="11:11" x14ac:dyDescent="0.25">
      <c r="K2763" s="58"/>
    </row>
    <row r="2764" spans="11:11" x14ac:dyDescent="0.25">
      <c r="K2764" s="58"/>
    </row>
    <row r="2765" spans="11:11" x14ac:dyDescent="0.25">
      <c r="K2765" s="58"/>
    </row>
    <row r="2766" spans="11:11" x14ac:dyDescent="0.25">
      <c r="K2766" s="58"/>
    </row>
    <row r="2767" spans="11:11" x14ac:dyDescent="0.25">
      <c r="K2767" s="58"/>
    </row>
    <row r="2768" spans="11:11" x14ac:dyDescent="0.25">
      <c r="K2768" s="58"/>
    </row>
    <row r="2769" spans="11:11" x14ac:dyDescent="0.25">
      <c r="K2769" s="58"/>
    </row>
    <row r="2770" spans="11:11" x14ac:dyDescent="0.25">
      <c r="K2770" s="58"/>
    </row>
    <row r="2771" spans="11:11" x14ac:dyDescent="0.25">
      <c r="K2771" s="58"/>
    </row>
    <row r="2772" spans="11:11" x14ac:dyDescent="0.25">
      <c r="K2772" s="58"/>
    </row>
    <row r="2773" spans="11:11" x14ac:dyDescent="0.25">
      <c r="K2773" s="58"/>
    </row>
    <row r="2774" spans="11:11" x14ac:dyDescent="0.25">
      <c r="K2774" s="58"/>
    </row>
    <row r="2775" spans="11:11" x14ac:dyDescent="0.25">
      <c r="K2775" s="58"/>
    </row>
    <row r="2776" spans="11:11" x14ac:dyDescent="0.25">
      <c r="K2776" s="58"/>
    </row>
    <row r="2777" spans="11:11" x14ac:dyDescent="0.25">
      <c r="K2777" s="58"/>
    </row>
    <row r="2778" spans="11:11" x14ac:dyDescent="0.25">
      <c r="K2778" s="58"/>
    </row>
    <row r="2779" spans="11:11" x14ac:dyDescent="0.25">
      <c r="K2779" s="58"/>
    </row>
    <row r="2780" spans="11:11" x14ac:dyDescent="0.25">
      <c r="K2780" s="58"/>
    </row>
    <row r="2781" spans="11:11" x14ac:dyDescent="0.25">
      <c r="K2781" s="58"/>
    </row>
    <row r="2782" spans="11:11" x14ac:dyDescent="0.25">
      <c r="K2782" s="58"/>
    </row>
    <row r="2783" spans="11:11" x14ac:dyDescent="0.25">
      <c r="K2783" s="58"/>
    </row>
    <row r="2784" spans="11:11" x14ac:dyDescent="0.25">
      <c r="K2784" s="58"/>
    </row>
    <row r="2785" spans="11:11" x14ac:dyDescent="0.25">
      <c r="K2785" s="58"/>
    </row>
    <row r="2786" spans="11:11" x14ac:dyDescent="0.25">
      <c r="K2786" s="58"/>
    </row>
    <row r="2787" spans="11:11" x14ac:dyDescent="0.25">
      <c r="K2787" s="58"/>
    </row>
    <row r="2788" spans="11:11" x14ac:dyDescent="0.25">
      <c r="K2788" s="58"/>
    </row>
    <row r="2789" spans="11:11" x14ac:dyDescent="0.25">
      <c r="K2789" s="58"/>
    </row>
    <row r="2790" spans="11:11" x14ac:dyDescent="0.25">
      <c r="K2790" s="58"/>
    </row>
    <row r="2791" spans="11:11" x14ac:dyDescent="0.25">
      <c r="K2791" s="58"/>
    </row>
    <row r="2792" spans="11:11" x14ac:dyDescent="0.25">
      <c r="K2792" s="58"/>
    </row>
    <row r="2793" spans="11:11" x14ac:dyDescent="0.25">
      <c r="K2793" s="58"/>
    </row>
    <row r="2794" spans="11:11" x14ac:dyDescent="0.25">
      <c r="K2794" s="58"/>
    </row>
    <row r="2795" spans="11:11" x14ac:dyDescent="0.25">
      <c r="K2795" s="58"/>
    </row>
    <row r="2796" spans="11:11" x14ac:dyDescent="0.25">
      <c r="K2796" s="58"/>
    </row>
    <row r="2797" spans="11:11" x14ac:dyDescent="0.25">
      <c r="K2797" s="58"/>
    </row>
    <row r="2798" spans="11:11" x14ac:dyDescent="0.25">
      <c r="K2798" s="58"/>
    </row>
    <row r="2799" spans="11:11" x14ac:dyDescent="0.25">
      <c r="K2799" s="58"/>
    </row>
    <row r="2800" spans="11:11" x14ac:dyDescent="0.25">
      <c r="K2800" s="58"/>
    </row>
    <row r="2801" spans="11:11" x14ac:dyDescent="0.25">
      <c r="K2801" s="58"/>
    </row>
    <row r="2802" spans="11:11" x14ac:dyDescent="0.25">
      <c r="K2802" s="58"/>
    </row>
    <row r="2803" spans="11:11" x14ac:dyDescent="0.25">
      <c r="K2803" s="58"/>
    </row>
    <row r="2804" spans="11:11" x14ac:dyDescent="0.25">
      <c r="K2804" s="58"/>
    </row>
    <row r="2805" spans="11:11" x14ac:dyDescent="0.25">
      <c r="K2805" s="58"/>
    </row>
    <row r="2806" spans="11:11" x14ac:dyDescent="0.25">
      <c r="K2806" s="58"/>
    </row>
    <row r="2807" spans="11:11" x14ac:dyDescent="0.25">
      <c r="K2807" s="58"/>
    </row>
    <row r="2808" spans="11:11" x14ac:dyDescent="0.25">
      <c r="K2808" s="58"/>
    </row>
    <row r="2809" spans="11:11" x14ac:dyDescent="0.25">
      <c r="K2809" s="58"/>
    </row>
    <row r="2810" spans="11:11" x14ac:dyDescent="0.25">
      <c r="K2810" s="58"/>
    </row>
    <row r="2811" spans="11:11" x14ac:dyDescent="0.25">
      <c r="K2811" s="58"/>
    </row>
    <row r="2812" spans="11:11" x14ac:dyDescent="0.25">
      <c r="K2812" s="58"/>
    </row>
    <row r="2813" spans="11:11" x14ac:dyDescent="0.25">
      <c r="K2813" s="58"/>
    </row>
    <row r="2814" spans="11:11" x14ac:dyDescent="0.25">
      <c r="K2814" s="58"/>
    </row>
    <row r="2815" spans="11:11" x14ac:dyDescent="0.25">
      <c r="K2815" s="58"/>
    </row>
    <row r="2816" spans="11:11" x14ac:dyDescent="0.25">
      <c r="K2816" s="58"/>
    </row>
    <row r="2817" spans="11:11" x14ac:dyDescent="0.25">
      <c r="K2817" s="58"/>
    </row>
    <row r="2818" spans="11:11" x14ac:dyDescent="0.25">
      <c r="K2818" s="58"/>
    </row>
    <row r="2819" spans="11:11" x14ac:dyDescent="0.25">
      <c r="K2819" s="58"/>
    </row>
    <row r="2820" spans="11:11" x14ac:dyDescent="0.25">
      <c r="K2820" s="58"/>
    </row>
    <row r="2821" spans="11:11" x14ac:dyDescent="0.25">
      <c r="K2821" s="58"/>
    </row>
    <row r="2822" spans="11:11" x14ac:dyDescent="0.25">
      <c r="K2822" s="58"/>
    </row>
    <row r="2823" spans="11:11" x14ac:dyDescent="0.25">
      <c r="K2823" s="58"/>
    </row>
    <row r="2824" spans="11:11" x14ac:dyDescent="0.25">
      <c r="K2824" s="58"/>
    </row>
    <row r="2825" spans="11:11" x14ac:dyDescent="0.25">
      <c r="K2825" s="58"/>
    </row>
    <row r="2826" spans="11:11" x14ac:dyDescent="0.25">
      <c r="K2826" s="58"/>
    </row>
    <row r="2827" spans="11:11" x14ac:dyDescent="0.25">
      <c r="K2827" s="58"/>
    </row>
    <row r="2828" spans="11:11" x14ac:dyDescent="0.25">
      <c r="K2828" s="58"/>
    </row>
    <row r="2829" spans="11:11" x14ac:dyDescent="0.25">
      <c r="K2829" s="58"/>
    </row>
    <row r="2830" spans="11:11" x14ac:dyDescent="0.25">
      <c r="K2830" s="58"/>
    </row>
    <row r="2831" spans="11:11" x14ac:dyDescent="0.25">
      <c r="K2831" s="58"/>
    </row>
    <row r="2832" spans="11:11" x14ac:dyDescent="0.25">
      <c r="K2832" s="58"/>
    </row>
    <row r="2833" spans="11:11" x14ac:dyDescent="0.25">
      <c r="K2833" s="58"/>
    </row>
    <row r="2834" spans="11:11" x14ac:dyDescent="0.25">
      <c r="K2834" s="58"/>
    </row>
    <row r="2835" spans="11:11" x14ac:dyDescent="0.25">
      <c r="K2835" s="58"/>
    </row>
    <row r="2836" spans="11:11" x14ac:dyDescent="0.25">
      <c r="K2836" s="58"/>
    </row>
    <row r="2837" spans="11:11" x14ac:dyDescent="0.25">
      <c r="K2837" s="58"/>
    </row>
    <row r="2838" spans="11:11" x14ac:dyDescent="0.25">
      <c r="K2838" s="58"/>
    </row>
    <row r="2839" spans="11:11" x14ac:dyDescent="0.25">
      <c r="K2839" s="58"/>
    </row>
    <row r="2840" spans="11:11" x14ac:dyDescent="0.25">
      <c r="K2840" s="58"/>
    </row>
    <row r="2841" spans="11:11" x14ac:dyDescent="0.25">
      <c r="K2841" s="58"/>
    </row>
    <row r="2842" spans="11:11" x14ac:dyDescent="0.25">
      <c r="K2842" s="58"/>
    </row>
    <row r="2843" spans="11:11" x14ac:dyDescent="0.25">
      <c r="K2843" s="58"/>
    </row>
    <row r="2844" spans="11:11" x14ac:dyDescent="0.25">
      <c r="K2844" s="58"/>
    </row>
    <row r="2845" spans="11:11" x14ac:dyDescent="0.25">
      <c r="K2845" s="58"/>
    </row>
    <row r="2846" spans="11:11" x14ac:dyDescent="0.25">
      <c r="K2846" s="58"/>
    </row>
    <row r="2847" spans="11:11" x14ac:dyDescent="0.25">
      <c r="K2847" s="58"/>
    </row>
    <row r="2848" spans="11:11" x14ac:dyDescent="0.25">
      <c r="K2848" s="58"/>
    </row>
    <row r="2849" spans="11:11" x14ac:dyDescent="0.25">
      <c r="K2849" s="58"/>
    </row>
    <row r="2850" spans="11:11" x14ac:dyDescent="0.25">
      <c r="K2850" s="58"/>
    </row>
    <row r="2851" spans="11:11" x14ac:dyDescent="0.25">
      <c r="K2851" s="58"/>
    </row>
    <row r="2852" spans="11:11" x14ac:dyDescent="0.25">
      <c r="K2852" s="58"/>
    </row>
    <row r="2853" spans="11:11" x14ac:dyDescent="0.25">
      <c r="K2853" s="58"/>
    </row>
    <row r="2854" spans="11:11" x14ac:dyDescent="0.25">
      <c r="K2854" s="58"/>
    </row>
    <row r="2855" spans="11:11" x14ac:dyDescent="0.25">
      <c r="K2855" s="58"/>
    </row>
    <row r="2856" spans="11:11" x14ac:dyDescent="0.25">
      <c r="K2856" s="58"/>
    </row>
    <row r="2857" spans="11:11" x14ac:dyDescent="0.25">
      <c r="K2857" s="58"/>
    </row>
    <row r="2858" spans="11:11" x14ac:dyDescent="0.25">
      <c r="K2858" s="58"/>
    </row>
    <row r="2859" spans="11:11" x14ac:dyDescent="0.25">
      <c r="K2859" s="58"/>
    </row>
    <row r="2860" spans="11:11" x14ac:dyDescent="0.25">
      <c r="K2860" s="58"/>
    </row>
    <row r="2861" spans="11:11" x14ac:dyDescent="0.25">
      <c r="K2861" s="58"/>
    </row>
    <row r="2862" spans="11:11" x14ac:dyDescent="0.25">
      <c r="K2862" s="58"/>
    </row>
    <row r="2863" spans="11:11" x14ac:dyDescent="0.25">
      <c r="K2863" s="58"/>
    </row>
    <row r="2864" spans="11:11" x14ac:dyDescent="0.25">
      <c r="K2864" s="58"/>
    </row>
    <row r="2865" spans="11:11" x14ac:dyDescent="0.25">
      <c r="K2865" s="58"/>
    </row>
    <row r="2866" spans="11:11" x14ac:dyDescent="0.25">
      <c r="K2866" s="58"/>
    </row>
    <row r="2867" spans="11:11" x14ac:dyDescent="0.25">
      <c r="K2867" s="58"/>
    </row>
    <row r="2868" spans="11:11" x14ac:dyDescent="0.25">
      <c r="K2868" s="58"/>
    </row>
    <row r="2869" spans="11:11" x14ac:dyDescent="0.25">
      <c r="K2869" s="58"/>
    </row>
    <row r="2870" spans="11:11" x14ac:dyDescent="0.25">
      <c r="K2870" s="58"/>
    </row>
    <row r="2871" spans="11:11" x14ac:dyDescent="0.25">
      <c r="K2871" s="58"/>
    </row>
    <row r="2872" spans="11:11" x14ac:dyDescent="0.25">
      <c r="K2872" s="58"/>
    </row>
    <row r="2873" spans="11:11" x14ac:dyDescent="0.25">
      <c r="K2873" s="58"/>
    </row>
    <row r="2874" spans="11:11" x14ac:dyDescent="0.25">
      <c r="K2874" s="58"/>
    </row>
    <row r="2875" spans="11:11" x14ac:dyDescent="0.25">
      <c r="K2875" s="58"/>
    </row>
    <row r="2876" spans="11:11" x14ac:dyDescent="0.25">
      <c r="K2876" s="58"/>
    </row>
    <row r="2877" spans="11:11" x14ac:dyDescent="0.25">
      <c r="K2877" s="58"/>
    </row>
    <row r="2878" spans="11:11" x14ac:dyDescent="0.25">
      <c r="K2878" s="58"/>
    </row>
    <row r="2879" spans="11:11" x14ac:dyDescent="0.25">
      <c r="K2879" s="58"/>
    </row>
    <row r="2880" spans="11:11" x14ac:dyDescent="0.25">
      <c r="K2880" s="58"/>
    </row>
    <row r="2881" spans="11:11" x14ac:dyDescent="0.25">
      <c r="K2881" s="58"/>
    </row>
    <row r="2882" spans="11:11" x14ac:dyDescent="0.25">
      <c r="K2882" s="58"/>
    </row>
    <row r="2883" spans="11:11" x14ac:dyDescent="0.25">
      <c r="K2883" s="58"/>
    </row>
    <row r="2884" spans="11:11" x14ac:dyDescent="0.25">
      <c r="K2884" s="58"/>
    </row>
    <row r="2885" spans="11:11" x14ac:dyDescent="0.25">
      <c r="K2885" s="58"/>
    </row>
    <row r="2886" spans="11:11" x14ac:dyDescent="0.25">
      <c r="K2886" s="58"/>
    </row>
    <row r="2887" spans="11:11" x14ac:dyDescent="0.25">
      <c r="K2887" s="58"/>
    </row>
    <row r="2888" spans="11:11" x14ac:dyDescent="0.25">
      <c r="K2888" s="58"/>
    </row>
    <row r="2889" spans="11:11" x14ac:dyDescent="0.25">
      <c r="K2889" s="58"/>
    </row>
    <row r="2890" spans="11:11" x14ac:dyDescent="0.25">
      <c r="K2890" s="58"/>
    </row>
    <row r="2891" spans="11:11" x14ac:dyDescent="0.25">
      <c r="K2891" s="58"/>
    </row>
    <row r="2892" spans="11:11" x14ac:dyDescent="0.25">
      <c r="K2892" s="58"/>
    </row>
    <row r="2893" spans="11:11" x14ac:dyDescent="0.25">
      <c r="K2893" s="58"/>
    </row>
    <row r="2894" spans="11:11" x14ac:dyDescent="0.25">
      <c r="K2894" s="58"/>
    </row>
    <row r="2895" spans="11:11" x14ac:dyDescent="0.25">
      <c r="K2895" s="58"/>
    </row>
    <row r="2896" spans="11:11" x14ac:dyDescent="0.25">
      <c r="K2896" s="58"/>
    </row>
    <row r="2897" spans="11:11" x14ac:dyDescent="0.25">
      <c r="K2897" s="58"/>
    </row>
    <row r="2898" spans="11:11" x14ac:dyDescent="0.25">
      <c r="K2898" s="58"/>
    </row>
    <row r="2899" spans="11:11" x14ac:dyDescent="0.25">
      <c r="K2899" s="58"/>
    </row>
    <row r="2900" spans="11:11" x14ac:dyDescent="0.25">
      <c r="K2900" s="58"/>
    </row>
    <row r="2901" spans="11:11" x14ac:dyDescent="0.25">
      <c r="K2901" s="58"/>
    </row>
    <row r="2902" spans="11:11" x14ac:dyDescent="0.25">
      <c r="K2902" s="58"/>
    </row>
    <row r="2903" spans="11:11" x14ac:dyDescent="0.25">
      <c r="K2903" s="58"/>
    </row>
    <row r="2904" spans="11:11" x14ac:dyDescent="0.25">
      <c r="K2904" s="58"/>
    </row>
    <row r="2905" spans="11:11" x14ac:dyDescent="0.25">
      <c r="K2905" s="58"/>
    </row>
    <row r="2906" spans="11:11" x14ac:dyDescent="0.25">
      <c r="K2906" s="58"/>
    </row>
    <row r="2907" spans="11:11" x14ac:dyDescent="0.25">
      <c r="K2907" s="58"/>
    </row>
    <row r="2908" spans="11:11" x14ac:dyDescent="0.25">
      <c r="K2908" s="58"/>
    </row>
    <row r="2909" spans="11:11" x14ac:dyDescent="0.25">
      <c r="K2909" s="58"/>
    </row>
    <row r="2910" spans="11:11" x14ac:dyDescent="0.25">
      <c r="K2910" s="58"/>
    </row>
    <row r="2911" spans="11:11" x14ac:dyDescent="0.25">
      <c r="K2911" s="58"/>
    </row>
    <row r="2912" spans="11:11" x14ac:dyDescent="0.25">
      <c r="K2912" s="58"/>
    </row>
    <row r="2913" spans="11:11" x14ac:dyDescent="0.25">
      <c r="K2913" s="58"/>
    </row>
    <row r="2914" spans="11:11" x14ac:dyDescent="0.25">
      <c r="K2914" s="58"/>
    </row>
    <row r="2915" spans="11:11" x14ac:dyDescent="0.25">
      <c r="K2915" s="58"/>
    </row>
    <row r="2916" spans="11:11" x14ac:dyDescent="0.25">
      <c r="K2916" s="58"/>
    </row>
    <row r="2917" spans="11:11" x14ac:dyDescent="0.25">
      <c r="K2917" s="58"/>
    </row>
    <row r="2918" spans="11:11" x14ac:dyDescent="0.25">
      <c r="K2918" s="58"/>
    </row>
    <row r="2919" spans="11:11" x14ac:dyDescent="0.25">
      <c r="K2919" s="58"/>
    </row>
    <row r="2920" spans="11:11" x14ac:dyDescent="0.25">
      <c r="K2920" s="58"/>
    </row>
    <row r="2921" spans="11:11" x14ac:dyDescent="0.25">
      <c r="K2921" s="58"/>
    </row>
    <row r="2922" spans="11:11" x14ac:dyDescent="0.25">
      <c r="K2922" s="58"/>
    </row>
    <row r="2923" spans="11:11" x14ac:dyDescent="0.25">
      <c r="K2923" s="58"/>
    </row>
    <row r="2924" spans="11:11" x14ac:dyDescent="0.25">
      <c r="K2924" s="58"/>
    </row>
    <row r="2925" spans="11:11" x14ac:dyDescent="0.25">
      <c r="K2925" s="58"/>
    </row>
    <row r="2926" spans="11:11" x14ac:dyDescent="0.25">
      <c r="K2926" s="58"/>
    </row>
    <row r="2927" spans="11:11" x14ac:dyDescent="0.25">
      <c r="K2927" s="58"/>
    </row>
    <row r="2928" spans="11:11" x14ac:dyDescent="0.25">
      <c r="K2928" s="58"/>
    </row>
    <row r="2929" spans="11:11" x14ac:dyDescent="0.25">
      <c r="K2929" s="58"/>
    </row>
    <row r="2930" spans="11:11" x14ac:dyDescent="0.25">
      <c r="K2930" s="58"/>
    </row>
    <row r="2931" spans="11:11" x14ac:dyDescent="0.25">
      <c r="K2931" s="58"/>
    </row>
    <row r="2932" spans="11:11" x14ac:dyDescent="0.25">
      <c r="K2932" s="58"/>
    </row>
    <row r="2933" spans="11:11" x14ac:dyDescent="0.25">
      <c r="K2933" s="58"/>
    </row>
    <row r="2934" spans="11:11" x14ac:dyDescent="0.25">
      <c r="K2934" s="58"/>
    </row>
    <row r="2935" spans="11:11" x14ac:dyDescent="0.25">
      <c r="K2935" s="58"/>
    </row>
    <row r="2936" spans="11:11" x14ac:dyDescent="0.25">
      <c r="K2936" s="58"/>
    </row>
    <row r="2937" spans="11:11" x14ac:dyDescent="0.25">
      <c r="K2937" s="58"/>
    </row>
    <row r="2938" spans="11:11" x14ac:dyDescent="0.25">
      <c r="K2938" s="58"/>
    </row>
    <row r="2939" spans="11:11" x14ac:dyDescent="0.25">
      <c r="K2939" s="58"/>
    </row>
    <row r="2940" spans="11:11" x14ac:dyDescent="0.25">
      <c r="K2940" s="58"/>
    </row>
    <row r="2941" spans="11:11" x14ac:dyDescent="0.25">
      <c r="K2941" s="58"/>
    </row>
    <row r="2942" spans="11:11" x14ac:dyDescent="0.25">
      <c r="K2942" s="58"/>
    </row>
    <row r="2943" spans="11:11" x14ac:dyDescent="0.25">
      <c r="K2943" s="58"/>
    </row>
    <row r="2944" spans="11:11" x14ac:dyDescent="0.25">
      <c r="K2944" s="58"/>
    </row>
    <row r="2945" spans="11:11" x14ac:dyDescent="0.25">
      <c r="K2945" s="58"/>
    </row>
    <row r="2946" spans="11:11" x14ac:dyDescent="0.25">
      <c r="K2946" s="58"/>
    </row>
    <row r="2947" spans="11:11" x14ac:dyDescent="0.25">
      <c r="K2947" s="58"/>
    </row>
    <row r="2948" spans="11:11" x14ac:dyDescent="0.25">
      <c r="K2948" s="58"/>
    </row>
    <row r="2949" spans="11:11" x14ac:dyDescent="0.25">
      <c r="K2949" s="58"/>
    </row>
    <row r="2950" spans="11:11" x14ac:dyDescent="0.25">
      <c r="K2950" s="58"/>
    </row>
    <row r="2951" spans="11:11" x14ac:dyDescent="0.25">
      <c r="K2951" s="58"/>
    </row>
    <row r="2952" spans="11:11" x14ac:dyDescent="0.25">
      <c r="K2952" s="58"/>
    </row>
    <row r="2953" spans="11:11" x14ac:dyDescent="0.25">
      <c r="K2953" s="58"/>
    </row>
    <row r="2954" spans="11:11" x14ac:dyDescent="0.25">
      <c r="K2954" s="58"/>
    </row>
    <row r="2955" spans="11:11" x14ac:dyDescent="0.25">
      <c r="K2955" s="58"/>
    </row>
    <row r="2956" spans="11:11" x14ac:dyDescent="0.25">
      <c r="K2956" s="58"/>
    </row>
    <row r="2957" spans="11:11" x14ac:dyDescent="0.25">
      <c r="K2957" s="58"/>
    </row>
    <row r="2958" spans="11:11" x14ac:dyDescent="0.25">
      <c r="K2958" s="58"/>
    </row>
    <row r="2959" spans="11:11" x14ac:dyDescent="0.25">
      <c r="K2959" s="58"/>
    </row>
    <row r="2960" spans="11:11" x14ac:dyDescent="0.25">
      <c r="K2960" s="58"/>
    </row>
    <row r="2961" spans="11:11" x14ac:dyDescent="0.25">
      <c r="K2961" s="58"/>
    </row>
    <row r="2962" spans="11:11" x14ac:dyDescent="0.25">
      <c r="K2962" s="58"/>
    </row>
    <row r="2963" spans="11:11" x14ac:dyDescent="0.25">
      <c r="K2963" s="58"/>
    </row>
    <row r="2964" spans="11:11" x14ac:dyDescent="0.25">
      <c r="K2964" s="58"/>
    </row>
    <row r="2965" spans="11:11" x14ac:dyDescent="0.25">
      <c r="K2965" s="58"/>
    </row>
    <row r="2966" spans="11:11" x14ac:dyDescent="0.25">
      <c r="K2966" s="58"/>
    </row>
    <row r="2967" spans="11:11" x14ac:dyDescent="0.25">
      <c r="K2967" s="58"/>
    </row>
    <row r="2968" spans="11:11" x14ac:dyDescent="0.25">
      <c r="K2968" s="58"/>
    </row>
    <row r="2969" spans="11:11" x14ac:dyDescent="0.25">
      <c r="K2969" s="58"/>
    </row>
    <row r="2970" spans="11:11" x14ac:dyDescent="0.25">
      <c r="K2970" s="58"/>
    </row>
    <row r="2971" spans="11:11" x14ac:dyDescent="0.25">
      <c r="K2971" s="58"/>
    </row>
    <row r="2972" spans="11:11" x14ac:dyDescent="0.25">
      <c r="K2972" s="58"/>
    </row>
    <row r="2973" spans="11:11" x14ac:dyDescent="0.25">
      <c r="K2973" s="58"/>
    </row>
    <row r="2974" spans="11:11" x14ac:dyDescent="0.25">
      <c r="K2974" s="58"/>
    </row>
    <row r="2975" spans="11:11" x14ac:dyDescent="0.25">
      <c r="K2975" s="58"/>
    </row>
    <row r="2976" spans="11:11" x14ac:dyDescent="0.25">
      <c r="K2976" s="58"/>
    </row>
    <row r="2977" spans="11:11" x14ac:dyDescent="0.25">
      <c r="K2977" s="58"/>
    </row>
    <row r="2978" spans="11:11" x14ac:dyDescent="0.25">
      <c r="K2978" s="58"/>
    </row>
    <row r="2979" spans="11:11" x14ac:dyDescent="0.25">
      <c r="K2979" s="58"/>
    </row>
    <row r="2980" spans="11:11" x14ac:dyDescent="0.25">
      <c r="K2980" s="58"/>
    </row>
    <row r="2981" spans="11:11" x14ac:dyDescent="0.25">
      <c r="K2981" s="58"/>
    </row>
    <row r="2982" spans="11:11" x14ac:dyDescent="0.25">
      <c r="K2982" s="58"/>
    </row>
    <row r="2983" spans="11:11" x14ac:dyDescent="0.25">
      <c r="K2983" s="58"/>
    </row>
    <row r="2984" spans="11:11" x14ac:dyDescent="0.25">
      <c r="K2984" s="58"/>
    </row>
    <row r="2985" spans="11:11" x14ac:dyDescent="0.25">
      <c r="K2985" s="58"/>
    </row>
    <row r="2986" spans="11:11" x14ac:dyDescent="0.25">
      <c r="K2986" s="58"/>
    </row>
    <row r="2987" spans="11:11" x14ac:dyDescent="0.25">
      <c r="K2987" s="58"/>
    </row>
    <row r="2988" spans="11:11" x14ac:dyDescent="0.25">
      <c r="K2988" s="58"/>
    </row>
    <row r="2989" spans="11:11" x14ac:dyDescent="0.25">
      <c r="K2989" s="58"/>
    </row>
    <row r="2990" spans="11:11" x14ac:dyDescent="0.25">
      <c r="K2990" s="58"/>
    </row>
    <row r="2991" spans="11:11" x14ac:dyDescent="0.25">
      <c r="K2991" s="58"/>
    </row>
    <row r="2992" spans="11:11" x14ac:dyDescent="0.25">
      <c r="K2992" s="58"/>
    </row>
    <row r="2993" spans="11:11" x14ac:dyDescent="0.25">
      <c r="K2993" s="58"/>
    </row>
    <row r="2994" spans="11:11" x14ac:dyDescent="0.25">
      <c r="K2994" s="58"/>
    </row>
    <row r="2995" spans="11:11" x14ac:dyDescent="0.25">
      <c r="K2995" s="58"/>
    </row>
    <row r="2996" spans="11:11" x14ac:dyDescent="0.25">
      <c r="K2996" s="58"/>
    </row>
    <row r="2997" spans="11:11" x14ac:dyDescent="0.25">
      <c r="K2997" s="58"/>
    </row>
    <row r="2998" spans="11:11" x14ac:dyDescent="0.25">
      <c r="K2998" s="58"/>
    </row>
    <row r="2999" spans="11:11" x14ac:dyDescent="0.25">
      <c r="K2999" s="58"/>
    </row>
    <row r="3000" spans="11:11" x14ac:dyDescent="0.25">
      <c r="K3000" s="58"/>
    </row>
    <row r="3001" spans="11:11" x14ac:dyDescent="0.25">
      <c r="K3001" s="58"/>
    </row>
    <row r="3002" spans="11:11" x14ac:dyDescent="0.25">
      <c r="K3002" s="58"/>
    </row>
    <row r="3003" spans="11:11" x14ac:dyDescent="0.25">
      <c r="K3003" s="58"/>
    </row>
    <row r="3004" spans="11:11" x14ac:dyDescent="0.25">
      <c r="K3004" s="58"/>
    </row>
    <row r="3005" spans="11:11" x14ac:dyDescent="0.25">
      <c r="K3005" s="58"/>
    </row>
    <row r="3006" spans="11:11" x14ac:dyDescent="0.25">
      <c r="K3006" s="58"/>
    </row>
    <row r="3007" spans="11:11" x14ac:dyDescent="0.25">
      <c r="K3007" s="58"/>
    </row>
    <row r="3008" spans="11:11" x14ac:dyDescent="0.25">
      <c r="K3008" s="58"/>
    </row>
    <row r="3009" spans="11:11" x14ac:dyDescent="0.25">
      <c r="K3009" s="58"/>
    </row>
    <row r="3010" spans="11:11" x14ac:dyDescent="0.25">
      <c r="K3010" s="58"/>
    </row>
    <row r="3011" spans="11:11" x14ac:dyDescent="0.25">
      <c r="K3011" s="58"/>
    </row>
    <row r="3012" spans="11:11" x14ac:dyDescent="0.25">
      <c r="K3012" s="58"/>
    </row>
    <row r="3013" spans="11:11" x14ac:dyDescent="0.25">
      <c r="K3013" s="58"/>
    </row>
    <row r="3014" spans="11:11" x14ac:dyDescent="0.25">
      <c r="K3014" s="58"/>
    </row>
    <row r="3015" spans="11:11" x14ac:dyDescent="0.25">
      <c r="K3015" s="58"/>
    </row>
    <row r="3016" spans="11:11" x14ac:dyDescent="0.25">
      <c r="K3016" s="58"/>
    </row>
    <row r="3017" spans="11:11" x14ac:dyDescent="0.25">
      <c r="K3017" s="58"/>
    </row>
    <row r="3018" spans="11:11" x14ac:dyDescent="0.25">
      <c r="K3018" s="58"/>
    </row>
    <row r="3019" spans="11:11" x14ac:dyDescent="0.25">
      <c r="K3019" s="58"/>
    </row>
    <row r="3020" spans="11:11" x14ac:dyDescent="0.25">
      <c r="K3020" s="58"/>
    </row>
    <row r="3021" spans="11:11" x14ac:dyDescent="0.25">
      <c r="K3021" s="58"/>
    </row>
    <row r="3022" spans="11:11" x14ac:dyDescent="0.25">
      <c r="K3022" s="58"/>
    </row>
    <row r="3023" spans="11:11" x14ac:dyDescent="0.25">
      <c r="K3023" s="58"/>
    </row>
    <row r="3024" spans="11:11" x14ac:dyDescent="0.25">
      <c r="K3024" s="58"/>
    </row>
    <row r="3025" spans="11:11" x14ac:dyDescent="0.25">
      <c r="K3025" s="58"/>
    </row>
    <row r="3026" spans="11:11" x14ac:dyDescent="0.25">
      <c r="K3026" s="58"/>
    </row>
    <row r="3027" spans="11:11" x14ac:dyDescent="0.25">
      <c r="K3027" s="58"/>
    </row>
    <row r="3028" spans="11:11" x14ac:dyDescent="0.25">
      <c r="K3028" s="58"/>
    </row>
    <row r="3029" spans="11:11" x14ac:dyDescent="0.25">
      <c r="K3029" s="58"/>
    </row>
    <row r="3030" spans="11:11" x14ac:dyDescent="0.25">
      <c r="K3030" s="58"/>
    </row>
    <row r="3031" spans="11:11" x14ac:dyDescent="0.25">
      <c r="K3031" s="58"/>
    </row>
    <row r="3032" spans="11:11" x14ac:dyDescent="0.25">
      <c r="K3032" s="58"/>
    </row>
    <row r="3033" spans="11:11" x14ac:dyDescent="0.25">
      <c r="K3033" s="58"/>
    </row>
    <row r="3034" spans="11:11" x14ac:dyDescent="0.25">
      <c r="K3034" s="58"/>
    </row>
    <row r="3035" spans="11:11" x14ac:dyDescent="0.25">
      <c r="K3035" s="58"/>
    </row>
    <row r="3036" spans="11:11" x14ac:dyDescent="0.25">
      <c r="K3036" s="58"/>
    </row>
    <row r="3037" spans="11:11" x14ac:dyDescent="0.25">
      <c r="K3037" s="58"/>
    </row>
    <row r="3038" spans="11:11" x14ac:dyDescent="0.25">
      <c r="K3038" s="58"/>
    </row>
    <row r="3039" spans="11:11" x14ac:dyDescent="0.25">
      <c r="K3039" s="58"/>
    </row>
    <row r="3040" spans="11:11" x14ac:dyDescent="0.25">
      <c r="K3040" s="58"/>
    </row>
    <row r="3041" spans="11:11" x14ac:dyDescent="0.25">
      <c r="K3041" s="58"/>
    </row>
    <row r="3042" spans="11:11" x14ac:dyDescent="0.25">
      <c r="K3042" s="58"/>
    </row>
    <row r="3043" spans="11:11" x14ac:dyDescent="0.25">
      <c r="K3043" s="58"/>
    </row>
    <row r="3044" spans="11:11" x14ac:dyDescent="0.25">
      <c r="K3044" s="58"/>
    </row>
    <row r="3045" spans="11:11" x14ac:dyDescent="0.25">
      <c r="K3045" s="58"/>
    </row>
    <row r="3046" spans="11:11" x14ac:dyDescent="0.25">
      <c r="K3046" s="58"/>
    </row>
    <row r="3047" spans="11:11" x14ac:dyDescent="0.25">
      <c r="K3047" s="58"/>
    </row>
    <row r="3048" spans="11:11" x14ac:dyDescent="0.25">
      <c r="K3048" s="58"/>
    </row>
    <row r="3049" spans="11:11" x14ac:dyDescent="0.25">
      <c r="K3049" s="58"/>
    </row>
    <row r="3050" spans="11:11" x14ac:dyDescent="0.25">
      <c r="K3050" s="58"/>
    </row>
    <row r="3051" spans="11:11" x14ac:dyDescent="0.25">
      <c r="K3051" s="58"/>
    </row>
    <row r="3052" spans="11:11" x14ac:dyDescent="0.25">
      <c r="K3052" s="58"/>
    </row>
    <row r="3053" spans="11:11" x14ac:dyDescent="0.25">
      <c r="K3053" s="58"/>
    </row>
    <row r="3054" spans="11:11" x14ac:dyDescent="0.25">
      <c r="K3054" s="58"/>
    </row>
    <row r="3055" spans="11:11" x14ac:dyDescent="0.25">
      <c r="K3055" s="58"/>
    </row>
    <row r="3056" spans="11:11" x14ac:dyDescent="0.25">
      <c r="K3056" s="58"/>
    </row>
    <row r="3057" spans="11:11" x14ac:dyDescent="0.25">
      <c r="K3057" s="58"/>
    </row>
    <row r="3058" spans="11:11" x14ac:dyDescent="0.25">
      <c r="K3058" s="58"/>
    </row>
    <row r="3059" spans="11:11" x14ac:dyDescent="0.25">
      <c r="K3059" s="58"/>
    </row>
    <row r="3060" spans="11:11" x14ac:dyDescent="0.25">
      <c r="K3060" s="58"/>
    </row>
    <row r="3061" spans="11:11" x14ac:dyDescent="0.25">
      <c r="K3061" s="58"/>
    </row>
    <row r="3062" spans="11:11" x14ac:dyDescent="0.25">
      <c r="K3062" s="58"/>
    </row>
    <row r="3063" spans="11:11" x14ac:dyDescent="0.25">
      <c r="K3063" s="58"/>
    </row>
    <row r="3064" spans="11:11" x14ac:dyDescent="0.25">
      <c r="K3064" s="58"/>
    </row>
    <row r="3065" spans="11:11" x14ac:dyDescent="0.25">
      <c r="K3065" s="58"/>
    </row>
    <row r="3066" spans="11:11" x14ac:dyDescent="0.25">
      <c r="K3066" s="58"/>
    </row>
    <row r="3067" spans="11:11" x14ac:dyDescent="0.25">
      <c r="K3067" s="58"/>
    </row>
    <row r="3068" spans="11:11" x14ac:dyDescent="0.25">
      <c r="K3068" s="58"/>
    </row>
    <row r="3069" spans="11:11" x14ac:dyDescent="0.25">
      <c r="K3069" s="58"/>
    </row>
    <row r="3070" spans="11:11" x14ac:dyDescent="0.25">
      <c r="K3070" s="58"/>
    </row>
    <row r="3071" spans="11:11" x14ac:dyDescent="0.25">
      <c r="K3071" s="58"/>
    </row>
    <row r="3072" spans="11:11" x14ac:dyDescent="0.25">
      <c r="K3072" s="58"/>
    </row>
    <row r="3073" spans="11:11" x14ac:dyDescent="0.25">
      <c r="K3073" s="58"/>
    </row>
    <row r="3074" spans="11:11" x14ac:dyDescent="0.25">
      <c r="K3074" s="58"/>
    </row>
    <row r="3075" spans="11:11" x14ac:dyDescent="0.25">
      <c r="K3075" s="58"/>
    </row>
    <row r="3076" spans="11:11" x14ac:dyDescent="0.25">
      <c r="K3076" s="58"/>
    </row>
    <row r="3077" spans="11:11" x14ac:dyDescent="0.25">
      <c r="K3077" s="58"/>
    </row>
    <row r="3078" spans="11:11" x14ac:dyDescent="0.25">
      <c r="K3078" s="58"/>
    </row>
    <row r="3079" spans="11:11" x14ac:dyDescent="0.25">
      <c r="K3079" s="58"/>
    </row>
    <row r="3080" spans="11:11" x14ac:dyDescent="0.25">
      <c r="K3080" s="58"/>
    </row>
    <row r="3081" spans="11:11" x14ac:dyDescent="0.25">
      <c r="K3081" s="58"/>
    </row>
    <row r="3082" spans="11:11" x14ac:dyDescent="0.25">
      <c r="K3082" s="58"/>
    </row>
    <row r="3083" spans="11:11" x14ac:dyDescent="0.25">
      <c r="K3083" s="58"/>
    </row>
    <row r="3084" spans="11:11" x14ac:dyDescent="0.25">
      <c r="K3084" s="58"/>
    </row>
    <row r="3085" spans="11:11" x14ac:dyDescent="0.25">
      <c r="K3085" s="58"/>
    </row>
    <row r="3086" spans="11:11" x14ac:dyDescent="0.25">
      <c r="K3086" s="58"/>
    </row>
    <row r="3087" spans="11:11" x14ac:dyDescent="0.25">
      <c r="K3087" s="58"/>
    </row>
    <row r="3088" spans="11:11" x14ac:dyDescent="0.25">
      <c r="K3088" s="58"/>
    </row>
    <row r="3089" spans="11:11" x14ac:dyDescent="0.25">
      <c r="K3089" s="58"/>
    </row>
    <row r="3090" spans="11:11" x14ac:dyDescent="0.25">
      <c r="K3090" s="58"/>
    </row>
    <row r="3091" spans="11:11" x14ac:dyDescent="0.25">
      <c r="K3091" s="58"/>
    </row>
    <row r="3092" spans="11:11" x14ac:dyDescent="0.25">
      <c r="K3092" s="58"/>
    </row>
    <row r="3093" spans="11:11" x14ac:dyDescent="0.25">
      <c r="K3093" s="58"/>
    </row>
    <row r="3094" spans="11:11" x14ac:dyDescent="0.25">
      <c r="K3094" s="58"/>
    </row>
    <row r="3095" spans="11:11" x14ac:dyDescent="0.25">
      <c r="K3095" s="58"/>
    </row>
    <row r="3096" spans="11:11" x14ac:dyDescent="0.25">
      <c r="K3096" s="58"/>
    </row>
    <row r="3097" spans="11:11" x14ac:dyDescent="0.25">
      <c r="K3097" s="58"/>
    </row>
    <row r="3098" spans="11:11" x14ac:dyDescent="0.25">
      <c r="K3098" s="58"/>
    </row>
    <row r="3099" spans="11:11" x14ac:dyDescent="0.25">
      <c r="K3099" s="58"/>
    </row>
    <row r="3100" spans="11:11" x14ac:dyDescent="0.25">
      <c r="K3100" s="58"/>
    </row>
    <row r="3101" spans="11:11" x14ac:dyDescent="0.25">
      <c r="K3101" s="58"/>
    </row>
    <row r="3102" spans="11:11" x14ac:dyDescent="0.25">
      <c r="K3102" s="58"/>
    </row>
    <row r="3103" spans="11:11" x14ac:dyDescent="0.25">
      <c r="K3103" s="58"/>
    </row>
    <row r="3104" spans="11:11" x14ac:dyDescent="0.25">
      <c r="K3104" s="58"/>
    </row>
    <row r="3105" spans="11:11" x14ac:dyDescent="0.25">
      <c r="K3105" s="58"/>
    </row>
    <row r="3106" spans="11:11" x14ac:dyDescent="0.25">
      <c r="K3106" s="58"/>
    </row>
    <row r="3107" spans="11:11" x14ac:dyDescent="0.25">
      <c r="K3107" s="58"/>
    </row>
    <row r="3108" spans="11:11" x14ac:dyDescent="0.25">
      <c r="K3108" s="58"/>
    </row>
    <row r="3109" spans="11:11" x14ac:dyDescent="0.25">
      <c r="K3109" s="58"/>
    </row>
    <row r="3110" spans="11:11" x14ac:dyDescent="0.25">
      <c r="K3110" s="58"/>
    </row>
    <row r="3111" spans="11:11" x14ac:dyDescent="0.25">
      <c r="K3111" s="58"/>
    </row>
    <row r="3112" spans="11:11" x14ac:dyDescent="0.25">
      <c r="K3112" s="58"/>
    </row>
    <row r="3113" spans="11:11" x14ac:dyDescent="0.25">
      <c r="K3113" s="58"/>
    </row>
    <row r="3114" spans="11:11" x14ac:dyDescent="0.25">
      <c r="K3114" s="58"/>
    </row>
    <row r="3115" spans="11:11" x14ac:dyDescent="0.25">
      <c r="K3115" s="58"/>
    </row>
    <row r="3116" spans="11:11" x14ac:dyDescent="0.25">
      <c r="K3116" s="58"/>
    </row>
    <row r="3117" spans="11:11" x14ac:dyDescent="0.25">
      <c r="K3117" s="58"/>
    </row>
    <row r="3118" spans="11:11" x14ac:dyDescent="0.25">
      <c r="K3118" s="58"/>
    </row>
    <row r="3119" spans="11:11" x14ac:dyDescent="0.25">
      <c r="K3119" s="58"/>
    </row>
    <row r="3120" spans="11:11" x14ac:dyDescent="0.25">
      <c r="K3120" s="58"/>
    </row>
    <row r="3121" spans="11:11" x14ac:dyDescent="0.25">
      <c r="K3121" s="58"/>
    </row>
    <row r="3122" spans="11:11" x14ac:dyDescent="0.25">
      <c r="K3122" s="58"/>
    </row>
    <row r="3123" spans="11:11" x14ac:dyDescent="0.25">
      <c r="K3123" s="58"/>
    </row>
    <row r="3124" spans="11:11" x14ac:dyDescent="0.25">
      <c r="K3124" s="58"/>
    </row>
    <row r="3125" spans="11:11" x14ac:dyDescent="0.25">
      <c r="K3125" s="58"/>
    </row>
    <row r="3126" spans="11:11" x14ac:dyDescent="0.25">
      <c r="K3126" s="58"/>
    </row>
    <row r="3127" spans="11:11" x14ac:dyDescent="0.25">
      <c r="K3127" s="58"/>
    </row>
    <row r="3128" spans="11:11" x14ac:dyDescent="0.25">
      <c r="K3128" s="58"/>
    </row>
    <row r="3129" spans="11:11" x14ac:dyDescent="0.25">
      <c r="K3129" s="58"/>
    </row>
    <row r="3130" spans="11:11" x14ac:dyDescent="0.25">
      <c r="K3130" s="58"/>
    </row>
    <row r="3131" spans="11:11" x14ac:dyDescent="0.25">
      <c r="K3131" s="58"/>
    </row>
    <row r="3132" spans="11:11" x14ac:dyDescent="0.25">
      <c r="K3132" s="58"/>
    </row>
    <row r="3133" spans="11:11" x14ac:dyDescent="0.25">
      <c r="K3133" s="58"/>
    </row>
    <row r="3134" spans="11:11" x14ac:dyDescent="0.25">
      <c r="K3134" s="58"/>
    </row>
    <row r="3135" spans="11:11" x14ac:dyDescent="0.25">
      <c r="K3135" s="58"/>
    </row>
    <row r="3136" spans="11:11" x14ac:dyDescent="0.25">
      <c r="K3136" s="58"/>
    </row>
    <row r="3137" spans="11:11" x14ac:dyDescent="0.25">
      <c r="K3137" s="58"/>
    </row>
    <row r="3138" spans="11:11" x14ac:dyDescent="0.25">
      <c r="K3138" s="58"/>
    </row>
    <row r="3139" spans="11:11" x14ac:dyDescent="0.25">
      <c r="K3139" s="58"/>
    </row>
    <row r="3140" spans="11:11" x14ac:dyDescent="0.25">
      <c r="K3140" s="58"/>
    </row>
    <row r="3141" spans="11:11" x14ac:dyDescent="0.25">
      <c r="K3141" s="58"/>
    </row>
    <row r="3142" spans="11:11" x14ac:dyDescent="0.25">
      <c r="K3142" s="58"/>
    </row>
    <row r="3143" spans="11:11" x14ac:dyDescent="0.25">
      <c r="K3143" s="58"/>
    </row>
    <row r="3144" spans="11:11" x14ac:dyDescent="0.25">
      <c r="K3144" s="58"/>
    </row>
    <row r="3145" spans="11:11" x14ac:dyDescent="0.25">
      <c r="K3145" s="58"/>
    </row>
    <row r="3146" spans="11:11" x14ac:dyDescent="0.25">
      <c r="K3146" s="58"/>
    </row>
    <row r="3147" spans="11:11" x14ac:dyDescent="0.25">
      <c r="K3147" s="58"/>
    </row>
    <row r="3148" spans="11:11" x14ac:dyDescent="0.25">
      <c r="K3148" s="58"/>
    </row>
    <row r="3149" spans="11:11" x14ac:dyDescent="0.25">
      <c r="K3149" s="58"/>
    </row>
    <row r="3150" spans="11:11" x14ac:dyDescent="0.25">
      <c r="K3150" s="58"/>
    </row>
    <row r="3151" spans="11:11" x14ac:dyDescent="0.25">
      <c r="K3151" s="58"/>
    </row>
    <row r="3152" spans="11:11" x14ac:dyDescent="0.25">
      <c r="K3152" s="58"/>
    </row>
    <row r="3153" spans="11:11" x14ac:dyDescent="0.25">
      <c r="K3153" s="58"/>
    </row>
    <row r="3154" spans="11:11" x14ac:dyDescent="0.25">
      <c r="K3154" s="58"/>
    </row>
    <row r="3155" spans="11:11" x14ac:dyDescent="0.25">
      <c r="K3155" s="58"/>
    </row>
    <row r="3156" spans="11:11" x14ac:dyDescent="0.25">
      <c r="K3156" s="58"/>
    </row>
    <row r="3157" spans="11:11" x14ac:dyDescent="0.25">
      <c r="K3157" s="58"/>
    </row>
    <row r="3158" spans="11:11" x14ac:dyDescent="0.25">
      <c r="K3158" s="58"/>
    </row>
    <row r="3159" spans="11:11" x14ac:dyDescent="0.25">
      <c r="K3159" s="58"/>
    </row>
    <row r="3160" spans="11:11" x14ac:dyDescent="0.25">
      <c r="K3160" s="58"/>
    </row>
    <row r="3161" spans="11:11" x14ac:dyDescent="0.25">
      <c r="K3161" s="58"/>
    </row>
    <row r="3162" spans="11:11" x14ac:dyDescent="0.25">
      <c r="K3162" s="58"/>
    </row>
    <row r="3163" spans="11:11" x14ac:dyDescent="0.25">
      <c r="K3163" s="58"/>
    </row>
    <row r="3164" spans="11:11" x14ac:dyDescent="0.25">
      <c r="K3164" s="58"/>
    </row>
    <row r="3165" spans="11:11" x14ac:dyDescent="0.25">
      <c r="K3165" s="58"/>
    </row>
    <row r="3166" spans="11:11" x14ac:dyDescent="0.25">
      <c r="K3166" s="58"/>
    </row>
    <row r="3167" spans="11:11" x14ac:dyDescent="0.25">
      <c r="K3167" s="58"/>
    </row>
    <row r="3168" spans="11:11" x14ac:dyDescent="0.25">
      <c r="K3168" s="58"/>
    </row>
    <row r="3169" spans="11:11" x14ac:dyDescent="0.25">
      <c r="K3169" s="58"/>
    </row>
    <row r="3170" spans="11:11" x14ac:dyDescent="0.25">
      <c r="K3170" s="58"/>
    </row>
    <row r="3171" spans="11:11" x14ac:dyDescent="0.25">
      <c r="K3171" s="58"/>
    </row>
    <row r="3172" spans="11:11" x14ac:dyDescent="0.25">
      <c r="K3172" s="58"/>
    </row>
    <row r="3173" spans="11:11" x14ac:dyDescent="0.25">
      <c r="K3173" s="58"/>
    </row>
    <row r="3174" spans="11:11" x14ac:dyDescent="0.25">
      <c r="K3174" s="58"/>
    </row>
    <row r="3175" spans="11:11" x14ac:dyDescent="0.25">
      <c r="K3175" s="58"/>
    </row>
    <row r="3176" spans="11:11" x14ac:dyDescent="0.25">
      <c r="K3176" s="58"/>
    </row>
    <row r="3177" spans="11:11" x14ac:dyDescent="0.25">
      <c r="K3177" s="58"/>
    </row>
    <row r="3178" spans="11:11" x14ac:dyDescent="0.25">
      <c r="K3178" s="58"/>
    </row>
    <row r="3179" spans="11:11" x14ac:dyDescent="0.25">
      <c r="K3179" s="58"/>
    </row>
    <row r="3180" spans="11:11" x14ac:dyDescent="0.25">
      <c r="K3180" s="58"/>
    </row>
    <row r="3181" spans="11:11" x14ac:dyDescent="0.25">
      <c r="K3181" s="58"/>
    </row>
    <row r="3182" spans="11:11" x14ac:dyDescent="0.25">
      <c r="K3182" s="58"/>
    </row>
    <row r="3183" spans="11:11" x14ac:dyDescent="0.25">
      <c r="K3183" s="58"/>
    </row>
    <row r="3184" spans="11:11" x14ac:dyDescent="0.25">
      <c r="K3184" s="58"/>
    </row>
    <row r="3185" spans="11:11" x14ac:dyDescent="0.25">
      <c r="K3185" s="58"/>
    </row>
    <row r="3186" spans="11:11" x14ac:dyDescent="0.25">
      <c r="K3186" s="58"/>
    </row>
    <row r="3187" spans="11:11" x14ac:dyDescent="0.25">
      <c r="K3187" s="58"/>
    </row>
    <row r="3188" spans="11:11" x14ac:dyDescent="0.25">
      <c r="K3188" s="58"/>
    </row>
    <row r="3189" spans="11:11" x14ac:dyDescent="0.25">
      <c r="K3189" s="58"/>
    </row>
    <row r="3190" spans="11:11" x14ac:dyDescent="0.25">
      <c r="K3190" s="58"/>
    </row>
    <row r="3191" spans="11:11" x14ac:dyDescent="0.25">
      <c r="K3191" s="58"/>
    </row>
    <row r="3192" spans="11:11" x14ac:dyDescent="0.25">
      <c r="K3192" s="58"/>
    </row>
    <row r="3193" spans="11:11" x14ac:dyDescent="0.25">
      <c r="K3193" s="58"/>
    </row>
    <row r="3194" spans="11:11" x14ac:dyDescent="0.25">
      <c r="K3194" s="58"/>
    </row>
    <row r="3195" spans="11:11" x14ac:dyDescent="0.25">
      <c r="K3195" s="58"/>
    </row>
    <row r="3196" spans="11:11" x14ac:dyDescent="0.25">
      <c r="K3196" s="58"/>
    </row>
    <row r="3197" spans="11:11" x14ac:dyDescent="0.25">
      <c r="K3197" s="58"/>
    </row>
    <row r="3198" spans="11:11" x14ac:dyDescent="0.25">
      <c r="K3198" s="58"/>
    </row>
    <row r="3199" spans="11:11" x14ac:dyDescent="0.25">
      <c r="K3199" s="58"/>
    </row>
    <row r="3200" spans="11:11" x14ac:dyDescent="0.25">
      <c r="K3200" s="58"/>
    </row>
    <row r="3201" spans="11:11" x14ac:dyDescent="0.25">
      <c r="K3201" s="58"/>
    </row>
    <row r="3202" spans="11:11" x14ac:dyDescent="0.25">
      <c r="K3202" s="58"/>
    </row>
    <row r="3203" spans="11:11" x14ac:dyDescent="0.25">
      <c r="K3203" s="58"/>
    </row>
    <row r="3204" spans="11:11" x14ac:dyDescent="0.25">
      <c r="K3204" s="58"/>
    </row>
    <row r="3205" spans="11:11" x14ac:dyDescent="0.25">
      <c r="K3205" s="58"/>
    </row>
    <row r="3206" spans="11:11" x14ac:dyDescent="0.25">
      <c r="K3206" s="58"/>
    </row>
    <row r="3207" spans="11:11" x14ac:dyDescent="0.25">
      <c r="K3207" s="58"/>
    </row>
    <row r="3208" spans="11:11" x14ac:dyDescent="0.25">
      <c r="K3208" s="58"/>
    </row>
    <row r="3209" spans="11:11" x14ac:dyDescent="0.25">
      <c r="K3209" s="58"/>
    </row>
    <row r="3210" spans="11:11" x14ac:dyDescent="0.25">
      <c r="K3210" s="58"/>
    </row>
    <row r="3211" spans="11:11" x14ac:dyDescent="0.25">
      <c r="K3211" s="58"/>
    </row>
    <row r="3212" spans="11:11" x14ac:dyDescent="0.25">
      <c r="K3212" s="58"/>
    </row>
    <row r="3213" spans="11:11" x14ac:dyDescent="0.25">
      <c r="K3213" s="58"/>
    </row>
    <row r="3214" spans="11:11" x14ac:dyDescent="0.25">
      <c r="K3214" s="58"/>
    </row>
    <row r="3215" spans="11:11" x14ac:dyDescent="0.25">
      <c r="K3215" s="58"/>
    </row>
    <row r="3216" spans="11:11" x14ac:dyDescent="0.25">
      <c r="K3216" s="58"/>
    </row>
    <row r="3217" spans="11:11" x14ac:dyDescent="0.25">
      <c r="K3217" s="58"/>
    </row>
    <row r="3218" spans="11:11" x14ac:dyDescent="0.25">
      <c r="K3218" s="58"/>
    </row>
    <row r="3219" spans="11:11" x14ac:dyDescent="0.25">
      <c r="K3219" s="58"/>
    </row>
    <row r="3220" spans="11:11" x14ac:dyDescent="0.25">
      <c r="K3220" s="58"/>
    </row>
    <row r="3221" spans="11:11" x14ac:dyDescent="0.25">
      <c r="K3221" s="58"/>
    </row>
    <row r="3222" spans="11:11" x14ac:dyDescent="0.25">
      <c r="K3222" s="58"/>
    </row>
    <row r="3223" spans="11:11" x14ac:dyDescent="0.25">
      <c r="K3223" s="58"/>
    </row>
    <row r="3224" spans="11:11" x14ac:dyDescent="0.25">
      <c r="K3224" s="58"/>
    </row>
    <row r="3225" spans="11:11" x14ac:dyDescent="0.25">
      <c r="K3225" s="58"/>
    </row>
    <row r="3226" spans="11:11" x14ac:dyDescent="0.25">
      <c r="K3226" s="58"/>
    </row>
    <row r="3227" spans="11:11" x14ac:dyDescent="0.25">
      <c r="K3227" s="58"/>
    </row>
    <row r="3228" spans="11:11" x14ac:dyDescent="0.25">
      <c r="K3228" s="58"/>
    </row>
    <row r="3229" spans="11:11" x14ac:dyDescent="0.25">
      <c r="K3229" s="58"/>
    </row>
    <row r="3230" spans="11:11" x14ac:dyDescent="0.25">
      <c r="K3230" s="58"/>
    </row>
    <row r="3231" spans="11:11" x14ac:dyDescent="0.25">
      <c r="K3231" s="58"/>
    </row>
    <row r="3232" spans="11:11" x14ac:dyDescent="0.25">
      <c r="K3232" s="58"/>
    </row>
    <row r="3233" spans="11:11" x14ac:dyDescent="0.25">
      <c r="K3233" s="58"/>
    </row>
    <row r="3234" spans="11:11" x14ac:dyDescent="0.25">
      <c r="K3234" s="58"/>
    </row>
    <row r="3235" spans="11:11" x14ac:dyDescent="0.25">
      <c r="K3235" s="58"/>
    </row>
    <row r="3236" spans="11:11" x14ac:dyDescent="0.25">
      <c r="K3236" s="58"/>
    </row>
    <row r="3237" spans="11:11" x14ac:dyDescent="0.25">
      <c r="K3237" s="58"/>
    </row>
    <row r="3238" spans="11:11" x14ac:dyDescent="0.25">
      <c r="K3238" s="58"/>
    </row>
    <row r="3239" spans="11:11" x14ac:dyDescent="0.25">
      <c r="K3239" s="58"/>
    </row>
    <row r="3240" spans="11:11" x14ac:dyDescent="0.25">
      <c r="K3240" s="58"/>
    </row>
    <row r="3241" spans="11:11" x14ac:dyDescent="0.25">
      <c r="K3241" s="58"/>
    </row>
    <row r="3242" spans="11:11" x14ac:dyDescent="0.25">
      <c r="K3242" s="58"/>
    </row>
    <row r="3243" spans="11:11" x14ac:dyDescent="0.25">
      <c r="K3243" s="58"/>
    </row>
    <row r="3244" spans="11:11" x14ac:dyDescent="0.25">
      <c r="K3244" s="58"/>
    </row>
    <row r="3245" spans="11:11" x14ac:dyDescent="0.25">
      <c r="K3245" s="58"/>
    </row>
    <row r="3246" spans="11:11" x14ac:dyDescent="0.25">
      <c r="K3246" s="58"/>
    </row>
    <row r="3247" spans="11:11" x14ac:dyDescent="0.25">
      <c r="K3247" s="58"/>
    </row>
    <row r="3248" spans="11:11" x14ac:dyDescent="0.25">
      <c r="K3248" s="58"/>
    </row>
    <row r="3249" spans="11:11" x14ac:dyDescent="0.25">
      <c r="K3249" s="58"/>
    </row>
    <row r="3250" spans="11:11" x14ac:dyDescent="0.25">
      <c r="K3250" s="58"/>
    </row>
    <row r="3251" spans="11:11" x14ac:dyDescent="0.25">
      <c r="K3251" s="58"/>
    </row>
    <row r="3252" spans="11:11" x14ac:dyDescent="0.25">
      <c r="K3252" s="58"/>
    </row>
    <row r="3253" spans="11:11" x14ac:dyDescent="0.25">
      <c r="K3253" s="58"/>
    </row>
    <row r="3254" spans="11:11" x14ac:dyDescent="0.25">
      <c r="K3254" s="58"/>
    </row>
    <row r="3255" spans="11:11" x14ac:dyDescent="0.25">
      <c r="K3255" s="58"/>
    </row>
    <row r="3256" spans="11:11" x14ac:dyDescent="0.25">
      <c r="K3256" s="58"/>
    </row>
    <row r="3257" spans="11:11" x14ac:dyDescent="0.25">
      <c r="K3257" s="58"/>
    </row>
    <row r="3258" spans="11:11" x14ac:dyDescent="0.25">
      <c r="K3258" s="58"/>
    </row>
    <row r="3259" spans="11:11" x14ac:dyDescent="0.25">
      <c r="K3259" s="58"/>
    </row>
    <row r="3260" spans="11:11" x14ac:dyDescent="0.25">
      <c r="K3260" s="58"/>
    </row>
    <row r="3261" spans="11:11" x14ac:dyDescent="0.25">
      <c r="K3261" s="58"/>
    </row>
    <row r="3262" spans="11:11" x14ac:dyDescent="0.25">
      <c r="K3262" s="58"/>
    </row>
    <row r="3263" spans="11:11" x14ac:dyDescent="0.25">
      <c r="K3263" s="58"/>
    </row>
    <row r="3264" spans="11:11" x14ac:dyDescent="0.25">
      <c r="K3264" s="58"/>
    </row>
    <row r="3265" spans="11:11" x14ac:dyDescent="0.25">
      <c r="K3265" s="58"/>
    </row>
    <row r="3266" spans="11:11" x14ac:dyDescent="0.25">
      <c r="K3266" s="58"/>
    </row>
    <row r="3267" spans="11:11" x14ac:dyDescent="0.25">
      <c r="K3267" s="58"/>
    </row>
    <row r="3268" spans="11:11" x14ac:dyDescent="0.25">
      <c r="K3268" s="58"/>
    </row>
    <row r="3269" spans="11:11" x14ac:dyDescent="0.25">
      <c r="K3269" s="58"/>
    </row>
    <row r="3270" spans="11:11" x14ac:dyDescent="0.25">
      <c r="K3270" s="58"/>
    </row>
    <row r="3271" spans="11:11" x14ac:dyDescent="0.25">
      <c r="K3271" s="58"/>
    </row>
    <row r="3272" spans="11:11" x14ac:dyDescent="0.25">
      <c r="K3272" s="58"/>
    </row>
    <row r="3273" spans="11:11" x14ac:dyDescent="0.25">
      <c r="K3273" s="58"/>
    </row>
    <row r="3274" spans="11:11" x14ac:dyDescent="0.25">
      <c r="K3274" s="58"/>
    </row>
    <row r="3275" spans="11:11" x14ac:dyDescent="0.25">
      <c r="K3275" s="58"/>
    </row>
    <row r="3276" spans="11:11" x14ac:dyDescent="0.25">
      <c r="K3276" s="58"/>
    </row>
    <row r="3277" spans="11:11" x14ac:dyDescent="0.25">
      <c r="K3277" s="58"/>
    </row>
    <row r="3278" spans="11:11" x14ac:dyDescent="0.25">
      <c r="K3278" s="58"/>
    </row>
    <row r="3279" spans="11:11" x14ac:dyDescent="0.25">
      <c r="K3279" s="58"/>
    </row>
    <row r="3280" spans="11:11" x14ac:dyDescent="0.25">
      <c r="K3280" s="58"/>
    </row>
    <row r="3281" spans="11:11" x14ac:dyDescent="0.25">
      <c r="K3281" s="58"/>
    </row>
    <row r="3282" spans="11:11" x14ac:dyDescent="0.25">
      <c r="K3282" s="58"/>
    </row>
    <row r="3283" spans="11:11" x14ac:dyDescent="0.25">
      <c r="K3283" s="58"/>
    </row>
    <row r="3284" spans="11:11" x14ac:dyDescent="0.25">
      <c r="K3284" s="58"/>
    </row>
    <row r="3285" spans="11:11" x14ac:dyDescent="0.25">
      <c r="K3285" s="58"/>
    </row>
    <row r="3286" spans="11:11" x14ac:dyDescent="0.25">
      <c r="K3286" s="58"/>
    </row>
    <row r="3287" spans="11:11" x14ac:dyDescent="0.25">
      <c r="K3287" s="58"/>
    </row>
    <row r="3288" spans="11:11" x14ac:dyDescent="0.25">
      <c r="K3288" s="58"/>
    </row>
    <row r="3289" spans="11:11" x14ac:dyDescent="0.25">
      <c r="K3289" s="58"/>
    </row>
    <row r="3290" spans="11:11" x14ac:dyDescent="0.25">
      <c r="K3290" s="58"/>
    </row>
    <row r="3291" spans="11:11" x14ac:dyDescent="0.25">
      <c r="K3291" s="58"/>
    </row>
    <row r="3292" spans="11:11" x14ac:dyDescent="0.25">
      <c r="K3292" s="58"/>
    </row>
    <row r="3293" spans="11:11" x14ac:dyDescent="0.25">
      <c r="K3293" s="58"/>
    </row>
    <row r="3294" spans="11:11" x14ac:dyDescent="0.25">
      <c r="K3294" s="58"/>
    </row>
    <row r="3295" spans="11:11" x14ac:dyDescent="0.25">
      <c r="K3295" s="58"/>
    </row>
    <row r="3296" spans="11:11" x14ac:dyDescent="0.25">
      <c r="K3296" s="58"/>
    </row>
    <row r="3297" spans="11:11" x14ac:dyDescent="0.25">
      <c r="K3297" s="58"/>
    </row>
    <row r="3298" spans="11:11" x14ac:dyDescent="0.25">
      <c r="K3298" s="58"/>
    </row>
    <row r="3299" spans="11:11" x14ac:dyDescent="0.25">
      <c r="K3299" s="58"/>
    </row>
    <row r="3300" spans="11:11" x14ac:dyDescent="0.25">
      <c r="K3300" s="58"/>
    </row>
    <row r="3301" spans="11:11" x14ac:dyDescent="0.25">
      <c r="K3301" s="58"/>
    </row>
    <row r="3302" spans="11:11" x14ac:dyDescent="0.25">
      <c r="K3302" s="58"/>
    </row>
    <row r="3303" spans="11:11" x14ac:dyDescent="0.25">
      <c r="K3303" s="58"/>
    </row>
    <row r="3304" spans="11:11" x14ac:dyDescent="0.25">
      <c r="K3304" s="58"/>
    </row>
    <row r="3305" spans="11:11" x14ac:dyDescent="0.25">
      <c r="K3305" s="58"/>
    </row>
    <row r="3306" spans="11:11" x14ac:dyDescent="0.25">
      <c r="K3306" s="58"/>
    </row>
    <row r="3307" spans="11:11" x14ac:dyDescent="0.25">
      <c r="K3307" s="58"/>
    </row>
    <row r="3308" spans="11:11" x14ac:dyDescent="0.25">
      <c r="K3308" s="58"/>
    </row>
    <row r="3309" spans="11:11" x14ac:dyDescent="0.25">
      <c r="K3309" s="58"/>
    </row>
    <row r="3310" spans="11:11" x14ac:dyDescent="0.25">
      <c r="K3310" s="58"/>
    </row>
    <row r="3311" spans="11:11" x14ac:dyDescent="0.25">
      <c r="K3311" s="58"/>
    </row>
    <row r="3312" spans="11:11" x14ac:dyDescent="0.25">
      <c r="K3312" s="58"/>
    </row>
    <row r="3313" spans="11:11" x14ac:dyDescent="0.25">
      <c r="K3313" s="58"/>
    </row>
    <row r="3314" spans="11:11" x14ac:dyDescent="0.25">
      <c r="K3314" s="58"/>
    </row>
    <row r="3315" spans="11:11" x14ac:dyDescent="0.25">
      <c r="K3315" s="58"/>
    </row>
    <row r="3316" spans="11:11" x14ac:dyDescent="0.25">
      <c r="K3316" s="58"/>
    </row>
    <row r="3317" spans="11:11" x14ac:dyDescent="0.25">
      <c r="K3317" s="58"/>
    </row>
    <row r="3318" spans="11:11" x14ac:dyDescent="0.25">
      <c r="K3318" s="58"/>
    </row>
    <row r="3319" spans="11:11" x14ac:dyDescent="0.25">
      <c r="K3319" s="58"/>
    </row>
    <row r="3320" spans="11:11" x14ac:dyDescent="0.25">
      <c r="K3320" s="58"/>
    </row>
    <row r="3321" spans="11:11" x14ac:dyDescent="0.25">
      <c r="K3321" s="58"/>
    </row>
    <row r="3322" spans="11:11" x14ac:dyDescent="0.25">
      <c r="K3322" s="58"/>
    </row>
    <row r="3323" spans="11:11" x14ac:dyDescent="0.25">
      <c r="K3323" s="58"/>
    </row>
    <row r="3324" spans="11:11" x14ac:dyDescent="0.25">
      <c r="K3324" s="58"/>
    </row>
    <row r="3325" spans="11:11" x14ac:dyDescent="0.25">
      <c r="K3325" s="58"/>
    </row>
    <row r="3326" spans="11:11" x14ac:dyDescent="0.25">
      <c r="K3326" s="58"/>
    </row>
    <row r="3327" spans="11:11" x14ac:dyDescent="0.25">
      <c r="K3327" s="58"/>
    </row>
    <row r="3328" spans="11:11" x14ac:dyDescent="0.25">
      <c r="K3328" s="58"/>
    </row>
    <row r="3329" spans="11:11" x14ac:dyDescent="0.25">
      <c r="K3329" s="58"/>
    </row>
    <row r="3330" spans="11:11" x14ac:dyDescent="0.25">
      <c r="K3330" s="58"/>
    </row>
    <row r="3331" spans="11:11" x14ac:dyDescent="0.25">
      <c r="K3331" s="58"/>
    </row>
    <row r="3332" spans="11:11" x14ac:dyDescent="0.25">
      <c r="K3332" s="58"/>
    </row>
    <row r="3333" spans="11:11" x14ac:dyDescent="0.25">
      <c r="K3333" s="58"/>
    </row>
    <row r="3334" spans="11:11" x14ac:dyDescent="0.25">
      <c r="K3334" s="58"/>
    </row>
    <row r="3335" spans="11:11" x14ac:dyDescent="0.25">
      <c r="K3335" s="58"/>
    </row>
    <row r="3336" spans="11:11" x14ac:dyDescent="0.25">
      <c r="K3336" s="58"/>
    </row>
    <row r="3337" spans="11:11" x14ac:dyDescent="0.25">
      <c r="K3337" s="58"/>
    </row>
    <row r="3338" spans="11:11" x14ac:dyDescent="0.25">
      <c r="K3338" s="58"/>
    </row>
    <row r="3339" spans="11:11" x14ac:dyDescent="0.25">
      <c r="K3339" s="58"/>
    </row>
    <row r="3340" spans="11:11" x14ac:dyDescent="0.25">
      <c r="K3340" s="58"/>
    </row>
    <row r="3341" spans="11:11" x14ac:dyDescent="0.25">
      <c r="K3341" s="58"/>
    </row>
    <row r="3342" spans="11:11" x14ac:dyDescent="0.25">
      <c r="K3342" s="58"/>
    </row>
    <row r="3343" spans="11:11" x14ac:dyDescent="0.25">
      <c r="K3343" s="58"/>
    </row>
    <row r="3344" spans="11:11" x14ac:dyDescent="0.25">
      <c r="K3344" s="58"/>
    </row>
    <row r="3345" spans="11:11" x14ac:dyDescent="0.25">
      <c r="K3345" s="58"/>
    </row>
    <row r="3346" spans="11:11" x14ac:dyDescent="0.25">
      <c r="K3346" s="58"/>
    </row>
    <row r="3347" spans="11:11" x14ac:dyDescent="0.25">
      <c r="K3347" s="58"/>
    </row>
    <row r="3348" spans="11:11" x14ac:dyDescent="0.25">
      <c r="K3348" s="58"/>
    </row>
    <row r="3349" spans="11:11" x14ac:dyDescent="0.25">
      <c r="K3349" s="58"/>
    </row>
    <row r="3350" spans="11:11" x14ac:dyDescent="0.25">
      <c r="K3350" s="58"/>
    </row>
    <row r="3351" spans="11:11" x14ac:dyDescent="0.25">
      <c r="K3351" s="58"/>
    </row>
    <row r="3352" spans="11:11" x14ac:dyDescent="0.25">
      <c r="K3352" s="58"/>
    </row>
    <row r="3353" spans="11:11" x14ac:dyDescent="0.25">
      <c r="K3353" s="58"/>
    </row>
    <row r="3354" spans="11:11" x14ac:dyDescent="0.25">
      <c r="K3354" s="58"/>
    </row>
    <row r="3355" spans="11:11" x14ac:dyDescent="0.25">
      <c r="K3355" s="58"/>
    </row>
    <row r="3356" spans="11:11" x14ac:dyDescent="0.25">
      <c r="K3356" s="58"/>
    </row>
    <row r="3357" spans="11:11" x14ac:dyDescent="0.25">
      <c r="K3357" s="58"/>
    </row>
    <row r="3358" spans="11:11" x14ac:dyDescent="0.25">
      <c r="K3358" s="58"/>
    </row>
    <row r="3359" spans="11:11" x14ac:dyDescent="0.25">
      <c r="K3359" s="58"/>
    </row>
    <row r="3360" spans="11:11" x14ac:dyDescent="0.25">
      <c r="K3360" s="58"/>
    </row>
    <row r="3361" spans="11:11" x14ac:dyDescent="0.25">
      <c r="K3361" s="58"/>
    </row>
    <row r="3362" spans="11:11" x14ac:dyDescent="0.25">
      <c r="K3362" s="58"/>
    </row>
    <row r="3363" spans="11:11" x14ac:dyDescent="0.25">
      <c r="K3363" s="58"/>
    </row>
    <row r="3364" spans="11:11" x14ac:dyDescent="0.25">
      <c r="K3364" s="58"/>
    </row>
    <row r="3365" spans="11:11" x14ac:dyDescent="0.25">
      <c r="K3365" s="58"/>
    </row>
    <row r="3366" spans="11:11" x14ac:dyDescent="0.25">
      <c r="K3366" s="58"/>
    </row>
    <row r="3367" spans="11:11" x14ac:dyDescent="0.25">
      <c r="K3367" s="58"/>
    </row>
    <row r="3368" spans="11:11" x14ac:dyDescent="0.25">
      <c r="K3368" s="58"/>
    </row>
    <row r="3369" spans="11:11" x14ac:dyDescent="0.25">
      <c r="K3369" s="58"/>
    </row>
    <row r="3370" spans="11:11" x14ac:dyDescent="0.25">
      <c r="K3370" s="58"/>
    </row>
    <row r="3371" spans="11:11" x14ac:dyDescent="0.25">
      <c r="K3371" s="58"/>
    </row>
    <row r="3372" spans="11:11" x14ac:dyDescent="0.25">
      <c r="K3372" s="58"/>
    </row>
    <row r="3373" spans="11:11" x14ac:dyDescent="0.25">
      <c r="K3373" s="58"/>
    </row>
    <row r="3374" spans="11:11" x14ac:dyDescent="0.25">
      <c r="K3374" s="58"/>
    </row>
    <row r="3375" spans="11:11" x14ac:dyDescent="0.25">
      <c r="K3375" s="58"/>
    </row>
    <row r="3376" spans="11:11" x14ac:dyDescent="0.25">
      <c r="K3376" s="58"/>
    </row>
    <row r="3377" spans="11:11" x14ac:dyDescent="0.25">
      <c r="K3377" s="58"/>
    </row>
    <row r="3378" spans="11:11" x14ac:dyDescent="0.25">
      <c r="K3378" s="58"/>
    </row>
    <row r="3379" spans="11:11" x14ac:dyDescent="0.25">
      <c r="K3379" s="58"/>
    </row>
    <row r="3380" spans="11:11" x14ac:dyDescent="0.25">
      <c r="K3380" s="58"/>
    </row>
    <row r="3381" spans="11:11" x14ac:dyDescent="0.25">
      <c r="K3381" s="58"/>
    </row>
    <row r="3382" spans="11:11" x14ac:dyDescent="0.25">
      <c r="K3382" s="58"/>
    </row>
    <row r="3383" spans="11:11" x14ac:dyDescent="0.25">
      <c r="K3383" s="58"/>
    </row>
    <row r="3384" spans="11:11" x14ac:dyDescent="0.25">
      <c r="K3384" s="58"/>
    </row>
    <row r="3385" spans="11:11" x14ac:dyDescent="0.25">
      <c r="K3385" s="58"/>
    </row>
    <row r="3386" spans="11:11" x14ac:dyDescent="0.25">
      <c r="K3386" s="58"/>
    </row>
    <row r="3387" spans="11:11" x14ac:dyDescent="0.25">
      <c r="K3387" s="58"/>
    </row>
    <row r="3388" spans="11:11" x14ac:dyDescent="0.25">
      <c r="K3388" s="58"/>
    </row>
    <row r="3389" spans="11:11" x14ac:dyDescent="0.25">
      <c r="K3389" s="58"/>
    </row>
    <row r="3390" spans="11:11" x14ac:dyDescent="0.25">
      <c r="K3390" s="58"/>
    </row>
    <row r="3391" spans="11:11" x14ac:dyDescent="0.25">
      <c r="K3391" s="58"/>
    </row>
    <row r="3392" spans="11:11" x14ac:dyDescent="0.25">
      <c r="K3392" s="58"/>
    </row>
    <row r="3393" spans="11:11" x14ac:dyDescent="0.25">
      <c r="K3393" s="58"/>
    </row>
    <row r="3394" spans="11:11" x14ac:dyDescent="0.25">
      <c r="K3394" s="58"/>
    </row>
    <row r="3395" spans="11:11" x14ac:dyDescent="0.25">
      <c r="K3395" s="58"/>
    </row>
    <row r="3396" spans="11:11" x14ac:dyDescent="0.25">
      <c r="K3396" s="58"/>
    </row>
    <row r="3397" spans="11:11" x14ac:dyDescent="0.25">
      <c r="K3397" s="58"/>
    </row>
    <row r="3398" spans="11:11" x14ac:dyDescent="0.25">
      <c r="K3398" s="58"/>
    </row>
    <row r="3399" spans="11:11" x14ac:dyDescent="0.25">
      <c r="K3399" s="58"/>
    </row>
    <row r="3400" spans="11:11" x14ac:dyDescent="0.25">
      <c r="K3400" s="58"/>
    </row>
    <row r="3401" spans="11:11" x14ac:dyDescent="0.25">
      <c r="K3401" s="58"/>
    </row>
    <row r="3402" spans="11:11" x14ac:dyDescent="0.25">
      <c r="K3402" s="58"/>
    </row>
    <row r="3403" spans="11:11" x14ac:dyDescent="0.25">
      <c r="K3403" s="58"/>
    </row>
    <row r="3404" spans="11:11" x14ac:dyDescent="0.25">
      <c r="K3404" s="58"/>
    </row>
    <row r="3405" spans="11:11" x14ac:dyDescent="0.25">
      <c r="K3405" s="58"/>
    </row>
    <row r="3406" spans="11:11" x14ac:dyDescent="0.25">
      <c r="K3406" s="58"/>
    </row>
    <row r="3407" spans="11:11" x14ac:dyDescent="0.25">
      <c r="K3407" s="58"/>
    </row>
    <row r="3408" spans="11:11" x14ac:dyDescent="0.25">
      <c r="K3408" s="58"/>
    </row>
    <row r="3409" spans="11:11" x14ac:dyDescent="0.25">
      <c r="K3409" s="58"/>
    </row>
    <row r="3410" spans="11:11" x14ac:dyDescent="0.25">
      <c r="K3410" s="58"/>
    </row>
    <row r="3411" spans="11:11" x14ac:dyDescent="0.25">
      <c r="K3411" s="58"/>
    </row>
    <row r="3412" spans="11:11" x14ac:dyDescent="0.25">
      <c r="K3412" s="58"/>
    </row>
    <row r="3413" spans="11:11" x14ac:dyDescent="0.25">
      <c r="K3413" s="58"/>
    </row>
    <row r="3414" spans="11:11" x14ac:dyDescent="0.25">
      <c r="K3414" s="58"/>
    </row>
    <row r="3415" spans="11:11" x14ac:dyDescent="0.25">
      <c r="K3415" s="58"/>
    </row>
    <row r="3416" spans="11:11" x14ac:dyDescent="0.25">
      <c r="K3416" s="58"/>
    </row>
    <row r="3417" spans="11:11" x14ac:dyDescent="0.25">
      <c r="K3417" s="58"/>
    </row>
    <row r="3418" spans="11:11" x14ac:dyDescent="0.25">
      <c r="K3418" s="58"/>
    </row>
    <row r="3419" spans="11:11" x14ac:dyDescent="0.25">
      <c r="K3419" s="58"/>
    </row>
    <row r="3420" spans="11:11" x14ac:dyDescent="0.25">
      <c r="K3420" s="58"/>
    </row>
    <row r="3421" spans="11:11" x14ac:dyDescent="0.25">
      <c r="K3421" s="58"/>
    </row>
    <row r="3422" spans="11:11" x14ac:dyDescent="0.25">
      <c r="K3422" s="58"/>
    </row>
    <row r="3423" spans="11:11" x14ac:dyDescent="0.25">
      <c r="K3423" s="58"/>
    </row>
    <row r="3424" spans="11:11" x14ac:dyDescent="0.25">
      <c r="K3424" s="58"/>
    </row>
    <row r="3425" spans="11:11" x14ac:dyDescent="0.25">
      <c r="K3425" s="58"/>
    </row>
    <row r="3426" spans="11:11" x14ac:dyDescent="0.25">
      <c r="K3426" s="58"/>
    </row>
    <row r="3427" spans="11:11" x14ac:dyDescent="0.25">
      <c r="K3427" s="58"/>
    </row>
    <row r="3428" spans="11:11" x14ac:dyDescent="0.25">
      <c r="K3428" s="58"/>
    </row>
    <row r="3429" spans="11:11" x14ac:dyDescent="0.25">
      <c r="K3429" s="58"/>
    </row>
    <row r="3430" spans="11:11" x14ac:dyDescent="0.25">
      <c r="K3430" s="58"/>
    </row>
    <row r="3431" spans="11:11" x14ac:dyDescent="0.25">
      <c r="K3431" s="58"/>
    </row>
    <row r="3432" spans="11:11" x14ac:dyDescent="0.25">
      <c r="K3432" s="58"/>
    </row>
    <row r="3433" spans="11:11" x14ac:dyDescent="0.25">
      <c r="K3433" s="58"/>
    </row>
    <row r="3434" spans="11:11" x14ac:dyDescent="0.25">
      <c r="K3434" s="58"/>
    </row>
    <row r="3435" spans="11:11" x14ac:dyDescent="0.25">
      <c r="K3435" s="58"/>
    </row>
    <row r="3436" spans="11:11" x14ac:dyDescent="0.25">
      <c r="K3436" s="58"/>
    </row>
    <row r="3437" spans="11:11" x14ac:dyDescent="0.25">
      <c r="K3437" s="58"/>
    </row>
  </sheetData>
  <conditionalFormatting sqref="J9:J18">
    <cfRule type="cellIs" dxfId="31" priority="3" operator="equal">
      <formula>0</formula>
    </cfRule>
  </conditionalFormatting>
  <conditionalFormatting sqref="J21:J37">
    <cfRule type="cellIs" dxfId="30" priority="2" operator="equal">
      <formula>0</formula>
    </cfRule>
  </conditionalFormatting>
  <conditionalFormatting sqref="J40:J43">
    <cfRule type="cellIs" dxfId="29" priority="1" operator="equal">
      <formula>0</formula>
    </cfRule>
  </conditionalFormatting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5"/>
  <sheetViews>
    <sheetView topLeftCell="A10" zoomScaleNormal="100" workbookViewId="0">
      <selection activeCell="L10" sqref="L1:L1048576"/>
    </sheetView>
  </sheetViews>
  <sheetFormatPr defaultColWidth="9.109375" defaultRowHeight="13.8" x14ac:dyDescent="0.3"/>
  <cols>
    <col min="1" max="1" width="18.88671875" style="319" customWidth="1"/>
    <col min="2" max="2" width="36" style="212" customWidth="1"/>
    <col min="3" max="3" width="9.5546875" style="213" customWidth="1"/>
    <col min="4" max="4" width="10.33203125" style="238" customWidth="1"/>
    <col min="5" max="5" width="14.5546875" style="158" customWidth="1"/>
    <col min="6" max="6" width="9.88671875" style="158" customWidth="1"/>
    <col min="7" max="7" width="14.33203125" style="158" customWidth="1"/>
    <col min="8" max="8" width="15" style="214" customWidth="1"/>
    <col min="9" max="9" width="12.109375" style="215" customWidth="1"/>
    <col min="10" max="10" width="7.6640625" style="158" bestFit="1" customWidth="1"/>
    <col min="11" max="11" width="11" style="216" customWidth="1"/>
    <col min="12" max="12" width="12.88671875" style="164" customWidth="1"/>
    <col min="13" max="13" width="12.44140625" style="164" customWidth="1"/>
    <col min="14" max="14" width="14.5546875" style="164" customWidth="1"/>
    <col min="15" max="15" width="9.109375" style="164" customWidth="1"/>
    <col min="16" max="16" width="11.88671875" style="164" customWidth="1"/>
    <col min="17" max="17" width="14.88671875" style="164" customWidth="1"/>
    <col min="18" max="18" width="13.5546875" style="164" customWidth="1"/>
    <col min="19" max="19" width="14.6640625" style="164" customWidth="1"/>
    <col min="20" max="20" width="9.109375" style="164"/>
    <col min="21" max="21" width="13.33203125" style="164" customWidth="1"/>
    <col min="22" max="22" width="13.44140625" style="164" customWidth="1"/>
    <col min="23" max="23" width="13.5546875" style="164" customWidth="1"/>
    <col min="24" max="24" width="15.33203125" style="164" customWidth="1"/>
    <col min="25" max="16384" width="9.109375" style="158"/>
  </cols>
  <sheetData>
    <row r="1" spans="1:24" s="159" customFormat="1" ht="41.4" x14ac:dyDescent="0.3">
      <c r="A1" s="306"/>
      <c r="B1" s="279" t="s">
        <v>368</v>
      </c>
      <c r="C1" s="155"/>
      <c r="D1" s="229" t="s">
        <v>357</v>
      </c>
      <c r="E1" s="156"/>
      <c r="F1" s="154" t="s">
        <v>1</v>
      </c>
      <c r="G1" s="154" t="s">
        <v>2</v>
      </c>
      <c r="H1" s="154" t="s">
        <v>3</v>
      </c>
      <c r="I1" s="157" t="s">
        <v>4</v>
      </c>
      <c r="J1" s="154"/>
      <c r="K1" s="157" t="s">
        <v>5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</row>
    <row r="2" spans="1:24" x14ac:dyDescent="0.3">
      <c r="A2" s="162" t="s">
        <v>0</v>
      </c>
      <c r="B2" s="161"/>
      <c r="C2" s="162" t="s">
        <v>6</v>
      </c>
      <c r="D2" s="230" t="s">
        <v>356</v>
      </c>
      <c r="E2" s="160" t="s">
        <v>3</v>
      </c>
      <c r="F2" s="160" t="s">
        <v>7</v>
      </c>
      <c r="G2" s="160" t="s">
        <v>8</v>
      </c>
      <c r="H2" s="160" t="s">
        <v>279</v>
      </c>
      <c r="I2" s="163" t="s">
        <v>280</v>
      </c>
      <c r="J2" s="160" t="s">
        <v>9</v>
      </c>
      <c r="K2" s="163" t="s">
        <v>10</v>
      </c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</row>
    <row r="3" spans="1:24" ht="14.4" thickBot="1" x14ac:dyDescent="0.35">
      <c r="A3" s="307" t="s">
        <v>278</v>
      </c>
      <c r="B3" s="167" t="s">
        <v>11</v>
      </c>
      <c r="C3" s="167" t="s">
        <v>12</v>
      </c>
      <c r="D3" s="231" t="s">
        <v>355</v>
      </c>
      <c r="E3" s="168" t="s">
        <v>13</v>
      </c>
      <c r="F3" s="168" t="s">
        <v>14</v>
      </c>
      <c r="G3" s="168" t="s">
        <v>15</v>
      </c>
      <c r="H3" s="168" t="s">
        <v>16</v>
      </c>
      <c r="I3" s="169" t="s">
        <v>17</v>
      </c>
      <c r="J3" s="168" t="s">
        <v>18</v>
      </c>
      <c r="K3" s="169" t="s">
        <v>19</v>
      </c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4" spans="1:24" ht="14.4" thickBot="1" x14ac:dyDescent="0.35">
      <c r="A4" s="308"/>
      <c r="B4" s="173"/>
      <c r="C4" s="167"/>
      <c r="D4" s="232"/>
      <c r="E4" s="168"/>
      <c r="F4" s="168"/>
      <c r="G4" s="168"/>
      <c r="H4" s="172"/>
      <c r="I4" s="174"/>
      <c r="J4" s="168"/>
      <c r="K4" s="169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</row>
    <row r="5" spans="1:24" ht="14.4" thickBot="1" x14ac:dyDescent="0.35">
      <c r="A5" s="176" t="s">
        <v>20</v>
      </c>
      <c r="B5" s="176" t="s">
        <v>21</v>
      </c>
      <c r="C5" s="176" t="s">
        <v>22</v>
      </c>
      <c r="D5" s="233"/>
      <c r="E5" s="175" t="s">
        <v>23</v>
      </c>
      <c r="F5" s="175" t="s">
        <v>24</v>
      </c>
      <c r="G5" s="175" t="s">
        <v>25</v>
      </c>
      <c r="H5" s="175" t="s">
        <v>26</v>
      </c>
      <c r="I5" s="177" t="s">
        <v>27</v>
      </c>
      <c r="J5" s="175" t="s">
        <v>28</v>
      </c>
      <c r="K5" s="177" t="s">
        <v>29</v>
      </c>
      <c r="L5" s="9"/>
      <c r="M5" s="9"/>
      <c r="N5" s="9"/>
      <c r="O5" s="171"/>
      <c r="P5" s="179"/>
      <c r="Q5" s="179"/>
      <c r="R5" s="179"/>
      <c r="S5" s="179"/>
      <c r="T5" s="171"/>
      <c r="U5" s="180"/>
      <c r="V5" s="180"/>
      <c r="W5" s="180"/>
      <c r="X5" s="180"/>
    </row>
    <row r="6" spans="1:24" x14ac:dyDescent="0.3">
      <c r="A6" s="309"/>
      <c r="B6" s="273" t="s">
        <v>361</v>
      </c>
      <c r="C6" s="78"/>
      <c r="D6" s="234"/>
      <c r="E6" s="182">
        <v>2</v>
      </c>
      <c r="F6" s="181"/>
      <c r="G6" s="181"/>
      <c r="H6" s="181"/>
      <c r="I6" s="183"/>
      <c r="J6" s="181"/>
      <c r="K6" s="183"/>
      <c r="L6" s="9"/>
      <c r="M6" s="9"/>
      <c r="N6" s="9"/>
      <c r="O6" s="171"/>
      <c r="P6" s="179"/>
      <c r="Q6" s="179"/>
      <c r="R6" s="179"/>
      <c r="S6" s="179"/>
      <c r="T6" s="171"/>
      <c r="U6" s="180"/>
      <c r="V6" s="180"/>
      <c r="W6" s="180"/>
      <c r="X6" s="180"/>
    </row>
    <row r="7" spans="1:24" x14ac:dyDescent="0.3">
      <c r="A7" s="310"/>
      <c r="B7" s="279" t="s">
        <v>362</v>
      </c>
      <c r="C7" s="84"/>
      <c r="D7" s="235"/>
      <c r="E7" s="185">
        <v>2</v>
      </c>
      <c r="F7" s="184"/>
      <c r="G7" s="184"/>
      <c r="H7" s="184"/>
      <c r="I7" s="186"/>
      <c r="J7" s="187"/>
      <c r="K7" s="188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</row>
    <row r="8" spans="1:24" s="274" customFormat="1" x14ac:dyDescent="0.25">
      <c r="A8" s="314" t="s">
        <v>358</v>
      </c>
      <c r="B8" s="315"/>
      <c r="C8" s="90"/>
      <c r="D8" s="236"/>
      <c r="E8" s="334"/>
      <c r="F8" s="335"/>
      <c r="G8" s="334"/>
      <c r="H8" s="335"/>
      <c r="I8" s="334"/>
      <c r="J8" s="353"/>
      <c r="K8" s="353"/>
    </row>
    <row r="9" spans="1:24" s="142" customFormat="1" x14ac:dyDescent="0.25">
      <c r="A9" s="84">
        <v>4280.1109999999999</v>
      </c>
      <c r="B9" s="83" t="s">
        <v>302</v>
      </c>
      <c r="C9" s="84" t="s">
        <v>31</v>
      </c>
      <c r="D9" s="235">
        <v>1</v>
      </c>
      <c r="E9" s="208">
        <f t="shared" ref="E9:E26" si="0">ROUND(D9*$E$7,0)</f>
        <v>2</v>
      </c>
      <c r="F9" s="300">
        <v>2</v>
      </c>
      <c r="G9" s="208">
        <f>(E9)*(F9)</f>
        <v>4</v>
      </c>
      <c r="H9" s="300">
        <v>0.25</v>
      </c>
      <c r="I9" s="208">
        <f t="shared" ref="I9:I66" si="1">G9*H9</f>
        <v>1</v>
      </c>
      <c r="J9" s="350">
        <v>35.72</v>
      </c>
      <c r="K9" s="351">
        <f t="shared" ref="K9:K66" si="2">(I9)*(J9)</f>
        <v>35.72</v>
      </c>
      <c r="L9" s="197"/>
    </row>
    <row r="10" spans="1:24" x14ac:dyDescent="0.3">
      <c r="A10" s="84">
        <v>117</v>
      </c>
      <c r="B10" s="83" t="s">
        <v>58</v>
      </c>
      <c r="C10" s="84" t="s">
        <v>31</v>
      </c>
      <c r="D10" s="235">
        <v>0.5</v>
      </c>
      <c r="E10" s="208">
        <f t="shared" si="0"/>
        <v>1</v>
      </c>
      <c r="F10" s="300">
        <v>1</v>
      </c>
      <c r="G10" s="208">
        <f>(E10)*(F10)</f>
        <v>1</v>
      </c>
      <c r="H10" s="300">
        <v>1.5</v>
      </c>
      <c r="I10" s="208">
        <f>(G10)*(H10)</f>
        <v>1.5</v>
      </c>
      <c r="J10" s="350">
        <v>35.72</v>
      </c>
      <c r="K10" s="350">
        <f>(I10)*(J10)</f>
        <v>53.58</v>
      </c>
      <c r="L10" s="180"/>
      <c r="M10" s="18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</row>
    <row r="11" spans="1:24" s="533" customFormat="1" ht="151.80000000000001" x14ac:dyDescent="0.25">
      <c r="A11" s="500" t="s">
        <v>391</v>
      </c>
      <c r="B11" s="510" t="s">
        <v>380</v>
      </c>
      <c r="C11" s="500" t="s">
        <v>284</v>
      </c>
      <c r="D11" s="512">
        <v>1</v>
      </c>
      <c r="E11" s="506">
        <f t="shared" si="0"/>
        <v>2</v>
      </c>
      <c r="F11" s="513">
        <v>1</v>
      </c>
      <c r="G11" s="506">
        <f>(E11)*(F11)</f>
        <v>2</v>
      </c>
      <c r="H11" s="513">
        <v>50.53</v>
      </c>
      <c r="I11" s="506">
        <f>(G11)*(H11)</f>
        <v>101.06</v>
      </c>
      <c r="J11" s="503">
        <v>35.72</v>
      </c>
      <c r="K11" s="535">
        <f>(I11)*(J11)</f>
        <v>3609.8631999999998</v>
      </c>
      <c r="L11" s="538"/>
    </row>
    <row r="12" spans="1:24" s="142" customFormat="1" ht="27.6" x14ac:dyDescent="0.25">
      <c r="A12" s="84" t="s">
        <v>309</v>
      </c>
      <c r="B12" s="83" t="s">
        <v>35</v>
      </c>
      <c r="C12" s="327" t="s">
        <v>46</v>
      </c>
      <c r="D12" s="235">
        <v>1</v>
      </c>
      <c r="E12" s="208">
        <f t="shared" si="0"/>
        <v>2</v>
      </c>
      <c r="F12" s="300">
        <v>1</v>
      </c>
      <c r="G12" s="300">
        <v>0</v>
      </c>
      <c r="H12" s="300">
        <v>1</v>
      </c>
      <c r="I12" s="300">
        <f>(G12)*(H12)</f>
        <v>0</v>
      </c>
      <c r="J12" s="350">
        <v>0</v>
      </c>
      <c r="K12" s="350">
        <f>(I12)*(J12)</f>
        <v>0</v>
      </c>
      <c r="L12" s="197"/>
      <c r="M12" s="200"/>
    </row>
    <row r="13" spans="1:24" s="142" customFormat="1" ht="27.6" x14ac:dyDescent="0.25">
      <c r="A13" s="84" t="s">
        <v>310</v>
      </c>
      <c r="B13" s="83" t="s">
        <v>36</v>
      </c>
      <c r="C13" s="327" t="s">
        <v>47</v>
      </c>
      <c r="D13" s="235">
        <v>1</v>
      </c>
      <c r="E13" s="208">
        <f t="shared" si="0"/>
        <v>2</v>
      </c>
      <c r="F13" s="300">
        <v>1</v>
      </c>
      <c r="G13" s="300">
        <v>0</v>
      </c>
      <c r="H13" s="300">
        <v>3</v>
      </c>
      <c r="I13" s="300">
        <f>(G13)*(H13)</f>
        <v>0</v>
      </c>
      <c r="J13" s="350">
        <v>0</v>
      </c>
      <c r="K13" s="350">
        <f>(I13)*(J13)</f>
        <v>0</v>
      </c>
      <c r="L13" s="197"/>
      <c r="M13" s="200"/>
    </row>
    <row r="14" spans="1:24" s="142" customFormat="1" ht="27.6" x14ac:dyDescent="0.25">
      <c r="A14" s="84" t="s">
        <v>311</v>
      </c>
      <c r="B14" s="83" t="s">
        <v>37</v>
      </c>
      <c r="C14" s="327" t="s">
        <v>48</v>
      </c>
      <c r="D14" s="235">
        <v>1</v>
      </c>
      <c r="E14" s="208">
        <f t="shared" si="0"/>
        <v>2</v>
      </c>
      <c r="F14" s="300">
        <v>1</v>
      </c>
      <c r="G14" s="300">
        <v>0</v>
      </c>
      <c r="H14" s="300">
        <v>0.25</v>
      </c>
      <c r="I14" s="300">
        <f>(G14)*(H14)</f>
        <v>0</v>
      </c>
      <c r="J14" s="350">
        <v>0</v>
      </c>
      <c r="K14" s="350">
        <f>(I14)*(J14)</f>
        <v>0</v>
      </c>
      <c r="L14" s="197"/>
      <c r="M14" s="200"/>
    </row>
    <row r="15" spans="1:24" x14ac:dyDescent="0.3">
      <c r="A15" s="190" t="s">
        <v>275</v>
      </c>
      <c r="B15" s="191" t="s">
        <v>274</v>
      </c>
      <c r="C15" s="190" t="s">
        <v>31</v>
      </c>
      <c r="D15" s="235">
        <v>1</v>
      </c>
      <c r="E15" s="208">
        <f t="shared" si="0"/>
        <v>2</v>
      </c>
      <c r="F15" s="329">
        <v>1</v>
      </c>
      <c r="G15" s="208">
        <f t="shared" ref="G15:G26" si="3">(E15)*(F15)</f>
        <v>2</v>
      </c>
      <c r="H15" s="329">
        <v>1.5</v>
      </c>
      <c r="I15" s="208">
        <f t="shared" si="1"/>
        <v>3</v>
      </c>
      <c r="J15" s="350">
        <v>35.72</v>
      </c>
      <c r="K15" s="351">
        <f t="shared" si="2"/>
        <v>107.16</v>
      </c>
      <c r="L15" s="180"/>
      <c r="M15" s="180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</row>
    <row r="16" spans="1:24" ht="27.6" x14ac:dyDescent="0.3">
      <c r="A16" s="190" t="s">
        <v>224</v>
      </c>
      <c r="B16" s="191" t="s">
        <v>33</v>
      </c>
      <c r="C16" s="84" t="s">
        <v>312</v>
      </c>
      <c r="D16" s="235">
        <v>1</v>
      </c>
      <c r="E16" s="208">
        <f t="shared" si="0"/>
        <v>2</v>
      </c>
      <c r="F16" s="329">
        <v>1</v>
      </c>
      <c r="G16" s="208">
        <f t="shared" ref="G16:G17" si="4">(E16)*(F16)</f>
        <v>2</v>
      </c>
      <c r="H16" s="329">
        <v>6</v>
      </c>
      <c r="I16" s="208">
        <f t="shared" si="1"/>
        <v>12</v>
      </c>
      <c r="J16" s="350">
        <v>35.72</v>
      </c>
      <c r="K16" s="351">
        <f t="shared" si="2"/>
        <v>428.64</v>
      </c>
      <c r="L16" s="180"/>
      <c r="M16" s="180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</row>
    <row r="17" spans="1:24" ht="27.6" x14ac:dyDescent="0.3">
      <c r="A17" s="190" t="s">
        <v>213</v>
      </c>
      <c r="B17" s="191" t="s">
        <v>214</v>
      </c>
      <c r="C17" s="190" t="s">
        <v>215</v>
      </c>
      <c r="D17" s="235">
        <v>1</v>
      </c>
      <c r="E17" s="208">
        <f t="shared" si="0"/>
        <v>2</v>
      </c>
      <c r="F17" s="329">
        <v>1</v>
      </c>
      <c r="G17" s="208">
        <f t="shared" si="4"/>
        <v>2</v>
      </c>
      <c r="H17" s="329">
        <v>3</v>
      </c>
      <c r="I17" s="208">
        <f>(G17)*(H17)</f>
        <v>6</v>
      </c>
      <c r="J17" s="350">
        <v>35.72</v>
      </c>
      <c r="K17" s="351">
        <f t="shared" si="2"/>
        <v>214.32</v>
      </c>
      <c r="L17" s="180"/>
      <c r="M17" s="180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</row>
    <row r="18" spans="1:24" ht="27.6" x14ac:dyDescent="0.3">
      <c r="A18" s="190" t="s">
        <v>343</v>
      </c>
      <c r="B18" s="191" t="s">
        <v>57</v>
      </c>
      <c r="C18" s="418" t="s">
        <v>382</v>
      </c>
      <c r="D18" s="235">
        <v>0.8</v>
      </c>
      <c r="E18" s="208">
        <f t="shared" si="0"/>
        <v>2</v>
      </c>
      <c r="F18" s="329">
        <v>1</v>
      </c>
      <c r="G18" s="208">
        <f t="shared" si="3"/>
        <v>2</v>
      </c>
      <c r="H18" s="329">
        <v>40</v>
      </c>
      <c r="I18" s="208">
        <f t="shared" si="1"/>
        <v>80</v>
      </c>
      <c r="J18" s="350">
        <v>35.72</v>
      </c>
      <c r="K18" s="351">
        <f t="shared" si="2"/>
        <v>2857.6</v>
      </c>
      <c r="L18" s="180"/>
      <c r="M18" s="180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</row>
    <row r="19" spans="1:24" x14ac:dyDescent="0.3">
      <c r="A19" s="190" t="s">
        <v>157</v>
      </c>
      <c r="B19" s="191" t="s">
        <v>156</v>
      </c>
      <c r="C19" s="190" t="s">
        <v>31</v>
      </c>
      <c r="D19" s="235">
        <v>1</v>
      </c>
      <c r="E19" s="208">
        <f t="shared" si="0"/>
        <v>2</v>
      </c>
      <c r="F19" s="329">
        <v>1</v>
      </c>
      <c r="G19" s="208">
        <f t="shared" si="3"/>
        <v>2</v>
      </c>
      <c r="H19" s="329">
        <v>2</v>
      </c>
      <c r="I19" s="208">
        <f t="shared" si="1"/>
        <v>4</v>
      </c>
      <c r="J19" s="350">
        <v>35.72</v>
      </c>
      <c r="K19" s="351">
        <f t="shared" si="2"/>
        <v>142.88</v>
      </c>
      <c r="L19" s="180"/>
      <c r="M19" s="180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</row>
    <row r="20" spans="1:24" x14ac:dyDescent="0.3">
      <c r="A20" s="190" t="s">
        <v>159</v>
      </c>
      <c r="B20" s="191" t="s">
        <v>158</v>
      </c>
      <c r="C20" s="190" t="s">
        <v>31</v>
      </c>
      <c r="D20" s="235">
        <v>1</v>
      </c>
      <c r="E20" s="208">
        <f t="shared" si="0"/>
        <v>2</v>
      </c>
      <c r="F20" s="329">
        <v>1</v>
      </c>
      <c r="G20" s="208">
        <f t="shared" si="3"/>
        <v>2</v>
      </c>
      <c r="H20" s="329">
        <v>2</v>
      </c>
      <c r="I20" s="208">
        <f t="shared" si="1"/>
        <v>4</v>
      </c>
      <c r="J20" s="350">
        <v>35.72</v>
      </c>
      <c r="K20" s="351">
        <f t="shared" si="2"/>
        <v>142.88</v>
      </c>
      <c r="L20" s="180"/>
      <c r="M20" s="180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</row>
    <row r="21" spans="1:24" x14ac:dyDescent="0.3">
      <c r="A21" s="190" t="s">
        <v>161</v>
      </c>
      <c r="B21" s="191" t="s">
        <v>160</v>
      </c>
      <c r="C21" s="190" t="s">
        <v>31</v>
      </c>
      <c r="D21" s="235">
        <v>1</v>
      </c>
      <c r="E21" s="208">
        <f t="shared" si="0"/>
        <v>2</v>
      </c>
      <c r="F21" s="329">
        <v>1</v>
      </c>
      <c r="G21" s="208">
        <f t="shared" si="3"/>
        <v>2</v>
      </c>
      <c r="H21" s="329">
        <v>2</v>
      </c>
      <c r="I21" s="208">
        <f t="shared" si="1"/>
        <v>4</v>
      </c>
      <c r="J21" s="350">
        <v>35.72</v>
      </c>
      <c r="K21" s="351">
        <f t="shared" si="2"/>
        <v>142.88</v>
      </c>
      <c r="L21" s="180"/>
      <c r="M21" s="180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</row>
    <row r="22" spans="1:24" ht="27.6" x14ac:dyDescent="0.3">
      <c r="A22" s="190" t="s">
        <v>240</v>
      </c>
      <c r="B22" s="191" t="s">
        <v>162</v>
      </c>
      <c r="C22" s="190" t="s">
        <v>31</v>
      </c>
      <c r="D22" s="235">
        <v>1</v>
      </c>
      <c r="E22" s="208">
        <f t="shared" si="0"/>
        <v>2</v>
      </c>
      <c r="F22" s="329">
        <v>1</v>
      </c>
      <c r="G22" s="208">
        <f t="shared" si="3"/>
        <v>2</v>
      </c>
      <c r="H22" s="329">
        <v>2</v>
      </c>
      <c r="I22" s="208">
        <f t="shared" si="1"/>
        <v>4</v>
      </c>
      <c r="J22" s="350">
        <v>35.72</v>
      </c>
      <c r="K22" s="351">
        <f t="shared" si="2"/>
        <v>142.88</v>
      </c>
      <c r="L22" s="180"/>
      <c r="M22" s="180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</row>
    <row r="23" spans="1:24" ht="55.2" x14ac:dyDescent="0.3">
      <c r="A23" s="190" t="s">
        <v>163</v>
      </c>
      <c r="B23" s="191" t="s">
        <v>59</v>
      </c>
      <c r="C23" s="190" t="s">
        <v>108</v>
      </c>
      <c r="D23" s="235">
        <v>1</v>
      </c>
      <c r="E23" s="208">
        <f t="shared" si="0"/>
        <v>2</v>
      </c>
      <c r="F23" s="329">
        <v>1</v>
      </c>
      <c r="G23" s="208">
        <f t="shared" si="3"/>
        <v>2</v>
      </c>
      <c r="H23" s="329">
        <v>20</v>
      </c>
      <c r="I23" s="208">
        <f t="shared" si="1"/>
        <v>40</v>
      </c>
      <c r="J23" s="350">
        <v>35.72</v>
      </c>
      <c r="K23" s="351">
        <f t="shared" si="2"/>
        <v>1428.8</v>
      </c>
      <c r="L23" s="180"/>
      <c r="M23" s="180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</row>
    <row r="24" spans="1:24" x14ac:dyDescent="0.3">
      <c r="A24" s="190" t="s">
        <v>165</v>
      </c>
      <c r="B24" s="191" t="s">
        <v>164</v>
      </c>
      <c r="C24" s="190" t="s">
        <v>31</v>
      </c>
      <c r="D24" s="235">
        <v>1</v>
      </c>
      <c r="E24" s="208">
        <f t="shared" si="0"/>
        <v>2</v>
      </c>
      <c r="F24" s="329">
        <v>1</v>
      </c>
      <c r="G24" s="208">
        <f t="shared" si="3"/>
        <v>2</v>
      </c>
      <c r="H24" s="329">
        <v>1.5</v>
      </c>
      <c r="I24" s="208">
        <f t="shared" si="1"/>
        <v>3</v>
      </c>
      <c r="J24" s="350">
        <v>35.72</v>
      </c>
      <c r="K24" s="351">
        <f t="shared" si="2"/>
        <v>107.16</v>
      </c>
      <c r="L24" s="180"/>
      <c r="M24" s="180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</row>
    <row r="25" spans="1:24" x14ac:dyDescent="0.3">
      <c r="A25" s="190" t="s">
        <v>167</v>
      </c>
      <c r="B25" s="191" t="s">
        <v>166</v>
      </c>
      <c r="C25" s="190" t="s">
        <v>31</v>
      </c>
      <c r="D25" s="235">
        <v>1</v>
      </c>
      <c r="E25" s="208">
        <f t="shared" si="0"/>
        <v>2</v>
      </c>
      <c r="F25" s="329">
        <v>1</v>
      </c>
      <c r="G25" s="208">
        <f t="shared" si="3"/>
        <v>2</v>
      </c>
      <c r="H25" s="329">
        <v>0.5</v>
      </c>
      <c r="I25" s="208">
        <f t="shared" si="1"/>
        <v>1</v>
      </c>
      <c r="J25" s="350">
        <v>35.72</v>
      </c>
      <c r="K25" s="351">
        <f t="shared" si="2"/>
        <v>35.72</v>
      </c>
      <c r="L25" s="180"/>
      <c r="M25" s="180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</row>
    <row r="26" spans="1:24" s="274" customFormat="1" x14ac:dyDescent="0.25">
      <c r="A26" s="190" t="s">
        <v>264</v>
      </c>
      <c r="B26" s="191" t="s">
        <v>168</v>
      </c>
      <c r="C26" s="190" t="s">
        <v>31</v>
      </c>
      <c r="D26" s="235">
        <v>1</v>
      </c>
      <c r="E26" s="208">
        <f t="shared" si="0"/>
        <v>2</v>
      </c>
      <c r="F26" s="329">
        <v>1</v>
      </c>
      <c r="G26" s="208">
        <f t="shared" si="3"/>
        <v>2</v>
      </c>
      <c r="H26" s="329">
        <v>2</v>
      </c>
      <c r="I26" s="208">
        <f t="shared" si="1"/>
        <v>4</v>
      </c>
      <c r="J26" s="350">
        <v>35.72</v>
      </c>
      <c r="K26" s="351">
        <f t="shared" si="2"/>
        <v>142.88</v>
      </c>
    </row>
    <row r="27" spans="1:24" s="274" customFormat="1" x14ac:dyDescent="0.25">
      <c r="A27" s="244"/>
      <c r="B27" s="316" t="s">
        <v>351</v>
      </c>
      <c r="C27" s="249"/>
      <c r="D27" s="245"/>
      <c r="E27" s="331"/>
      <c r="F27" s="331"/>
      <c r="G27" s="331"/>
      <c r="H27" s="380">
        <f>SUM(H9:H26)</f>
        <v>139.03</v>
      </c>
      <c r="I27" s="332">
        <f>SUM(I9:I26)</f>
        <v>268.56</v>
      </c>
      <c r="J27" s="352"/>
      <c r="K27" s="352">
        <f>SUM(K9:K26)</f>
        <v>9592.9631999999983</v>
      </c>
    </row>
    <row r="28" spans="1:24" s="274" customFormat="1" x14ac:dyDescent="0.25">
      <c r="A28" s="244"/>
      <c r="B28" s="316"/>
      <c r="C28" s="249"/>
      <c r="D28" s="245"/>
      <c r="E28" s="331"/>
      <c r="F28" s="331"/>
      <c r="G28" s="331"/>
      <c r="H28" s="380">
        <f>(SUM(H9:H26))-H18</f>
        <v>99.03</v>
      </c>
      <c r="I28" s="332"/>
      <c r="J28" s="352"/>
      <c r="K28" s="352"/>
    </row>
    <row r="29" spans="1:24" x14ac:dyDescent="0.3">
      <c r="A29" s="84" t="s">
        <v>85</v>
      </c>
      <c r="B29" s="83" t="s">
        <v>66</v>
      </c>
      <c r="C29" s="84" t="s">
        <v>83</v>
      </c>
      <c r="D29" s="235">
        <v>1</v>
      </c>
      <c r="E29" s="300">
        <f t="shared" ref="E29:E57" si="5">ROUND(D29*$E$7,0)</f>
        <v>2</v>
      </c>
      <c r="F29" s="300">
        <v>1</v>
      </c>
      <c r="G29" s="208">
        <f t="shared" ref="G29:G57" si="6">(E29)*(F29)</f>
        <v>2</v>
      </c>
      <c r="H29" s="300">
        <v>1</v>
      </c>
      <c r="I29" s="208">
        <f>(G29)*(H29)</f>
        <v>2</v>
      </c>
      <c r="J29" s="350">
        <v>35.72</v>
      </c>
      <c r="K29" s="350">
        <f>(I29)*(J29)</f>
        <v>71.44</v>
      </c>
      <c r="L29" s="305"/>
      <c r="M29" s="305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</row>
    <row r="30" spans="1:24" ht="27.6" x14ac:dyDescent="0.3">
      <c r="A30" s="84" t="s">
        <v>104</v>
      </c>
      <c r="B30" s="83" t="s">
        <v>53</v>
      </c>
      <c r="C30" s="84" t="s">
        <v>304</v>
      </c>
      <c r="D30" s="235">
        <v>1</v>
      </c>
      <c r="E30" s="300">
        <f t="shared" si="5"/>
        <v>2</v>
      </c>
      <c r="F30" s="300">
        <v>1</v>
      </c>
      <c r="G30" s="208">
        <f t="shared" si="6"/>
        <v>2</v>
      </c>
      <c r="H30" s="300">
        <v>1</v>
      </c>
      <c r="I30" s="208">
        <f>(G30)*(H30)</f>
        <v>2</v>
      </c>
      <c r="J30" s="350">
        <v>35.72</v>
      </c>
      <c r="K30" s="350">
        <f>(I30)*(J30)</f>
        <v>71.44</v>
      </c>
      <c r="L30" s="180"/>
      <c r="M30" s="180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</row>
    <row r="31" spans="1:24" ht="27.6" x14ac:dyDescent="0.3">
      <c r="A31" s="84" t="s">
        <v>86</v>
      </c>
      <c r="B31" s="83" t="s">
        <v>44</v>
      </c>
      <c r="C31" s="84" t="s">
        <v>305</v>
      </c>
      <c r="D31" s="235">
        <v>1</v>
      </c>
      <c r="E31" s="300">
        <f t="shared" si="5"/>
        <v>2</v>
      </c>
      <c r="F31" s="300">
        <v>1</v>
      </c>
      <c r="G31" s="208">
        <f t="shared" si="6"/>
        <v>2</v>
      </c>
      <c r="H31" s="300">
        <v>0.25</v>
      </c>
      <c r="I31" s="300">
        <f>(G31)*(H31)</f>
        <v>0.5</v>
      </c>
      <c r="J31" s="350">
        <v>35.72</v>
      </c>
      <c r="K31" s="350">
        <f>(I31)*(J31)</f>
        <v>17.86</v>
      </c>
      <c r="L31" s="180"/>
      <c r="M31" s="180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</row>
    <row r="32" spans="1:24" ht="41.4" x14ac:dyDescent="0.3">
      <c r="A32" s="84" t="s">
        <v>89</v>
      </c>
      <c r="B32" s="83" t="s">
        <v>38</v>
      </c>
      <c r="C32" s="84" t="s">
        <v>49</v>
      </c>
      <c r="D32" s="235">
        <v>1</v>
      </c>
      <c r="E32" s="300">
        <f t="shared" si="5"/>
        <v>2</v>
      </c>
      <c r="F32" s="300">
        <v>1</v>
      </c>
      <c r="G32" s="208">
        <f t="shared" si="6"/>
        <v>2</v>
      </c>
      <c r="H32" s="300">
        <v>0.25</v>
      </c>
      <c r="I32" s="300">
        <f t="shared" ref="I32:I38" si="7">(G32)*(H32)</f>
        <v>0.5</v>
      </c>
      <c r="J32" s="350">
        <v>35.72</v>
      </c>
      <c r="K32" s="350">
        <f t="shared" ref="K32:K38" si="8">(I32)*(J32)</f>
        <v>17.86</v>
      </c>
      <c r="L32" s="180"/>
      <c r="M32" s="180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4" ht="27.6" x14ac:dyDescent="0.3">
      <c r="A33" s="84" t="s">
        <v>90</v>
      </c>
      <c r="B33" s="83" t="s">
        <v>39</v>
      </c>
      <c r="C33" s="327" t="s">
        <v>40</v>
      </c>
      <c r="D33" s="235">
        <v>1</v>
      </c>
      <c r="E33" s="300">
        <f t="shared" si="5"/>
        <v>2</v>
      </c>
      <c r="F33" s="300">
        <v>1</v>
      </c>
      <c r="G33" s="208">
        <v>0</v>
      </c>
      <c r="H33" s="300">
        <v>0.16</v>
      </c>
      <c r="I33" s="300">
        <f t="shared" si="7"/>
        <v>0</v>
      </c>
      <c r="J33" s="350">
        <v>0</v>
      </c>
      <c r="K33" s="350">
        <f t="shared" si="8"/>
        <v>0</v>
      </c>
      <c r="L33" s="303"/>
      <c r="M33" s="303"/>
      <c r="N33" s="303"/>
      <c r="O33" s="171"/>
      <c r="P33" s="304"/>
      <c r="Q33" s="304"/>
      <c r="R33" s="304"/>
      <c r="S33" s="304"/>
      <c r="T33" s="171"/>
      <c r="U33" s="180"/>
      <c r="V33" s="180"/>
      <c r="W33" s="180"/>
      <c r="X33" s="180"/>
    </row>
    <row r="34" spans="1:24" ht="27.6" x14ac:dyDescent="0.3">
      <c r="A34" s="84" t="s">
        <v>91</v>
      </c>
      <c r="B34" s="83" t="s">
        <v>41</v>
      </c>
      <c r="C34" s="84" t="s">
        <v>82</v>
      </c>
      <c r="D34" s="235">
        <v>1</v>
      </c>
      <c r="E34" s="300">
        <f t="shared" si="5"/>
        <v>2</v>
      </c>
      <c r="F34" s="300">
        <v>1</v>
      </c>
      <c r="G34" s="208">
        <f t="shared" si="6"/>
        <v>2</v>
      </c>
      <c r="H34" s="300">
        <v>0.25</v>
      </c>
      <c r="I34" s="300">
        <f t="shared" si="7"/>
        <v>0.5</v>
      </c>
      <c r="J34" s="350">
        <v>35.72</v>
      </c>
      <c r="K34" s="350">
        <f t="shared" si="8"/>
        <v>17.86</v>
      </c>
      <c r="L34" s="303"/>
      <c r="M34" s="303"/>
      <c r="N34" s="303"/>
      <c r="O34" s="171"/>
      <c r="P34" s="304"/>
      <c r="Q34" s="304"/>
      <c r="R34" s="304"/>
      <c r="S34" s="304"/>
      <c r="T34" s="171"/>
      <c r="U34" s="180"/>
      <c r="V34" s="180"/>
      <c r="W34" s="180"/>
      <c r="X34" s="180"/>
    </row>
    <row r="35" spans="1:24" ht="27.6" x14ac:dyDescent="0.3">
      <c r="A35" s="84" t="s">
        <v>87</v>
      </c>
      <c r="B35" s="83" t="s">
        <v>42</v>
      </c>
      <c r="C35" s="84" t="s">
        <v>318</v>
      </c>
      <c r="D35" s="235">
        <v>1</v>
      </c>
      <c r="E35" s="300">
        <f t="shared" si="5"/>
        <v>2</v>
      </c>
      <c r="F35" s="300">
        <v>1</v>
      </c>
      <c r="G35" s="208">
        <f t="shared" si="6"/>
        <v>2</v>
      </c>
      <c r="H35" s="300">
        <v>0.16</v>
      </c>
      <c r="I35" s="300">
        <f t="shared" si="7"/>
        <v>0.32</v>
      </c>
      <c r="J35" s="350">
        <v>35.72</v>
      </c>
      <c r="K35" s="350">
        <f t="shared" si="8"/>
        <v>11.430400000000001</v>
      </c>
      <c r="L35" s="303"/>
      <c r="M35" s="303"/>
      <c r="N35" s="303"/>
      <c r="O35" s="302"/>
      <c r="P35" s="304"/>
      <c r="Q35" s="304"/>
      <c r="R35" s="304"/>
      <c r="S35" s="304"/>
      <c r="T35" s="302"/>
      <c r="U35" s="180"/>
      <c r="V35" s="180"/>
      <c r="W35" s="180"/>
      <c r="X35" s="180"/>
    </row>
    <row r="36" spans="1:24" ht="27.6" x14ac:dyDescent="0.3">
      <c r="A36" s="84" t="s">
        <v>88</v>
      </c>
      <c r="B36" s="83" t="s">
        <v>43</v>
      </c>
      <c r="C36" s="84" t="s">
        <v>306</v>
      </c>
      <c r="D36" s="235">
        <v>1</v>
      </c>
      <c r="E36" s="300">
        <f t="shared" si="5"/>
        <v>2</v>
      </c>
      <c r="F36" s="300">
        <v>1</v>
      </c>
      <c r="G36" s="208">
        <f t="shared" si="6"/>
        <v>2</v>
      </c>
      <c r="H36" s="300">
        <v>0.25</v>
      </c>
      <c r="I36" s="300">
        <f t="shared" si="7"/>
        <v>0.5</v>
      </c>
      <c r="J36" s="350">
        <v>35.72</v>
      </c>
      <c r="K36" s="350">
        <f t="shared" si="8"/>
        <v>17.86</v>
      </c>
      <c r="L36" s="303"/>
      <c r="M36" s="303"/>
      <c r="N36" s="303"/>
      <c r="O36" s="171"/>
      <c r="P36" s="304"/>
      <c r="Q36" s="304"/>
      <c r="R36" s="304"/>
      <c r="S36" s="304"/>
      <c r="T36" s="171"/>
      <c r="U36" s="180"/>
      <c r="V36" s="180"/>
      <c r="W36" s="180"/>
      <c r="X36" s="180"/>
    </row>
    <row r="37" spans="1:24" ht="41.4" x14ac:dyDescent="0.3">
      <c r="A37" s="84" t="s">
        <v>119</v>
      </c>
      <c r="B37" s="83" t="s">
        <v>71</v>
      </c>
      <c r="C37" s="84" t="s">
        <v>81</v>
      </c>
      <c r="D37" s="235">
        <v>2</v>
      </c>
      <c r="E37" s="300">
        <f t="shared" si="5"/>
        <v>4</v>
      </c>
      <c r="F37" s="300">
        <v>1</v>
      </c>
      <c r="G37" s="208">
        <f t="shared" si="6"/>
        <v>4</v>
      </c>
      <c r="H37" s="300">
        <v>0.25</v>
      </c>
      <c r="I37" s="300">
        <f t="shared" si="7"/>
        <v>1</v>
      </c>
      <c r="J37" s="350">
        <v>35.72</v>
      </c>
      <c r="K37" s="350">
        <f t="shared" si="8"/>
        <v>35.72</v>
      </c>
      <c r="L37" s="303"/>
      <c r="M37" s="303"/>
      <c r="N37" s="303"/>
      <c r="O37" s="171"/>
      <c r="P37" s="304"/>
      <c r="Q37" s="304"/>
      <c r="R37" s="304"/>
      <c r="S37" s="304"/>
      <c r="T37" s="302"/>
      <c r="U37" s="180"/>
      <c r="V37" s="180"/>
      <c r="W37" s="180"/>
      <c r="X37" s="180"/>
    </row>
    <row r="38" spans="1:24" x14ac:dyDescent="0.3">
      <c r="A38" s="84" t="s">
        <v>92</v>
      </c>
      <c r="B38" s="83" t="s">
        <v>67</v>
      </c>
      <c r="C38" s="84" t="s">
        <v>31</v>
      </c>
      <c r="D38" s="235">
        <v>1</v>
      </c>
      <c r="E38" s="300">
        <f t="shared" si="5"/>
        <v>2</v>
      </c>
      <c r="F38" s="300">
        <v>1</v>
      </c>
      <c r="G38" s="208">
        <f t="shared" si="6"/>
        <v>2</v>
      </c>
      <c r="H38" s="300">
        <v>1</v>
      </c>
      <c r="I38" s="208">
        <f t="shared" si="7"/>
        <v>2</v>
      </c>
      <c r="J38" s="350">
        <v>35.72</v>
      </c>
      <c r="K38" s="350">
        <f t="shared" si="8"/>
        <v>71.44</v>
      </c>
      <c r="L38" s="303"/>
      <c r="M38" s="303"/>
      <c r="N38" s="303"/>
      <c r="O38" s="171"/>
      <c r="P38" s="304"/>
      <c r="Q38" s="304"/>
      <c r="R38" s="304"/>
      <c r="S38" s="304"/>
      <c r="T38" s="302"/>
      <c r="U38" s="180"/>
      <c r="V38" s="180"/>
      <c r="W38" s="180"/>
      <c r="X38" s="180"/>
    </row>
    <row r="39" spans="1:24" s="142" customFormat="1" ht="27.6" x14ac:dyDescent="0.25">
      <c r="A39" s="84" t="s">
        <v>103</v>
      </c>
      <c r="B39" s="83" t="s">
        <v>80</v>
      </c>
      <c r="C39" s="88" t="s">
        <v>307</v>
      </c>
      <c r="D39" s="235">
        <v>1</v>
      </c>
      <c r="E39" s="300">
        <f t="shared" si="5"/>
        <v>2</v>
      </c>
      <c r="F39" s="300">
        <v>1</v>
      </c>
      <c r="G39" s="208">
        <f t="shared" si="6"/>
        <v>2</v>
      </c>
      <c r="H39" s="300">
        <v>1</v>
      </c>
      <c r="I39" s="208">
        <f>(G39)*(H39)</f>
        <v>2</v>
      </c>
      <c r="J39" s="350">
        <v>35.72</v>
      </c>
      <c r="K39" s="350">
        <f>(I39)*(J39)</f>
        <v>71.44</v>
      </c>
      <c r="L39" s="303"/>
      <c r="M39" s="303"/>
      <c r="N39" s="303"/>
      <c r="O39" s="171"/>
      <c r="P39" s="304"/>
      <c r="Q39" s="304"/>
      <c r="R39" s="304"/>
      <c r="S39" s="304"/>
      <c r="T39" s="302"/>
      <c r="U39" s="197"/>
      <c r="V39" s="197"/>
      <c r="W39" s="197"/>
      <c r="X39" s="200"/>
    </row>
    <row r="40" spans="1:24" s="142" customFormat="1" x14ac:dyDescent="0.25">
      <c r="A40" s="84" t="s">
        <v>97</v>
      </c>
      <c r="B40" s="83" t="s">
        <v>52</v>
      </c>
      <c r="C40" s="84" t="s">
        <v>31</v>
      </c>
      <c r="D40" s="235">
        <v>1</v>
      </c>
      <c r="E40" s="300">
        <f t="shared" si="5"/>
        <v>2</v>
      </c>
      <c r="F40" s="300">
        <v>1</v>
      </c>
      <c r="G40" s="208">
        <f t="shared" si="6"/>
        <v>2</v>
      </c>
      <c r="H40" s="300">
        <v>1.5</v>
      </c>
      <c r="I40" s="208">
        <f>(G40)*(H40)</f>
        <v>3</v>
      </c>
      <c r="J40" s="350">
        <v>35.72</v>
      </c>
      <c r="K40" s="350">
        <f t="shared" ref="K40:K43" si="9">(I40)*(J40)</f>
        <v>107.16</v>
      </c>
      <c r="L40" s="303"/>
      <c r="M40" s="303"/>
      <c r="N40" s="303"/>
      <c r="O40" s="171"/>
      <c r="P40" s="304"/>
      <c r="Q40" s="304"/>
      <c r="R40" s="304"/>
      <c r="S40" s="304"/>
      <c r="T40" s="302"/>
      <c r="U40" s="197"/>
      <c r="V40" s="197"/>
      <c r="W40" s="197"/>
      <c r="X40" s="200"/>
    </row>
    <row r="41" spans="1:24" ht="27.6" x14ac:dyDescent="0.3">
      <c r="A41" s="84" t="s">
        <v>84</v>
      </c>
      <c r="B41" s="83" t="s">
        <v>50</v>
      </c>
      <c r="C41" s="327" t="s">
        <v>45</v>
      </c>
      <c r="D41" s="235">
        <v>1</v>
      </c>
      <c r="E41" s="300">
        <f t="shared" si="5"/>
        <v>2</v>
      </c>
      <c r="F41" s="300">
        <v>2</v>
      </c>
      <c r="G41" s="208">
        <v>0</v>
      </c>
      <c r="H41" s="300">
        <v>1</v>
      </c>
      <c r="I41" s="300">
        <f t="shared" ref="I41:I48" si="10">(G41)*(H41)</f>
        <v>0</v>
      </c>
      <c r="J41" s="350">
        <v>0</v>
      </c>
      <c r="K41" s="350">
        <f t="shared" si="9"/>
        <v>0</v>
      </c>
      <c r="L41" s="303"/>
      <c r="M41" s="303"/>
      <c r="N41" s="303"/>
      <c r="O41" s="171"/>
      <c r="P41" s="304"/>
      <c r="Q41" s="304"/>
      <c r="R41" s="304"/>
      <c r="S41" s="304"/>
      <c r="T41" s="302"/>
      <c r="U41" s="180"/>
      <c r="V41" s="180"/>
      <c r="W41" s="180"/>
      <c r="X41" s="180"/>
    </row>
    <row r="42" spans="1:24" x14ac:dyDescent="0.3">
      <c r="A42" s="84" t="s">
        <v>98</v>
      </c>
      <c r="B42" s="83" t="s">
        <v>99</v>
      </c>
      <c r="C42" s="84" t="s">
        <v>31</v>
      </c>
      <c r="D42" s="235">
        <v>1</v>
      </c>
      <c r="E42" s="300">
        <f t="shared" si="5"/>
        <v>2</v>
      </c>
      <c r="F42" s="300">
        <v>2</v>
      </c>
      <c r="G42" s="208">
        <f t="shared" si="6"/>
        <v>4</v>
      </c>
      <c r="H42" s="300">
        <v>1</v>
      </c>
      <c r="I42" s="208">
        <f t="shared" si="10"/>
        <v>4</v>
      </c>
      <c r="J42" s="350">
        <v>35.72</v>
      </c>
      <c r="K42" s="350">
        <f t="shared" si="9"/>
        <v>142.88</v>
      </c>
      <c r="L42" s="303"/>
      <c r="M42" s="303"/>
      <c r="N42" s="303"/>
      <c r="O42" s="171"/>
      <c r="P42" s="304"/>
      <c r="Q42" s="304"/>
      <c r="R42" s="304"/>
      <c r="S42" s="304"/>
      <c r="T42" s="302"/>
      <c r="U42" s="180"/>
      <c r="V42" s="180"/>
      <c r="W42" s="180"/>
      <c r="X42" s="180"/>
    </row>
    <row r="43" spans="1:24" ht="27.6" x14ac:dyDescent="0.3">
      <c r="A43" s="84" t="s">
        <v>107</v>
      </c>
      <c r="B43" s="83" t="s">
        <v>75</v>
      </c>
      <c r="C43" s="327" t="s">
        <v>76</v>
      </c>
      <c r="D43" s="235">
        <v>1</v>
      </c>
      <c r="E43" s="300">
        <f t="shared" si="5"/>
        <v>2</v>
      </c>
      <c r="F43" s="300">
        <v>2</v>
      </c>
      <c r="G43" s="208">
        <v>0</v>
      </c>
      <c r="H43" s="300">
        <v>1.5</v>
      </c>
      <c r="I43" s="300">
        <f t="shared" si="10"/>
        <v>0</v>
      </c>
      <c r="J43" s="350">
        <v>0</v>
      </c>
      <c r="K43" s="350">
        <f t="shared" si="9"/>
        <v>0</v>
      </c>
      <c r="L43" s="193"/>
      <c r="M43" s="193"/>
      <c r="N43" s="198"/>
      <c r="O43" s="196"/>
      <c r="P43" s="196"/>
      <c r="Q43" s="196"/>
      <c r="R43" s="196"/>
      <c r="S43" s="198"/>
      <c r="T43" s="197"/>
      <c r="U43" s="180"/>
      <c r="V43" s="180"/>
      <c r="W43" s="180"/>
      <c r="X43" s="180"/>
    </row>
    <row r="44" spans="1:24" x14ac:dyDescent="0.3">
      <c r="A44" s="469" t="s">
        <v>102</v>
      </c>
      <c r="B44" s="468" t="s">
        <v>54</v>
      </c>
      <c r="C44" s="469" t="s">
        <v>31</v>
      </c>
      <c r="D44" s="473">
        <v>0.8</v>
      </c>
      <c r="E44" s="474">
        <v>2</v>
      </c>
      <c r="F44" s="476">
        <v>1</v>
      </c>
      <c r="G44" s="472">
        <v>2</v>
      </c>
      <c r="H44" s="476">
        <v>2</v>
      </c>
      <c r="I44" s="477">
        <v>4</v>
      </c>
      <c r="J44" s="478">
        <v>35.72</v>
      </c>
      <c r="K44" s="479">
        <v>142.88</v>
      </c>
      <c r="L44" s="302"/>
      <c r="M44" s="302"/>
      <c r="N44" s="302"/>
      <c r="O44" s="302"/>
      <c r="P44" s="302"/>
      <c r="Q44" s="302"/>
      <c r="R44" s="302"/>
      <c r="S44" s="302"/>
      <c r="T44" s="302"/>
      <c r="U44" s="180"/>
      <c r="V44" s="180"/>
      <c r="W44" s="180"/>
      <c r="X44" s="180"/>
    </row>
    <row r="45" spans="1:24" ht="27.6" x14ac:dyDescent="0.3">
      <c r="A45" s="84" t="s">
        <v>106</v>
      </c>
      <c r="B45" s="83" t="s">
        <v>72</v>
      </c>
      <c r="C45" s="84" t="s">
        <v>320</v>
      </c>
      <c r="D45" s="235">
        <v>1</v>
      </c>
      <c r="E45" s="300">
        <f t="shared" si="5"/>
        <v>2</v>
      </c>
      <c r="F45" s="300">
        <v>1</v>
      </c>
      <c r="G45" s="208">
        <f t="shared" si="6"/>
        <v>2</v>
      </c>
      <c r="H45" s="300">
        <v>0.16</v>
      </c>
      <c r="I45" s="300">
        <f t="shared" si="10"/>
        <v>0.32</v>
      </c>
      <c r="J45" s="350">
        <v>35.72</v>
      </c>
      <c r="K45" s="350">
        <f t="shared" ref="K45:K48" si="11">(I45)*(J45)</f>
        <v>11.430400000000001</v>
      </c>
      <c r="L45" s="302"/>
      <c r="M45" s="302"/>
      <c r="N45" s="302"/>
      <c r="O45" s="302"/>
      <c r="P45" s="302"/>
      <c r="Q45" s="302"/>
      <c r="R45" s="302"/>
      <c r="S45" s="302"/>
      <c r="T45" s="302"/>
      <c r="U45" s="180"/>
      <c r="V45" s="180"/>
      <c r="W45" s="180"/>
      <c r="X45" s="180"/>
    </row>
    <row r="46" spans="1:24" ht="27.6" x14ac:dyDescent="0.3">
      <c r="A46" s="84" t="s">
        <v>321</v>
      </c>
      <c r="B46" s="83" t="s">
        <v>73</v>
      </c>
      <c r="C46" s="84" t="s">
        <v>322</v>
      </c>
      <c r="D46" s="235">
        <v>1</v>
      </c>
      <c r="E46" s="300">
        <f t="shared" si="5"/>
        <v>2</v>
      </c>
      <c r="F46" s="300">
        <v>1</v>
      </c>
      <c r="G46" s="208">
        <f t="shared" si="6"/>
        <v>2</v>
      </c>
      <c r="H46" s="300">
        <v>0.25</v>
      </c>
      <c r="I46" s="300">
        <f t="shared" si="10"/>
        <v>0.5</v>
      </c>
      <c r="J46" s="350">
        <v>35.72</v>
      </c>
      <c r="K46" s="350">
        <f t="shared" si="11"/>
        <v>17.86</v>
      </c>
      <c r="L46" s="302"/>
      <c r="M46" s="302"/>
      <c r="N46" s="302"/>
      <c r="O46" s="302"/>
      <c r="P46" s="302"/>
      <c r="Q46" s="302"/>
      <c r="R46" s="302"/>
      <c r="S46" s="302"/>
      <c r="T46" s="302"/>
      <c r="U46" s="180"/>
      <c r="V46" s="180"/>
      <c r="W46" s="180"/>
      <c r="X46" s="180"/>
    </row>
    <row r="47" spans="1:24" ht="27.6" x14ac:dyDescent="0.3">
      <c r="A47" s="84" t="s">
        <v>321</v>
      </c>
      <c r="B47" s="83" t="s">
        <v>74</v>
      </c>
      <c r="C47" s="84" t="s">
        <v>323</v>
      </c>
      <c r="D47" s="235">
        <v>1</v>
      </c>
      <c r="E47" s="300">
        <f t="shared" si="5"/>
        <v>2</v>
      </c>
      <c r="F47" s="300">
        <v>1</v>
      </c>
      <c r="G47" s="208">
        <f t="shared" si="6"/>
        <v>2</v>
      </c>
      <c r="H47" s="300">
        <v>0.5</v>
      </c>
      <c r="I47" s="300">
        <f t="shared" si="10"/>
        <v>1</v>
      </c>
      <c r="J47" s="350">
        <v>35.72</v>
      </c>
      <c r="K47" s="350">
        <f t="shared" si="11"/>
        <v>35.72</v>
      </c>
      <c r="L47" s="302"/>
      <c r="M47" s="302"/>
      <c r="N47" s="302"/>
      <c r="O47" s="302"/>
      <c r="P47" s="302"/>
      <c r="Q47" s="302"/>
      <c r="R47" s="302"/>
      <c r="S47" s="302"/>
      <c r="T47" s="302"/>
      <c r="U47" s="180"/>
      <c r="V47" s="180"/>
      <c r="W47" s="180"/>
      <c r="X47" s="180"/>
    </row>
    <row r="48" spans="1:24" ht="27.6" x14ac:dyDescent="0.3">
      <c r="A48" s="84" t="s">
        <v>106</v>
      </c>
      <c r="B48" s="83" t="s">
        <v>105</v>
      </c>
      <c r="C48" s="84" t="s">
        <v>288</v>
      </c>
      <c r="D48" s="235">
        <v>1</v>
      </c>
      <c r="E48" s="300">
        <f t="shared" si="5"/>
        <v>2</v>
      </c>
      <c r="F48" s="300">
        <v>1</v>
      </c>
      <c r="G48" s="208">
        <f t="shared" si="6"/>
        <v>2</v>
      </c>
      <c r="H48" s="300">
        <v>0.25</v>
      </c>
      <c r="I48" s="300">
        <f t="shared" si="10"/>
        <v>0.5</v>
      </c>
      <c r="J48" s="350">
        <v>35.72</v>
      </c>
      <c r="K48" s="350">
        <f t="shared" si="11"/>
        <v>17.86</v>
      </c>
      <c r="L48" s="302"/>
      <c r="M48" s="302"/>
      <c r="N48" s="302"/>
      <c r="O48" s="302"/>
      <c r="P48" s="302"/>
      <c r="Q48" s="302"/>
      <c r="R48" s="302"/>
      <c r="S48" s="302"/>
      <c r="T48" s="302"/>
      <c r="U48" s="180"/>
      <c r="V48" s="180"/>
      <c r="W48" s="180"/>
      <c r="X48" s="180"/>
    </row>
    <row r="49" spans="1:24" x14ac:dyDescent="0.3">
      <c r="A49" s="190" t="s">
        <v>254</v>
      </c>
      <c r="B49" s="191" t="s">
        <v>263</v>
      </c>
      <c r="C49" s="190" t="s">
        <v>31</v>
      </c>
      <c r="D49" s="235">
        <v>1</v>
      </c>
      <c r="E49" s="300">
        <f t="shared" si="5"/>
        <v>2</v>
      </c>
      <c r="F49" s="329">
        <v>1</v>
      </c>
      <c r="G49" s="208">
        <f t="shared" si="6"/>
        <v>2</v>
      </c>
      <c r="H49" s="329">
        <v>1.5</v>
      </c>
      <c r="I49" s="208">
        <f t="shared" si="1"/>
        <v>3</v>
      </c>
      <c r="J49" s="350">
        <v>35.72</v>
      </c>
      <c r="K49" s="351">
        <f t="shared" si="2"/>
        <v>107.16</v>
      </c>
      <c r="L49" s="302"/>
      <c r="M49" s="302"/>
      <c r="N49" s="302"/>
      <c r="O49" s="302"/>
      <c r="P49" s="302"/>
      <c r="Q49" s="302"/>
      <c r="R49" s="302"/>
      <c r="S49" s="302"/>
      <c r="T49" s="302"/>
      <c r="U49" s="180"/>
      <c r="V49" s="180"/>
      <c r="W49" s="180"/>
      <c r="X49" s="180"/>
    </row>
    <row r="50" spans="1:24" s="470" customFormat="1" x14ac:dyDescent="0.3">
      <c r="A50" s="483">
        <v>4280.143</v>
      </c>
      <c r="B50" s="484" t="s">
        <v>143</v>
      </c>
      <c r="C50" s="483" t="s">
        <v>31</v>
      </c>
      <c r="D50" s="486">
        <v>0.83333333333333337</v>
      </c>
      <c r="E50" s="487">
        <v>2</v>
      </c>
      <c r="F50" s="488">
        <v>1</v>
      </c>
      <c r="G50" s="485">
        <v>2</v>
      </c>
      <c r="H50" s="488">
        <v>2</v>
      </c>
      <c r="I50" s="485">
        <v>4</v>
      </c>
      <c r="J50" s="489">
        <v>35.72</v>
      </c>
      <c r="K50" s="490">
        <v>142.88</v>
      </c>
      <c r="L50" s="475"/>
      <c r="M50" s="475"/>
      <c r="N50" s="475"/>
      <c r="O50" s="475"/>
      <c r="P50" s="475"/>
      <c r="Q50" s="475"/>
      <c r="R50" s="475"/>
      <c r="S50" s="475"/>
      <c r="T50" s="475"/>
      <c r="U50" s="471"/>
      <c r="V50" s="471"/>
      <c r="W50" s="471"/>
      <c r="X50" s="471"/>
    </row>
    <row r="51" spans="1:24" ht="27.6" x14ac:dyDescent="0.3">
      <c r="A51" s="190" t="s">
        <v>222</v>
      </c>
      <c r="B51" s="191" t="s">
        <v>223</v>
      </c>
      <c r="C51" s="190" t="s">
        <v>348</v>
      </c>
      <c r="D51" s="235">
        <v>1</v>
      </c>
      <c r="E51" s="300">
        <f t="shared" si="5"/>
        <v>2</v>
      </c>
      <c r="F51" s="329">
        <v>1</v>
      </c>
      <c r="G51" s="208">
        <f t="shared" si="6"/>
        <v>2</v>
      </c>
      <c r="H51" s="329">
        <v>0.5</v>
      </c>
      <c r="I51" s="208">
        <f t="shared" si="1"/>
        <v>1</v>
      </c>
      <c r="J51" s="350">
        <v>35.72</v>
      </c>
      <c r="K51" s="351">
        <f t="shared" si="2"/>
        <v>35.72</v>
      </c>
      <c r="U51" s="180"/>
      <c r="V51" s="180"/>
      <c r="W51" s="180"/>
      <c r="X51" s="180"/>
    </row>
    <row r="52" spans="1:24" x14ac:dyDescent="0.3">
      <c r="A52" s="206">
        <v>4279.1559999999999</v>
      </c>
      <c r="B52" s="207" t="s">
        <v>173</v>
      </c>
      <c r="C52" s="206" t="s">
        <v>31</v>
      </c>
      <c r="D52" s="281">
        <v>0.83333333333333337</v>
      </c>
      <c r="E52" s="300">
        <f t="shared" si="5"/>
        <v>2</v>
      </c>
      <c r="F52" s="329">
        <v>1</v>
      </c>
      <c r="G52" s="208">
        <f t="shared" si="6"/>
        <v>2</v>
      </c>
      <c r="H52" s="329">
        <v>12</v>
      </c>
      <c r="I52" s="208">
        <f t="shared" si="1"/>
        <v>24</v>
      </c>
      <c r="J52" s="350">
        <v>35.72</v>
      </c>
      <c r="K52" s="351">
        <f t="shared" si="2"/>
        <v>857.28</v>
      </c>
      <c r="U52" s="180"/>
      <c r="V52" s="180"/>
      <c r="W52" s="180"/>
      <c r="X52" s="180"/>
    </row>
    <row r="53" spans="1:24" s="480" customFormat="1" ht="27.6" x14ac:dyDescent="0.3">
      <c r="A53" s="491">
        <v>4279.1729999999998</v>
      </c>
      <c r="B53" s="492" t="s">
        <v>216</v>
      </c>
      <c r="C53" s="491" t="s">
        <v>217</v>
      </c>
      <c r="D53" s="494">
        <v>1</v>
      </c>
      <c r="E53" s="495">
        <v>2</v>
      </c>
      <c r="F53" s="496">
        <v>1</v>
      </c>
      <c r="G53" s="493">
        <v>2</v>
      </c>
      <c r="H53" s="496">
        <v>1.5</v>
      </c>
      <c r="I53" s="493">
        <v>3</v>
      </c>
      <c r="J53" s="497">
        <v>35.72</v>
      </c>
      <c r="K53" s="498">
        <v>107.16</v>
      </c>
      <c r="L53" s="481"/>
      <c r="M53" s="481"/>
      <c r="N53" s="481"/>
      <c r="O53" s="481"/>
      <c r="P53" s="481"/>
      <c r="Q53" s="481"/>
      <c r="R53" s="481"/>
      <c r="S53" s="481"/>
      <c r="T53" s="481"/>
      <c r="U53" s="482"/>
      <c r="V53" s="482"/>
      <c r="W53" s="482"/>
      <c r="X53" s="482"/>
    </row>
    <row r="54" spans="1:24" x14ac:dyDescent="0.3">
      <c r="A54" s="209">
        <v>4279.1809999999996</v>
      </c>
      <c r="B54" s="207" t="s">
        <v>177</v>
      </c>
      <c r="C54" s="206" t="s">
        <v>31</v>
      </c>
      <c r="D54" s="281">
        <v>1</v>
      </c>
      <c r="E54" s="300">
        <f t="shared" si="5"/>
        <v>2</v>
      </c>
      <c r="F54" s="338">
        <v>1</v>
      </c>
      <c r="G54" s="208">
        <f t="shared" si="6"/>
        <v>2</v>
      </c>
      <c r="H54" s="338">
        <v>2</v>
      </c>
      <c r="I54" s="208">
        <f t="shared" si="1"/>
        <v>4</v>
      </c>
      <c r="J54" s="350">
        <v>35.72</v>
      </c>
      <c r="K54" s="351">
        <f t="shared" si="2"/>
        <v>142.88</v>
      </c>
      <c r="U54" s="180"/>
      <c r="V54" s="180"/>
      <c r="W54" s="180"/>
      <c r="X54" s="180"/>
    </row>
    <row r="55" spans="1:24" x14ac:dyDescent="0.3">
      <c r="A55" s="206">
        <v>4279.1859999999997</v>
      </c>
      <c r="B55" s="207" t="s">
        <v>178</v>
      </c>
      <c r="C55" s="206" t="s">
        <v>31</v>
      </c>
      <c r="D55" s="281">
        <v>1</v>
      </c>
      <c r="E55" s="300">
        <f t="shared" si="5"/>
        <v>2</v>
      </c>
      <c r="F55" s="338">
        <v>1</v>
      </c>
      <c r="G55" s="208">
        <f t="shared" si="6"/>
        <v>2</v>
      </c>
      <c r="H55" s="338">
        <v>1</v>
      </c>
      <c r="I55" s="208">
        <f t="shared" si="1"/>
        <v>2</v>
      </c>
      <c r="J55" s="350">
        <v>35.72</v>
      </c>
      <c r="K55" s="351">
        <f t="shared" si="2"/>
        <v>71.44</v>
      </c>
      <c r="U55" s="180"/>
      <c r="V55" s="180"/>
      <c r="W55" s="180"/>
      <c r="X55" s="180"/>
    </row>
    <row r="56" spans="1:24" s="114" customFormat="1" ht="27.6" x14ac:dyDescent="0.25">
      <c r="A56" s="190" t="s">
        <v>218</v>
      </c>
      <c r="B56" s="191" t="s">
        <v>219</v>
      </c>
      <c r="C56" s="190" t="s">
        <v>349</v>
      </c>
      <c r="D56" s="235">
        <v>1</v>
      </c>
      <c r="E56" s="300">
        <f t="shared" si="5"/>
        <v>2</v>
      </c>
      <c r="F56" s="329">
        <v>1</v>
      </c>
      <c r="G56" s="208">
        <f t="shared" si="6"/>
        <v>2</v>
      </c>
      <c r="H56" s="329">
        <v>2</v>
      </c>
      <c r="I56" s="208">
        <f t="shared" si="1"/>
        <v>4</v>
      </c>
      <c r="J56" s="350">
        <v>35.72</v>
      </c>
      <c r="K56" s="351">
        <f t="shared" si="2"/>
        <v>142.88</v>
      </c>
      <c r="L56" s="164"/>
      <c r="M56" s="164"/>
      <c r="N56" s="164"/>
      <c r="O56" s="164"/>
      <c r="P56" s="164"/>
      <c r="Q56" s="164"/>
      <c r="R56" s="164"/>
      <c r="S56" s="164"/>
      <c r="T56" s="164"/>
      <c r="U56" s="197"/>
      <c r="V56" s="197"/>
      <c r="W56" s="197"/>
      <c r="X56" s="200"/>
    </row>
    <row r="57" spans="1:24" ht="27.6" x14ac:dyDescent="0.3">
      <c r="A57" s="190" t="s">
        <v>225</v>
      </c>
      <c r="B57" s="191" t="s">
        <v>242</v>
      </c>
      <c r="C57" s="190" t="s">
        <v>226</v>
      </c>
      <c r="D57" s="235">
        <v>1</v>
      </c>
      <c r="E57" s="300">
        <f t="shared" si="5"/>
        <v>2</v>
      </c>
      <c r="F57" s="329">
        <v>1</v>
      </c>
      <c r="G57" s="208">
        <f t="shared" si="6"/>
        <v>2</v>
      </c>
      <c r="H57" s="329">
        <v>1</v>
      </c>
      <c r="I57" s="208">
        <f t="shared" si="1"/>
        <v>2</v>
      </c>
      <c r="J57" s="350">
        <v>35.72</v>
      </c>
      <c r="K57" s="351">
        <f t="shared" si="2"/>
        <v>71.44</v>
      </c>
    </row>
    <row r="58" spans="1:24" s="274" customFormat="1" x14ac:dyDescent="0.25">
      <c r="A58" s="253"/>
      <c r="B58" s="251" t="s">
        <v>352</v>
      </c>
      <c r="C58" s="253"/>
      <c r="D58" s="254"/>
      <c r="E58" s="333"/>
      <c r="F58" s="332"/>
      <c r="G58" s="333" t="s">
        <v>370</v>
      </c>
      <c r="H58" s="380">
        <f>(SUM(H29:H57))</f>
        <v>37.230000000000004</v>
      </c>
      <c r="I58" s="333">
        <f>SUM(I29:I57)</f>
        <v>71.64</v>
      </c>
      <c r="J58" s="352"/>
      <c r="K58" s="352">
        <f>SUM(K29:K57)</f>
        <v>2558.9808000000003</v>
      </c>
    </row>
    <row r="59" spans="1:24" s="274" customFormat="1" x14ac:dyDescent="0.25">
      <c r="A59" s="253"/>
      <c r="B59" s="251"/>
      <c r="C59" s="253"/>
      <c r="D59" s="254"/>
      <c r="E59" s="333"/>
      <c r="F59" s="332"/>
      <c r="G59" s="333"/>
      <c r="H59" s="380"/>
      <c r="I59" s="333"/>
      <c r="J59" s="352"/>
      <c r="K59" s="352"/>
    </row>
    <row r="60" spans="1:24" x14ac:dyDescent="0.3">
      <c r="A60" s="314" t="s">
        <v>360</v>
      </c>
      <c r="B60" s="89"/>
      <c r="C60" s="90"/>
      <c r="D60" s="236"/>
      <c r="E60" s="334"/>
      <c r="F60" s="335"/>
      <c r="G60" s="334"/>
      <c r="H60" s="335"/>
      <c r="I60" s="334"/>
      <c r="J60" s="353"/>
      <c r="K60" s="353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</row>
    <row r="61" spans="1:24" x14ac:dyDescent="0.3">
      <c r="A61" s="445" t="s">
        <v>324</v>
      </c>
      <c r="B61" s="444" t="s">
        <v>325</v>
      </c>
      <c r="C61" s="445" t="s">
        <v>326</v>
      </c>
      <c r="D61" s="449">
        <v>1</v>
      </c>
      <c r="E61" s="448">
        <v>2</v>
      </c>
      <c r="F61" s="450">
        <v>1</v>
      </c>
      <c r="G61" s="448">
        <v>2</v>
      </c>
      <c r="H61" s="450">
        <v>0.5</v>
      </c>
      <c r="I61" s="448">
        <v>1</v>
      </c>
      <c r="J61" s="451">
        <v>35.72</v>
      </c>
      <c r="K61" s="451">
        <v>35.72</v>
      </c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</row>
    <row r="62" spans="1:24" x14ac:dyDescent="0.3">
      <c r="A62" s="439" t="s">
        <v>100</v>
      </c>
      <c r="B62" s="438" t="s">
        <v>77</v>
      </c>
      <c r="C62" s="439" t="s">
        <v>31</v>
      </c>
      <c r="D62" s="441">
        <v>0.8</v>
      </c>
      <c r="E62" s="440">
        <v>2</v>
      </c>
      <c r="F62" s="442">
        <v>1</v>
      </c>
      <c r="G62" s="440">
        <v>2</v>
      </c>
      <c r="H62" s="442">
        <v>2</v>
      </c>
      <c r="I62" s="440">
        <v>4</v>
      </c>
      <c r="J62" s="443">
        <v>35.72</v>
      </c>
      <c r="K62" s="443">
        <v>142.88</v>
      </c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</row>
    <row r="63" spans="1:24" x14ac:dyDescent="0.3">
      <c r="A63" s="190" t="s">
        <v>180</v>
      </c>
      <c r="B63" s="191" t="s">
        <v>181</v>
      </c>
      <c r="C63" s="190" t="s">
        <v>31</v>
      </c>
      <c r="D63" s="235">
        <v>1</v>
      </c>
      <c r="E63" s="208">
        <f t="shared" ref="E63:E71" si="12">ROUND(D63*$E$7,0)</f>
        <v>2</v>
      </c>
      <c r="F63" s="329">
        <v>1</v>
      </c>
      <c r="G63" s="208">
        <f t="shared" ref="G63:G69" si="13">(E63)*(F63)</f>
        <v>2</v>
      </c>
      <c r="H63" s="329">
        <v>0.5</v>
      </c>
      <c r="I63" s="208">
        <f t="shared" si="1"/>
        <v>1</v>
      </c>
      <c r="J63" s="350">
        <v>35.72</v>
      </c>
      <c r="K63" s="351">
        <f t="shared" si="2"/>
        <v>35.72</v>
      </c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</row>
    <row r="64" spans="1:24" x14ac:dyDescent="0.3">
      <c r="A64" s="190" t="s">
        <v>182</v>
      </c>
      <c r="B64" s="191" t="s">
        <v>183</v>
      </c>
      <c r="C64" s="190" t="s">
        <v>31</v>
      </c>
      <c r="D64" s="235">
        <v>1</v>
      </c>
      <c r="E64" s="208">
        <f t="shared" si="12"/>
        <v>2</v>
      </c>
      <c r="F64" s="329">
        <v>1</v>
      </c>
      <c r="G64" s="208">
        <f t="shared" si="13"/>
        <v>2</v>
      </c>
      <c r="H64" s="329">
        <v>1.5</v>
      </c>
      <c r="I64" s="208">
        <f t="shared" si="1"/>
        <v>3</v>
      </c>
      <c r="J64" s="350">
        <v>35.72</v>
      </c>
      <c r="K64" s="351">
        <f t="shared" si="2"/>
        <v>107.16</v>
      </c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</row>
    <row r="65" spans="1:24" x14ac:dyDescent="0.3">
      <c r="A65" s="190" t="s">
        <v>184</v>
      </c>
      <c r="B65" s="191" t="s">
        <v>185</v>
      </c>
      <c r="C65" s="190" t="s">
        <v>31</v>
      </c>
      <c r="D65" s="235">
        <v>1</v>
      </c>
      <c r="E65" s="208">
        <f t="shared" si="12"/>
        <v>2</v>
      </c>
      <c r="F65" s="329">
        <v>4</v>
      </c>
      <c r="G65" s="208">
        <f t="shared" si="13"/>
        <v>8</v>
      </c>
      <c r="H65" s="329">
        <v>0.5</v>
      </c>
      <c r="I65" s="208">
        <f t="shared" si="1"/>
        <v>4</v>
      </c>
      <c r="J65" s="350">
        <v>35.72</v>
      </c>
      <c r="K65" s="351">
        <f t="shared" si="2"/>
        <v>142.88</v>
      </c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</row>
    <row r="66" spans="1:24" x14ac:dyDescent="0.3">
      <c r="A66" s="190" t="s">
        <v>184</v>
      </c>
      <c r="B66" s="191" t="s">
        <v>186</v>
      </c>
      <c r="C66" s="190" t="s">
        <v>31</v>
      </c>
      <c r="D66" s="235">
        <v>1</v>
      </c>
      <c r="E66" s="208">
        <f t="shared" si="12"/>
        <v>2</v>
      </c>
      <c r="F66" s="329">
        <v>1</v>
      </c>
      <c r="G66" s="208">
        <f t="shared" si="13"/>
        <v>2</v>
      </c>
      <c r="H66" s="329">
        <v>2</v>
      </c>
      <c r="I66" s="208">
        <f t="shared" si="1"/>
        <v>4</v>
      </c>
      <c r="J66" s="350">
        <v>35.72</v>
      </c>
      <c r="K66" s="351">
        <f t="shared" si="2"/>
        <v>142.88</v>
      </c>
    </row>
    <row r="67" spans="1:24" x14ac:dyDescent="0.3">
      <c r="A67" s="190">
        <v>4287.107</v>
      </c>
      <c r="B67" s="191" t="s">
        <v>187</v>
      </c>
      <c r="C67" s="190" t="s">
        <v>31</v>
      </c>
      <c r="D67" s="235">
        <v>0.33333333333333331</v>
      </c>
      <c r="E67" s="208">
        <f>ROUND(D67*$E$7,0)</f>
        <v>1</v>
      </c>
      <c r="F67" s="329">
        <v>1</v>
      </c>
      <c r="G67" s="208">
        <f>(E67)*(F67)</f>
        <v>1</v>
      </c>
      <c r="H67" s="329">
        <v>2</v>
      </c>
      <c r="I67" s="208">
        <f>G67*H67</f>
        <v>2</v>
      </c>
      <c r="J67" s="350">
        <v>35.72</v>
      </c>
      <c r="K67" s="351">
        <f>(I67)*(J67)</f>
        <v>71.44</v>
      </c>
    </row>
    <row r="68" spans="1:24" s="446" customFormat="1" ht="27.6" x14ac:dyDescent="0.3">
      <c r="A68" s="452" t="s">
        <v>229</v>
      </c>
      <c r="B68" s="454" t="s">
        <v>230</v>
      </c>
      <c r="C68" s="453" t="s">
        <v>231</v>
      </c>
      <c r="D68" s="456">
        <v>1</v>
      </c>
      <c r="E68" s="455">
        <v>2</v>
      </c>
      <c r="F68" s="457">
        <v>2</v>
      </c>
      <c r="G68" s="455">
        <v>4</v>
      </c>
      <c r="H68" s="457">
        <v>0.33</v>
      </c>
      <c r="I68" s="455">
        <v>1.32</v>
      </c>
      <c r="J68" s="458">
        <v>35.72</v>
      </c>
      <c r="K68" s="459">
        <v>47.150399999999998</v>
      </c>
      <c r="L68" s="447"/>
      <c r="M68" s="447"/>
      <c r="N68" s="447"/>
      <c r="O68" s="447"/>
      <c r="P68" s="447"/>
      <c r="Q68" s="447"/>
      <c r="R68" s="447"/>
      <c r="S68" s="447"/>
      <c r="T68" s="447"/>
      <c r="U68" s="447"/>
      <c r="V68" s="447"/>
      <c r="W68" s="447"/>
      <c r="X68" s="447"/>
    </row>
    <row r="69" spans="1:24" s="274" customFormat="1" x14ac:dyDescent="0.25">
      <c r="A69" s="190" t="s">
        <v>208</v>
      </c>
      <c r="B69" s="191" t="s">
        <v>209</v>
      </c>
      <c r="C69" s="190" t="s">
        <v>31</v>
      </c>
      <c r="D69" s="235">
        <v>1</v>
      </c>
      <c r="E69" s="208">
        <f t="shared" si="12"/>
        <v>2</v>
      </c>
      <c r="F69" s="329">
        <v>1</v>
      </c>
      <c r="G69" s="208">
        <f t="shared" si="13"/>
        <v>2</v>
      </c>
      <c r="H69" s="329">
        <v>0.5</v>
      </c>
      <c r="I69" s="208">
        <f t="shared" ref="I69:I71" si="14">G69*H69</f>
        <v>1</v>
      </c>
      <c r="J69" s="350">
        <v>35.72</v>
      </c>
      <c r="K69" s="351">
        <f t="shared" ref="K69:K71" si="15">(I69)*(J69)</f>
        <v>35.72</v>
      </c>
    </row>
    <row r="70" spans="1:24" s="274" customFormat="1" ht="27.6" x14ac:dyDescent="0.25">
      <c r="A70" s="460" t="s">
        <v>232</v>
      </c>
      <c r="B70" s="462" t="s">
        <v>244</v>
      </c>
      <c r="C70" s="461" t="s">
        <v>233</v>
      </c>
      <c r="D70" s="464">
        <v>1</v>
      </c>
      <c r="E70" s="463">
        <v>2</v>
      </c>
      <c r="F70" s="465">
        <v>1</v>
      </c>
      <c r="G70" s="463">
        <v>2</v>
      </c>
      <c r="H70" s="465">
        <v>0.5</v>
      </c>
      <c r="I70" s="463">
        <v>1</v>
      </c>
      <c r="J70" s="466">
        <v>35.72</v>
      </c>
      <c r="K70" s="467">
        <v>35.72</v>
      </c>
    </row>
    <row r="71" spans="1:24" s="274" customFormat="1" x14ac:dyDescent="0.25">
      <c r="A71" s="210"/>
      <c r="B71" s="191" t="s">
        <v>277</v>
      </c>
      <c r="C71" s="190" t="s">
        <v>31</v>
      </c>
      <c r="D71" s="235">
        <v>1</v>
      </c>
      <c r="E71" s="208">
        <f t="shared" si="12"/>
        <v>2</v>
      </c>
      <c r="F71" s="329">
        <v>1</v>
      </c>
      <c r="G71" s="208">
        <f>(E71)*(F71)</f>
        <v>2</v>
      </c>
      <c r="H71" s="329">
        <v>1</v>
      </c>
      <c r="I71" s="208">
        <f t="shared" si="14"/>
        <v>2</v>
      </c>
      <c r="J71" s="350">
        <v>35.72</v>
      </c>
      <c r="K71" s="351">
        <f t="shared" si="15"/>
        <v>71.44</v>
      </c>
    </row>
    <row r="72" spans="1:24" x14ac:dyDescent="0.3">
      <c r="A72" s="253"/>
      <c r="B72" s="251" t="s">
        <v>354</v>
      </c>
      <c r="C72" s="253"/>
      <c r="D72" s="254"/>
      <c r="E72" s="333"/>
      <c r="F72" s="332"/>
      <c r="G72" s="333"/>
      <c r="H72" s="380">
        <f>SUM(H62:H71)</f>
        <v>10.83</v>
      </c>
      <c r="I72" s="333">
        <f>SUM(I62:I71)</f>
        <v>23.32</v>
      </c>
      <c r="J72" s="352"/>
      <c r="K72" s="352">
        <f>SUM(K62:K71)</f>
        <v>832.99040000000014</v>
      </c>
    </row>
    <row r="73" spans="1:24" ht="27.6" x14ac:dyDescent="0.3">
      <c r="A73" s="317"/>
      <c r="B73" s="260" t="s">
        <v>364</v>
      </c>
      <c r="C73" s="276"/>
      <c r="D73" s="237"/>
      <c r="E73" s="347">
        <v>2</v>
      </c>
      <c r="F73" s="348" t="s">
        <v>109</v>
      </c>
      <c r="G73" s="339">
        <f>SUM(G8:G72)</f>
        <v>116</v>
      </c>
      <c r="H73" s="339"/>
      <c r="I73" s="339">
        <f>I72+I58+I27</f>
        <v>363.52</v>
      </c>
      <c r="J73" s="354"/>
      <c r="K73" s="354">
        <f>K72+K58+K27</f>
        <v>12984.934399999998</v>
      </c>
    </row>
    <row r="74" spans="1:24" ht="27.6" x14ac:dyDescent="0.3">
      <c r="A74" s="317"/>
      <c r="B74" s="318"/>
      <c r="C74" s="278"/>
      <c r="E74" s="349"/>
      <c r="F74" s="348" t="s">
        <v>110</v>
      </c>
      <c r="G74" s="339">
        <f>+G73*3</f>
        <v>348</v>
      </c>
      <c r="H74" s="339"/>
      <c r="I74" s="339">
        <f>+I73*3</f>
        <v>1090.56</v>
      </c>
      <c r="J74" s="354"/>
      <c r="K74" s="355">
        <f>+K73*3</f>
        <v>38954.803199999995</v>
      </c>
    </row>
    <row r="75" spans="1:24" x14ac:dyDescent="0.3">
      <c r="K75" s="158"/>
    </row>
    <row r="76" spans="1:24" x14ac:dyDescent="0.3">
      <c r="K76" s="158"/>
    </row>
    <row r="77" spans="1:24" x14ac:dyDescent="0.3">
      <c r="K77" s="158"/>
    </row>
    <row r="78" spans="1:24" x14ac:dyDescent="0.3">
      <c r="K78" s="158"/>
    </row>
    <row r="79" spans="1:24" x14ac:dyDescent="0.3">
      <c r="K79" s="158"/>
    </row>
    <row r="80" spans="1:24" x14ac:dyDescent="0.3">
      <c r="K80" s="158"/>
    </row>
    <row r="81" spans="11:11" x14ac:dyDescent="0.3">
      <c r="K81" s="158"/>
    </row>
    <row r="82" spans="11:11" x14ac:dyDescent="0.3">
      <c r="K82" s="158"/>
    </row>
    <row r="83" spans="11:11" x14ac:dyDescent="0.3">
      <c r="K83" s="158"/>
    </row>
    <row r="84" spans="11:11" x14ac:dyDescent="0.3">
      <c r="K84" s="158"/>
    </row>
    <row r="85" spans="11:11" x14ac:dyDescent="0.3">
      <c r="K85" s="158"/>
    </row>
    <row r="86" spans="11:11" x14ac:dyDescent="0.3">
      <c r="K86" s="158"/>
    </row>
    <row r="87" spans="11:11" x14ac:dyDescent="0.3">
      <c r="K87" s="158"/>
    </row>
    <row r="88" spans="11:11" x14ac:dyDescent="0.3">
      <c r="K88" s="158"/>
    </row>
    <row r="89" spans="11:11" x14ac:dyDescent="0.3">
      <c r="K89" s="158"/>
    </row>
    <row r="90" spans="11:11" x14ac:dyDescent="0.3">
      <c r="K90" s="158"/>
    </row>
    <row r="91" spans="11:11" x14ac:dyDescent="0.3">
      <c r="K91" s="158"/>
    </row>
    <row r="92" spans="11:11" x14ac:dyDescent="0.3">
      <c r="K92" s="158"/>
    </row>
    <row r="93" spans="11:11" x14ac:dyDescent="0.3">
      <c r="K93" s="158"/>
    </row>
    <row r="94" spans="11:11" x14ac:dyDescent="0.3">
      <c r="K94" s="158"/>
    </row>
    <row r="95" spans="11:11" x14ac:dyDescent="0.3">
      <c r="K95" s="158"/>
    </row>
    <row r="96" spans="11:11" x14ac:dyDescent="0.3">
      <c r="K96" s="158"/>
    </row>
    <row r="97" spans="11:11" x14ac:dyDescent="0.3">
      <c r="K97" s="158"/>
    </row>
    <row r="98" spans="11:11" x14ac:dyDescent="0.3">
      <c r="K98" s="158"/>
    </row>
    <row r="99" spans="11:11" x14ac:dyDescent="0.3">
      <c r="K99" s="158"/>
    </row>
    <row r="100" spans="11:11" x14ac:dyDescent="0.3">
      <c r="K100" s="158"/>
    </row>
    <row r="101" spans="11:11" x14ac:dyDescent="0.3">
      <c r="K101" s="158"/>
    </row>
    <row r="102" spans="11:11" x14ac:dyDescent="0.3">
      <c r="K102" s="158"/>
    </row>
    <row r="103" spans="11:11" x14ac:dyDescent="0.3">
      <c r="K103" s="158"/>
    </row>
    <row r="104" spans="11:11" x14ac:dyDescent="0.3">
      <c r="K104" s="158"/>
    </row>
    <row r="105" spans="11:11" x14ac:dyDescent="0.3">
      <c r="K105" s="158"/>
    </row>
    <row r="106" spans="11:11" x14ac:dyDescent="0.3">
      <c r="K106" s="158"/>
    </row>
    <row r="107" spans="11:11" x14ac:dyDescent="0.3">
      <c r="K107" s="158"/>
    </row>
    <row r="108" spans="11:11" x14ac:dyDescent="0.3">
      <c r="K108" s="158"/>
    </row>
    <row r="109" spans="11:11" x14ac:dyDescent="0.3">
      <c r="K109" s="158"/>
    </row>
    <row r="110" spans="11:11" x14ac:dyDescent="0.3">
      <c r="K110" s="158"/>
    </row>
    <row r="111" spans="11:11" x14ac:dyDescent="0.3">
      <c r="K111" s="158"/>
    </row>
    <row r="112" spans="11:11" x14ac:dyDescent="0.3">
      <c r="K112" s="158"/>
    </row>
    <row r="113" spans="11:11" x14ac:dyDescent="0.3">
      <c r="K113" s="158"/>
    </row>
    <row r="114" spans="11:11" x14ac:dyDescent="0.3">
      <c r="K114" s="158"/>
    </row>
    <row r="115" spans="11:11" x14ac:dyDescent="0.3">
      <c r="K115" s="158"/>
    </row>
    <row r="116" spans="11:11" x14ac:dyDescent="0.3">
      <c r="K116" s="158"/>
    </row>
    <row r="117" spans="11:11" x14ac:dyDescent="0.3">
      <c r="K117" s="158"/>
    </row>
    <row r="118" spans="11:11" x14ac:dyDescent="0.3">
      <c r="K118" s="158"/>
    </row>
    <row r="119" spans="11:11" x14ac:dyDescent="0.3">
      <c r="K119" s="158"/>
    </row>
    <row r="120" spans="11:11" x14ac:dyDescent="0.3">
      <c r="K120" s="158"/>
    </row>
    <row r="121" spans="11:11" x14ac:dyDescent="0.3">
      <c r="K121" s="158"/>
    </row>
    <row r="122" spans="11:11" x14ac:dyDescent="0.3">
      <c r="K122" s="158"/>
    </row>
    <row r="123" spans="11:11" x14ac:dyDescent="0.3">
      <c r="K123" s="158"/>
    </row>
    <row r="124" spans="11:11" x14ac:dyDescent="0.3">
      <c r="K124" s="158"/>
    </row>
    <row r="125" spans="11:11" x14ac:dyDescent="0.3">
      <c r="K125" s="158"/>
    </row>
    <row r="126" spans="11:11" x14ac:dyDescent="0.3">
      <c r="K126" s="158"/>
    </row>
    <row r="127" spans="11:11" x14ac:dyDescent="0.3">
      <c r="K127" s="158"/>
    </row>
    <row r="128" spans="11:11" x14ac:dyDescent="0.3">
      <c r="K128" s="158"/>
    </row>
    <row r="129" spans="11:11" x14ac:dyDescent="0.3">
      <c r="K129" s="158"/>
    </row>
    <row r="130" spans="11:11" x14ac:dyDescent="0.3">
      <c r="K130" s="158"/>
    </row>
    <row r="131" spans="11:11" x14ac:dyDescent="0.3">
      <c r="K131" s="158"/>
    </row>
    <row r="132" spans="11:11" x14ac:dyDescent="0.3">
      <c r="K132" s="158"/>
    </row>
    <row r="133" spans="11:11" x14ac:dyDescent="0.3">
      <c r="K133" s="158"/>
    </row>
    <row r="134" spans="11:11" x14ac:dyDescent="0.3">
      <c r="K134" s="158"/>
    </row>
    <row r="135" spans="11:11" x14ac:dyDescent="0.3">
      <c r="K135" s="158"/>
    </row>
    <row r="136" spans="11:11" x14ac:dyDescent="0.3">
      <c r="K136" s="158"/>
    </row>
    <row r="137" spans="11:11" x14ac:dyDescent="0.3">
      <c r="K137" s="158"/>
    </row>
    <row r="138" spans="11:11" x14ac:dyDescent="0.3">
      <c r="K138" s="158"/>
    </row>
    <row r="139" spans="11:11" x14ac:dyDescent="0.3">
      <c r="K139" s="158"/>
    </row>
    <row r="140" spans="11:11" x14ac:dyDescent="0.3">
      <c r="K140" s="158"/>
    </row>
    <row r="141" spans="11:11" x14ac:dyDescent="0.3">
      <c r="K141" s="158"/>
    </row>
    <row r="142" spans="11:11" x14ac:dyDescent="0.3">
      <c r="K142" s="158"/>
    </row>
    <row r="143" spans="11:11" x14ac:dyDescent="0.3">
      <c r="K143" s="158"/>
    </row>
    <row r="144" spans="11:11" x14ac:dyDescent="0.3">
      <c r="K144" s="158"/>
    </row>
    <row r="145" spans="11:11" x14ac:dyDescent="0.3">
      <c r="K145" s="158"/>
    </row>
    <row r="146" spans="11:11" x14ac:dyDescent="0.3">
      <c r="K146" s="158"/>
    </row>
    <row r="147" spans="11:11" x14ac:dyDescent="0.3">
      <c r="K147" s="158"/>
    </row>
    <row r="148" spans="11:11" x14ac:dyDescent="0.3">
      <c r="K148" s="158"/>
    </row>
    <row r="149" spans="11:11" x14ac:dyDescent="0.3">
      <c r="K149" s="158"/>
    </row>
    <row r="150" spans="11:11" x14ac:dyDescent="0.3">
      <c r="K150" s="158"/>
    </row>
    <row r="151" spans="11:11" x14ac:dyDescent="0.3">
      <c r="K151" s="158"/>
    </row>
    <row r="152" spans="11:11" x14ac:dyDescent="0.3">
      <c r="K152" s="158"/>
    </row>
    <row r="153" spans="11:11" x14ac:dyDescent="0.3">
      <c r="K153" s="158"/>
    </row>
    <row r="154" spans="11:11" x14ac:dyDescent="0.3">
      <c r="K154" s="158"/>
    </row>
    <row r="155" spans="11:11" x14ac:dyDescent="0.3">
      <c r="K155" s="158"/>
    </row>
    <row r="156" spans="11:11" x14ac:dyDescent="0.3">
      <c r="K156" s="158"/>
    </row>
    <row r="157" spans="11:11" x14ac:dyDescent="0.3">
      <c r="K157" s="158"/>
    </row>
    <row r="158" spans="11:11" x14ac:dyDescent="0.3">
      <c r="K158" s="158"/>
    </row>
    <row r="159" spans="11:11" x14ac:dyDescent="0.3">
      <c r="K159" s="158"/>
    </row>
    <row r="160" spans="11:11" x14ac:dyDescent="0.3">
      <c r="K160" s="158"/>
    </row>
    <row r="161" spans="11:11" x14ac:dyDescent="0.3">
      <c r="K161" s="158"/>
    </row>
    <row r="162" spans="11:11" x14ac:dyDescent="0.3">
      <c r="K162" s="158"/>
    </row>
    <row r="163" spans="11:11" x14ac:dyDescent="0.3">
      <c r="K163" s="158"/>
    </row>
    <row r="164" spans="11:11" x14ac:dyDescent="0.3">
      <c r="K164" s="158"/>
    </row>
    <row r="165" spans="11:11" x14ac:dyDescent="0.3">
      <c r="K165" s="158"/>
    </row>
    <row r="166" spans="11:11" x14ac:dyDescent="0.3">
      <c r="K166" s="158"/>
    </row>
    <row r="167" spans="11:11" x14ac:dyDescent="0.3">
      <c r="K167" s="158"/>
    </row>
    <row r="168" spans="11:11" x14ac:dyDescent="0.3">
      <c r="K168" s="158"/>
    </row>
    <row r="169" spans="11:11" x14ac:dyDescent="0.3">
      <c r="K169" s="158"/>
    </row>
    <row r="170" spans="11:11" x14ac:dyDescent="0.3">
      <c r="K170" s="158"/>
    </row>
    <row r="171" spans="11:11" x14ac:dyDescent="0.3">
      <c r="K171" s="158"/>
    </row>
    <row r="172" spans="11:11" x14ac:dyDescent="0.3">
      <c r="K172" s="158"/>
    </row>
    <row r="173" spans="11:11" x14ac:dyDescent="0.3">
      <c r="K173" s="158"/>
    </row>
    <row r="174" spans="11:11" x14ac:dyDescent="0.3">
      <c r="K174" s="158"/>
    </row>
    <row r="175" spans="11:11" x14ac:dyDescent="0.3">
      <c r="K175" s="158"/>
    </row>
    <row r="176" spans="11:11" x14ac:dyDescent="0.3">
      <c r="K176" s="158"/>
    </row>
    <row r="177" spans="11:11" x14ac:dyDescent="0.3">
      <c r="K177" s="158"/>
    </row>
    <row r="178" spans="11:11" x14ac:dyDescent="0.3">
      <c r="K178" s="158"/>
    </row>
    <row r="179" spans="11:11" x14ac:dyDescent="0.3">
      <c r="K179" s="158"/>
    </row>
    <row r="180" spans="11:11" x14ac:dyDescent="0.3">
      <c r="K180" s="158"/>
    </row>
    <row r="181" spans="11:11" x14ac:dyDescent="0.3">
      <c r="K181" s="158"/>
    </row>
    <row r="182" spans="11:11" x14ac:dyDescent="0.3">
      <c r="K182" s="158"/>
    </row>
    <row r="183" spans="11:11" x14ac:dyDescent="0.3">
      <c r="K183" s="158"/>
    </row>
    <row r="184" spans="11:11" x14ac:dyDescent="0.3">
      <c r="K184" s="158"/>
    </row>
    <row r="185" spans="11:11" x14ac:dyDescent="0.3">
      <c r="K185" s="158"/>
    </row>
    <row r="186" spans="11:11" x14ac:dyDescent="0.3">
      <c r="K186" s="158"/>
    </row>
    <row r="187" spans="11:11" x14ac:dyDescent="0.3">
      <c r="K187" s="158"/>
    </row>
    <row r="188" spans="11:11" x14ac:dyDescent="0.3">
      <c r="K188" s="158"/>
    </row>
    <row r="189" spans="11:11" x14ac:dyDescent="0.3">
      <c r="K189" s="158"/>
    </row>
    <row r="190" spans="11:11" x14ac:dyDescent="0.3">
      <c r="K190" s="158"/>
    </row>
    <row r="191" spans="11:11" x14ac:dyDescent="0.3">
      <c r="K191" s="158"/>
    </row>
    <row r="192" spans="11:11" x14ac:dyDescent="0.3">
      <c r="K192" s="158"/>
    </row>
    <row r="193" spans="11:11" x14ac:dyDescent="0.3">
      <c r="K193" s="158"/>
    </row>
    <row r="194" spans="11:11" x14ac:dyDescent="0.3">
      <c r="K194" s="158"/>
    </row>
    <row r="195" spans="11:11" x14ac:dyDescent="0.3">
      <c r="K195" s="158"/>
    </row>
    <row r="196" spans="11:11" x14ac:dyDescent="0.3">
      <c r="K196" s="158"/>
    </row>
    <row r="197" spans="11:11" x14ac:dyDescent="0.3">
      <c r="K197" s="158"/>
    </row>
    <row r="198" spans="11:11" x14ac:dyDescent="0.3">
      <c r="K198" s="158"/>
    </row>
    <row r="199" spans="11:11" x14ac:dyDescent="0.3">
      <c r="K199" s="158"/>
    </row>
    <row r="200" spans="11:11" x14ac:dyDescent="0.3">
      <c r="K200" s="158"/>
    </row>
    <row r="201" spans="11:11" x14ac:dyDescent="0.3">
      <c r="K201" s="158"/>
    </row>
    <row r="202" spans="11:11" x14ac:dyDescent="0.3">
      <c r="K202" s="158"/>
    </row>
    <row r="203" spans="11:11" x14ac:dyDescent="0.3">
      <c r="K203" s="158"/>
    </row>
    <row r="204" spans="11:11" x14ac:dyDescent="0.3">
      <c r="K204" s="158"/>
    </row>
    <row r="205" spans="11:11" x14ac:dyDescent="0.3">
      <c r="K205" s="158"/>
    </row>
    <row r="206" spans="11:11" x14ac:dyDescent="0.3">
      <c r="K206" s="158"/>
    </row>
    <row r="207" spans="11:11" x14ac:dyDescent="0.3">
      <c r="K207" s="158"/>
    </row>
    <row r="208" spans="11:11" x14ac:dyDescent="0.3">
      <c r="K208" s="158"/>
    </row>
    <row r="209" spans="11:11" x14ac:dyDescent="0.3">
      <c r="K209" s="158"/>
    </row>
    <row r="210" spans="11:11" x14ac:dyDescent="0.3">
      <c r="K210" s="158"/>
    </row>
    <row r="211" spans="11:11" x14ac:dyDescent="0.3">
      <c r="K211" s="158"/>
    </row>
    <row r="212" spans="11:11" x14ac:dyDescent="0.3">
      <c r="K212" s="158"/>
    </row>
    <row r="213" spans="11:11" x14ac:dyDescent="0.3">
      <c r="K213" s="158"/>
    </row>
    <row r="214" spans="11:11" x14ac:dyDescent="0.3">
      <c r="K214" s="158"/>
    </row>
    <row r="215" spans="11:11" x14ac:dyDescent="0.3">
      <c r="K215" s="158"/>
    </row>
    <row r="216" spans="11:11" x14ac:dyDescent="0.3">
      <c r="K216" s="158"/>
    </row>
    <row r="217" spans="11:11" x14ac:dyDescent="0.3">
      <c r="K217" s="158"/>
    </row>
    <row r="218" spans="11:11" x14ac:dyDescent="0.3">
      <c r="K218" s="158"/>
    </row>
    <row r="219" spans="11:11" x14ac:dyDescent="0.3">
      <c r="K219" s="158"/>
    </row>
    <row r="220" spans="11:11" x14ac:dyDescent="0.3">
      <c r="K220" s="158"/>
    </row>
    <row r="221" spans="11:11" x14ac:dyDescent="0.3">
      <c r="K221" s="158"/>
    </row>
    <row r="222" spans="11:11" x14ac:dyDescent="0.3">
      <c r="K222" s="158"/>
    </row>
    <row r="223" spans="11:11" x14ac:dyDescent="0.3">
      <c r="K223" s="158"/>
    </row>
    <row r="224" spans="11:11" x14ac:dyDescent="0.3">
      <c r="K224" s="158"/>
    </row>
    <row r="225" spans="11:11" x14ac:dyDescent="0.3">
      <c r="K225" s="158"/>
    </row>
    <row r="226" spans="11:11" x14ac:dyDescent="0.3">
      <c r="K226" s="158"/>
    </row>
    <row r="227" spans="11:11" x14ac:dyDescent="0.3">
      <c r="K227" s="158"/>
    </row>
    <row r="228" spans="11:11" x14ac:dyDescent="0.3">
      <c r="K228" s="158"/>
    </row>
    <row r="229" spans="11:11" x14ac:dyDescent="0.3">
      <c r="K229" s="158"/>
    </row>
    <row r="230" spans="11:11" x14ac:dyDescent="0.3">
      <c r="K230" s="158"/>
    </row>
    <row r="231" spans="11:11" x14ac:dyDescent="0.3">
      <c r="K231" s="158"/>
    </row>
    <row r="232" spans="11:11" x14ac:dyDescent="0.3">
      <c r="K232" s="158"/>
    </row>
    <row r="233" spans="11:11" x14ac:dyDescent="0.3">
      <c r="K233" s="158"/>
    </row>
    <row r="234" spans="11:11" x14ac:dyDescent="0.3">
      <c r="K234" s="158"/>
    </row>
    <row r="235" spans="11:11" x14ac:dyDescent="0.3">
      <c r="K235" s="158"/>
    </row>
    <row r="236" spans="11:11" x14ac:dyDescent="0.3">
      <c r="K236" s="158"/>
    </row>
    <row r="237" spans="11:11" x14ac:dyDescent="0.3">
      <c r="K237" s="158"/>
    </row>
    <row r="238" spans="11:11" x14ac:dyDescent="0.3">
      <c r="K238" s="158"/>
    </row>
    <row r="239" spans="11:11" x14ac:dyDescent="0.3">
      <c r="K239" s="158"/>
    </row>
    <row r="240" spans="11:11" x14ac:dyDescent="0.3">
      <c r="K240" s="158"/>
    </row>
    <row r="241" spans="11:11" x14ac:dyDescent="0.3">
      <c r="K241" s="158"/>
    </row>
    <row r="242" spans="11:11" x14ac:dyDescent="0.3">
      <c r="K242" s="158"/>
    </row>
    <row r="243" spans="11:11" x14ac:dyDescent="0.3">
      <c r="K243" s="158"/>
    </row>
    <row r="244" spans="11:11" x14ac:dyDescent="0.3">
      <c r="K244" s="158"/>
    </row>
    <row r="245" spans="11:11" x14ac:dyDescent="0.3">
      <c r="K245" s="158"/>
    </row>
    <row r="246" spans="11:11" x14ac:dyDescent="0.3">
      <c r="K246" s="158"/>
    </row>
    <row r="247" spans="11:11" x14ac:dyDescent="0.3">
      <c r="K247" s="158"/>
    </row>
    <row r="248" spans="11:11" x14ac:dyDescent="0.3">
      <c r="K248" s="158"/>
    </row>
    <row r="249" spans="11:11" x14ac:dyDescent="0.3">
      <c r="K249" s="158"/>
    </row>
    <row r="250" spans="11:11" x14ac:dyDescent="0.3">
      <c r="K250" s="158"/>
    </row>
    <row r="251" spans="11:11" x14ac:dyDescent="0.3">
      <c r="K251" s="158"/>
    </row>
    <row r="252" spans="11:11" x14ac:dyDescent="0.3">
      <c r="K252" s="158"/>
    </row>
    <row r="253" spans="11:11" x14ac:dyDescent="0.3">
      <c r="K253" s="158"/>
    </row>
    <row r="254" spans="11:11" x14ac:dyDescent="0.3">
      <c r="K254" s="158"/>
    </row>
    <row r="255" spans="11:11" x14ac:dyDescent="0.3">
      <c r="K255" s="158"/>
    </row>
    <row r="256" spans="11:11" x14ac:dyDescent="0.3">
      <c r="K256" s="158"/>
    </row>
    <row r="257" spans="11:11" x14ac:dyDescent="0.3">
      <c r="K257" s="158"/>
    </row>
    <row r="258" spans="11:11" x14ac:dyDescent="0.3">
      <c r="K258" s="158"/>
    </row>
    <row r="259" spans="11:11" x14ac:dyDescent="0.3">
      <c r="K259" s="158"/>
    </row>
    <row r="260" spans="11:11" x14ac:dyDescent="0.3">
      <c r="K260" s="158"/>
    </row>
    <row r="261" spans="11:11" x14ac:dyDescent="0.3">
      <c r="K261" s="158"/>
    </row>
    <row r="262" spans="11:11" x14ac:dyDescent="0.3">
      <c r="K262" s="158"/>
    </row>
    <row r="263" spans="11:11" x14ac:dyDescent="0.3">
      <c r="K263" s="158"/>
    </row>
    <row r="264" spans="11:11" x14ac:dyDescent="0.3">
      <c r="K264" s="158"/>
    </row>
    <row r="265" spans="11:11" x14ac:dyDescent="0.3">
      <c r="K265" s="158"/>
    </row>
    <row r="266" spans="11:11" x14ac:dyDescent="0.3">
      <c r="K266" s="158"/>
    </row>
    <row r="267" spans="11:11" x14ac:dyDescent="0.3">
      <c r="K267" s="158"/>
    </row>
    <row r="268" spans="11:11" x14ac:dyDescent="0.3">
      <c r="K268" s="158"/>
    </row>
    <row r="269" spans="11:11" x14ac:dyDescent="0.3">
      <c r="K269" s="158"/>
    </row>
    <row r="270" spans="11:11" x14ac:dyDescent="0.3">
      <c r="K270" s="158"/>
    </row>
    <row r="271" spans="11:11" x14ac:dyDescent="0.3">
      <c r="K271" s="158"/>
    </row>
    <row r="272" spans="11:11" x14ac:dyDescent="0.3">
      <c r="K272" s="158"/>
    </row>
    <row r="273" spans="11:11" x14ac:dyDescent="0.3">
      <c r="K273" s="158"/>
    </row>
    <row r="274" spans="11:11" x14ac:dyDescent="0.3">
      <c r="K274" s="158"/>
    </row>
    <row r="275" spans="11:11" x14ac:dyDescent="0.3">
      <c r="K275" s="158"/>
    </row>
    <row r="276" spans="11:11" x14ac:dyDescent="0.3">
      <c r="K276" s="158"/>
    </row>
    <row r="277" spans="11:11" x14ac:dyDescent="0.3">
      <c r="K277" s="158"/>
    </row>
    <row r="278" spans="11:11" x14ac:dyDescent="0.3">
      <c r="K278" s="158"/>
    </row>
    <row r="279" spans="11:11" x14ac:dyDescent="0.3">
      <c r="K279" s="158"/>
    </row>
    <row r="280" spans="11:11" x14ac:dyDescent="0.3">
      <c r="K280" s="158"/>
    </row>
    <row r="281" spans="11:11" x14ac:dyDescent="0.3">
      <c r="K281" s="158"/>
    </row>
    <row r="282" spans="11:11" x14ac:dyDescent="0.3">
      <c r="K282" s="158"/>
    </row>
    <row r="283" spans="11:11" x14ac:dyDescent="0.3">
      <c r="K283" s="158"/>
    </row>
    <row r="284" spans="11:11" x14ac:dyDescent="0.3">
      <c r="K284" s="158"/>
    </row>
    <row r="285" spans="11:11" x14ac:dyDescent="0.3">
      <c r="K285" s="158"/>
    </row>
    <row r="286" spans="11:11" x14ac:dyDescent="0.3">
      <c r="K286" s="158"/>
    </row>
    <row r="287" spans="11:11" x14ac:dyDescent="0.3">
      <c r="K287" s="158"/>
    </row>
    <row r="288" spans="11:11" x14ac:dyDescent="0.3">
      <c r="K288" s="158"/>
    </row>
    <row r="289" spans="11:11" x14ac:dyDescent="0.3">
      <c r="K289" s="158"/>
    </row>
    <row r="290" spans="11:11" x14ac:dyDescent="0.3">
      <c r="K290" s="158"/>
    </row>
    <row r="291" spans="11:11" x14ac:dyDescent="0.3">
      <c r="K291" s="158"/>
    </row>
    <row r="292" spans="11:11" x14ac:dyDescent="0.3">
      <c r="K292" s="158"/>
    </row>
    <row r="293" spans="11:11" x14ac:dyDescent="0.3">
      <c r="K293" s="158"/>
    </row>
    <row r="294" spans="11:11" x14ac:dyDescent="0.3">
      <c r="K294" s="158"/>
    </row>
    <row r="295" spans="11:11" x14ac:dyDescent="0.3">
      <c r="K295" s="158"/>
    </row>
    <row r="296" spans="11:11" x14ac:dyDescent="0.3">
      <c r="K296" s="158"/>
    </row>
    <row r="297" spans="11:11" x14ac:dyDescent="0.3">
      <c r="K297" s="158"/>
    </row>
    <row r="298" spans="11:11" x14ac:dyDescent="0.3">
      <c r="K298" s="158"/>
    </row>
    <row r="299" spans="11:11" x14ac:dyDescent="0.3">
      <c r="K299" s="158"/>
    </row>
    <row r="300" spans="11:11" x14ac:dyDescent="0.3">
      <c r="K300" s="158"/>
    </row>
    <row r="301" spans="11:11" x14ac:dyDescent="0.3">
      <c r="K301" s="158"/>
    </row>
    <row r="302" spans="11:11" x14ac:dyDescent="0.3">
      <c r="K302" s="158"/>
    </row>
    <row r="303" spans="11:11" x14ac:dyDescent="0.3">
      <c r="K303" s="158"/>
    </row>
    <row r="304" spans="11:11" x14ac:dyDescent="0.3">
      <c r="K304" s="158"/>
    </row>
    <row r="305" spans="11:11" x14ac:dyDescent="0.3">
      <c r="K305" s="158"/>
    </row>
    <row r="306" spans="11:11" x14ac:dyDescent="0.3">
      <c r="K306" s="158"/>
    </row>
    <row r="307" spans="11:11" x14ac:dyDescent="0.3">
      <c r="K307" s="158"/>
    </row>
    <row r="308" spans="11:11" x14ac:dyDescent="0.3">
      <c r="K308" s="158"/>
    </row>
    <row r="309" spans="11:11" x14ac:dyDescent="0.3">
      <c r="K309" s="158"/>
    </row>
    <row r="310" spans="11:11" x14ac:dyDescent="0.3">
      <c r="K310" s="158"/>
    </row>
    <row r="311" spans="11:11" x14ac:dyDescent="0.3">
      <c r="K311" s="158"/>
    </row>
    <row r="312" spans="11:11" x14ac:dyDescent="0.3">
      <c r="K312" s="158"/>
    </row>
    <row r="313" spans="11:11" x14ac:dyDescent="0.3">
      <c r="K313" s="158"/>
    </row>
    <row r="314" spans="11:11" x14ac:dyDescent="0.3">
      <c r="K314" s="158"/>
    </row>
    <row r="315" spans="11:11" x14ac:dyDescent="0.3">
      <c r="K315" s="158"/>
    </row>
    <row r="316" spans="11:11" x14ac:dyDescent="0.3">
      <c r="K316" s="158"/>
    </row>
    <row r="317" spans="11:11" x14ac:dyDescent="0.3">
      <c r="K317" s="158"/>
    </row>
    <row r="318" spans="11:11" x14ac:dyDescent="0.3">
      <c r="K318" s="158"/>
    </row>
    <row r="319" spans="11:11" x14ac:dyDescent="0.3">
      <c r="K319" s="158"/>
    </row>
    <row r="320" spans="11:11" x14ac:dyDescent="0.3">
      <c r="K320" s="158"/>
    </row>
    <row r="321" spans="11:11" x14ac:dyDescent="0.3">
      <c r="K321" s="158"/>
    </row>
    <row r="322" spans="11:11" x14ac:dyDescent="0.3">
      <c r="K322" s="158"/>
    </row>
    <row r="323" spans="11:11" x14ac:dyDescent="0.3">
      <c r="K323" s="158"/>
    </row>
    <row r="324" spans="11:11" x14ac:dyDescent="0.3">
      <c r="K324" s="158"/>
    </row>
    <row r="325" spans="11:11" x14ac:dyDescent="0.3">
      <c r="K325" s="158"/>
    </row>
    <row r="326" spans="11:11" x14ac:dyDescent="0.3">
      <c r="K326" s="158"/>
    </row>
    <row r="327" spans="11:11" x14ac:dyDescent="0.3">
      <c r="K327" s="158"/>
    </row>
    <row r="328" spans="11:11" x14ac:dyDescent="0.3">
      <c r="K328" s="158"/>
    </row>
    <row r="329" spans="11:11" x14ac:dyDescent="0.3">
      <c r="K329" s="158"/>
    </row>
    <row r="330" spans="11:11" x14ac:dyDescent="0.3">
      <c r="K330" s="158"/>
    </row>
    <row r="331" spans="11:11" x14ac:dyDescent="0.3">
      <c r="K331" s="158"/>
    </row>
    <row r="332" spans="11:11" x14ac:dyDescent="0.3">
      <c r="K332" s="158"/>
    </row>
    <row r="333" spans="11:11" x14ac:dyDescent="0.3">
      <c r="K333" s="158"/>
    </row>
    <row r="334" spans="11:11" x14ac:dyDescent="0.3">
      <c r="K334" s="158"/>
    </row>
    <row r="335" spans="11:11" x14ac:dyDescent="0.3">
      <c r="K335" s="158"/>
    </row>
    <row r="336" spans="11:11" x14ac:dyDescent="0.3">
      <c r="K336" s="158"/>
    </row>
    <row r="337" spans="11:11" x14ac:dyDescent="0.3">
      <c r="K337" s="158"/>
    </row>
    <row r="338" spans="11:11" x14ac:dyDescent="0.3">
      <c r="K338" s="158"/>
    </row>
    <row r="339" spans="11:11" x14ac:dyDescent="0.3">
      <c r="K339" s="158"/>
    </row>
    <row r="340" spans="11:11" x14ac:dyDescent="0.3">
      <c r="K340" s="158"/>
    </row>
    <row r="341" spans="11:11" x14ac:dyDescent="0.3">
      <c r="K341" s="158"/>
    </row>
    <row r="342" spans="11:11" x14ac:dyDescent="0.3">
      <c r="K342" s="158"/>
    </row>
    <row r="343" spans="11:11" x14ac:dyDescent="0.3">
      <c r="K343" s="158"/>
    </row>
    <row r="344" spans="11:11" x14ac:dyDescent="0.3">
      <c r="K344" s="158"/>
    </row>
    <row r="345" spans="11:11" x14ac:dyDescent="0.3">
      <c r="K345" s="158"/>
    </row>
    <row r="346" spans="11:11" x14ac:dyDescent="0.3">
      <c r="K346" s="158"/>
    </row>
    <row r="347" spans="11:11" x14ac:dyDescent="0.3">
      <c r="K347" s="158"/>
    </row>
    <row r="348" spans="11:11" x14ac:dyDescent="0.3">
      <c r="K348" s="158"/>
    </row>
    <row r="349" spans="11:11" x14ac:dyDescent="0.3">
      <c r="K349" s="158"/>
    </row>
    <row r="350" spans="11:11" x14ac:dyDescent="0.3">
      <c r="K350" s="158"/>
    </row>
    <row r="351" spans="11:11" x14ac:dyDescent="0.3">
      <c r="K351" s="158"/>
    </row>
    <row r="352" spans="11:11" x14ac:dyDescent="0.3">
      <c r="K352" s="158"/>
    </row>
    <row r="353" spans="11:11" x14ac:dyDescent="0.3">
      <c r="K353" s="158"/>
    </row>
    <row r="354" spans="11:11" x14ac:dyDescent="0.3">
      <c r="K354" s="158"/>
    </row>
    <row r="355" spans="11:11" x14ac:dyDescent="0.3">
      <c r="K355" s="158"/>
    </row>
    <row r="356" spans="11:11" x14ac:dyDescent="0.3">
      <c r="K356" s="158"/>
    </row>
    <row r="357" spans="11:11" x14ac:dyDescent="0.3">
      <c r="K357" s="158"/>
    </row>
    <row r="358" spans="11:11" x14ac:dyDescent="0.3">
      <c r="K358" s="158"/>
    </row>
    <row r="359" spans="11:11" x14ac:dyDescent="0.3">
      <c r="K359" s="158"/>
    </row>
    <row r="360" spans="11:11" x14ac:dyDescent="0.3">
      <c r="K360" s="158"/>
    </row>
    <row r="361" spans="11:11" x14ac:dyDescent="0.3">
      <c r="K361" s="158"/>
    </row>
    <row r="362" spans="11:11" x14ac:dyDescent="0.3">
      <c r="K362" s="158"/>
    </row>
    <row r="363" spans="11:11" x14ac:dyDescent="0.3">
      <c r="K363" s="158"/>
    </row>
    <row r="364" spans="11:11" x14ac:dyDescent="0.3">
      <c r="K364" s="158"/>
    </row>
    <row r="365" spans="11:11" x14ac:dyDescent="0.3">
      <c r="K365" s="158"/>
    </row>
    <row r="366" spans="11:11" x14ac:dyDescent="0.3">
      <c r="K366" s="158"/>
    </row>
    <row r="367" spans="11:11" x14ac:dyDescent="0.3">
      <c r="K367" s="158"/>
    </row>
    <row r="368" spans="11:11" x14ac:dyDescent="0.3">
      <c r="K368" s="158"/>
    </row>
    <row r="369" spans="11:11" x14ac:dyDescent="0.3">
      <c r="K369" s="158"/>
    </row>
    <row r="370" spans="11:11" x14ac:dyDescent="0.3">
      <c r="K370" s="158"/>
    </row>
    <row r="371" spans="11:11" x14ac:dyDescent="0.3">
      <c r="K371" s="158"/>
    </row>
    <row r="372" spans="11:11" x14ac:dyDescent="0.3">
      <c r="K372" s="158"/>
    </row>
    <row r="373" spans="11:11" x14ac:dyDescent="0.3">
      <c r="K373" s="158"/>
    </row>
    <row r="374" spans="11:11" x14ac:dyDescent="0.3">
      <c r="K374" s="158"/>
    </row>
    <row r="375" spans="11:11" x14ac:dyDescent="0.3">
      <c r="K375" s="158"/>
    </row>
    <row r="376" spans="11:11" x14ac:dyDescent="0.3">
      <c r="K376" s="158"/>
    </row>
    <row r="377" spans="11:11" x14ac:dyDescent="0.3">
      <c r="K377" s="158"/>
    </row>
    <row r="378" spans="11:11" x14ac:dyDescent="0.3">
      <c r="K378" s="158"/>
    </row>
    <row r="379" spans="11:11" x14ac:dyDescent="0.3">
      <c r="K379" s="158"/>
    </row>
    <row r="380" spans="11:11" x14ac:dyDescent="0.3">
      <c r="K380" s="158"/>
    </row>
    <row r="381" spans="11:11" x14ac:dyDescent="0.3">
      <c r="K381" s="158"/>
    </row>
    <row r="382" spans="11:11" x14ac:dyDescent="0.3">
      <c r="K382" s="158"/>
    </row>
    <row r="383" spans="11:11" x14ac:dyDescent="0.3">
      <c r="K383" s="158"/>
    </row>
    <row r="384" spans="11:11" x14ac:dyDescent="0.3">
      <c r="K384" s="158"/>
    </row>
    <row r="385" spans="11:11" x14ac:dyDescent="0.3">
      <c r="K385" s="158"/>
    </row>
    <row r="386" spans="11:11" x14ac:dyDescent="0.3">
      <c r="K386" s="158"/>
    </row>
    <row r="387" spans="11:11" x14ac:dyDescent="0.3">
      <c r="K387" s="158"/>
    </row>
    <row r="388" spans="11:11" x14ac:dyDescent="0.3">
      <c r="K388" s="158"/>
    </row>
    <row r="389" spans="11:11" x14ac:dyDescent="0.3">
      <c r="K389" s="158"/>
    </row>
    <row r="390" spans="11:11" x14ac:dyDescent="0.3">
      <c r="K390" s="158"/>
    </row>
    <row r="391" spans="11:11" x14ac:dyDescent="0.3">
      <c r="K391" s="158"/>
    </row>
    <row r="392" spans="11:11" x14ac:dyDescent="0.3">
      <c r="K392" s="158"/>
    </row>
    <row r="393" spans="11:11" x14ac:dyDescent="0.3">
      <c r="K393" s="158"/>
    </row>
    <row r="394" spans="11:11" x14ac:dyDescent="0.3">
      <c r="K394" s="158"/>
    </row>
    <row r="395" spans="11:11" x14ac:dyDescent="0.3">
      <c r="K395" s="158"/>
    </row>
    <row r="396" spans="11:11" x14ac:dyDescent="0.3">
      <c r="K396" s="158"/>
    </row>
    <row r="397" spans="11:11" x14ac:dyDescent="0.3">
      <c r="K397" s="158"/>
    </row>
    <row r="398" spans="11:11" x14ac:dyDescent="0.3">
      <c r="K398" s="158"/>
    </row>
    <row r="399" spans="11:11" x14ac:dyDescent="0.3">
      <c r="K399" s="158"/>
    </row>
    <row r="400" spans="11:11" x14ac:dyDescent="0.3">
      <c r="K400" s="158"/>
    </row>
    <row r="401" spans="11:11" x14ac:dyDescent="0.3">
      <c r="K401" s="158"/>
    </row>
    <row r="402" spans="11:11" x14ac:dyDescent="0.3">
      <c r="K402" s="158"/>
    </row>
    <row r="403" spans="11:11" x14ac:dyDescent="0.3">
      <c r="K403" s="158"/>
    </row>
    <row r="404" spans="11:11" x14ac:dyDescent="0.3">
      <c r="K404" s="158"/>
    </row>
    <row r="405" spans="11:11" x14ac:dyDescent="0.3">
      <c r="K405" s="158"/>
    </row>
    <row r="406" spans="11:11" x14ac:dyDescent="0.3">
      <c r="K406" s="158"/>
    </row>
    <row r="407" spans="11:11" x14ac:dyDescent="0.3">
      <c r="K407" s="158"/>
    </row>
    <row r="408" spans="11:11" x14ac:dyDescent="0.3">
      <c r="K408" s="158"/>
    </row>
    <row r="409" spans="11:11" x14ac:dyDescent="0.3">
      <c r="K409" s="158"/>
    </row>
    <row r="410" spans="11:11" x14ac:dyDescent="0.3">
      <c r="K410" s="158"/>
    </row>
    <row r="411" spans="11:11" x14ac:dyDescent="0.3">
      <c r="K411" s="158"/>
    </row>
    <row r="412" spans="11:11" x14ac:dyDescent="0.3">
      <c r="K412" s="158"/>
    </row>
    <row r="413" spans="11:11" x14ac:dyDescent="0.3">
      <c r="K413" s="158"/>
    </row>
    <row r="414" spans="11:11" x14ac:dyDescent="0.3">
      <c r="K414" s="158"/>
    </row>
    <row r="415" spans="11:11" x14ac:dyDescent="0.3">
      <c r="K415" s="158"/>
    </row>
    <row r="416" spans="11:11" x14ac:dyDescent="0.3">
      <c r="K416" s="158"/>
    </row>
    <row r="417" spans="11:11" x14ac:dyDescent="0.3">
      <c r="K417" s="158"/>
    </row>
    <row r="418" spans="11:11" x14ac:dyDescent="0.3">
      <c r="K418" s="158"/>
    </row>
    <row r="419" spans="11:11" x14ac:dyDescent="0.3">
      <c r="K419" s="158"/>
    </row>
    <row r="420" spans="11:11" x14ac:dyDescent="0.3">
      <c r="K420" s="158"/>
    </row>
    <row r="421" spans="11:11" x14ac:dyDescent="0.3">
      <c r="K421" s="158"/>
    </row>
    <row r="422" spans="11:11" x14ac:dyDescent="0.3">
      <c r="K422" s="158"/>
    </row>
    <row r="423" spans="11:11" x14ac:dyDescent="0.3">
      <c r="K423" s="158"/>
    </row>
    <row r="424" spans="11:11" x14ac:dyDescent="0.3">
      <c r="K424" s="158"/>
    </row>
    <row r="425" spans="11:11" x14ac:dyDescent="0.3">
      <c r="K425" s="158"/>
    </row>
    <row r="426" spans="11:11" x14ac:dyDescent="0.3">
      <c r="K426" s="158"/>
    </row>
    <row r="427" spans="11:11" x14ac:dyDescent="0.3">
      <c r="K427" s="158"/>
    </row>
    <row r="428" spans="11:11" x14ac:dyDescent="0.3">
      <c r="K428" s="158"/>
    </row>
    <row r="429" spans="11:11" x14ac:dyDescent="0.3">
      <c r="K429" s="158"/>
    </row>
    <row r="430" spans="11:11" x14ac:dyDescent="0.3">
      <c r="K430" s="158"/>
    </row>
    <row r="431" spans="11:11" x14ac:dyDescent="0.3">
      <c r="K431" s="158"/>
    </row>
    <row r="432" spans="11:11" x14ac:dyDescent="0.3">
      <c r="K432" s="158"/>
    </row>
    <row r="433" spans="11:11" x14ac:dyDescent="0.3">
      <c r="K433" s="158"/>
    </row>
    <row r="434" spans="11:11" x14ac:dyDescent="0.3">
      <c r="K434" s="158"/>
    </row>
    <row r="435" spans="11:11" x14ac:dyDescent="0.3">
      <c r="K435" s="158"/>
    </row>
    <row r="436" spans="11:11" x14ac:dyDescent="0.3">
      <c r="K436" s="158"/>
    </row>
    <row r="437" spans="11:11" x14ac:dyDescent="0.3">
      <c r="K437" s="158"/>
    </row>
    <row r="438" spans="11:11" x14ac:dyDescent="0.3">
      <c r="K438" s="158"/>
    </row>
    <row r="439" spans="11:11" x14ac:dyDescent="0.3">
      <c r="K439" s="158"/>
    </row>
    <row r="440" spans="11:11" x14ac:dyDescent="0.3">
      <c r="K440" s="158"/>
    </row>
    <row r="441" spans="11:11" x14ac:dyDescent="0.3">
      <c r="K441" s="158"/>
    </row>
    <row r="442" spans="11:11" x14ac:dyDescent="0.3">
      <c r="K442" s="158"/>
    </row>
    <row r="443" spans="11:11" x14ac:dyDescent="0.3">
      <c r="K443" s="158"/>
    </row>
    <row r="444" spans="11:11" x14ac:dyDescent="0.3">
      <c r="K444" s="158"/>
    </row>
    <row r="445" spans="11:11" x14ac:dyDescent="0.3">
      <c r="K445" s="158"/>
    </row>
    <row r="446" spans="11:11" x14ac:dyDescent="0.3">
      <c r="K446" s="158"/>
    </row>
    <row r="447" spans="11:11" x14ac:dyDescent="0.3">
      <c r="K447" s="158"/>
    </row>
    <row r="448" spans="11:11" x14ac:dyDescent="0.3">
      <c r="K448" s="158"/>
    </row>
    <row r="449" spans="11:11" x14ac:dyDescent="0.3">
      <c r="K449" s="158"/>
    </row>
    <row r="450" spans="11:11" x14ac:dyDescent="0.3">
      <c r="K450" s="158"/>
    </row>
    <row r="451" spans="11:11" x14ac:dyDescent="0.3">
      <c r="K451" s="158"/>
    </row>
    <row r="452" spans="11:11" x14ac:dyDescent="0.3">
      <c r="K452" s="158"/>
    </row>
    <row r="453" spans="11:11" x14ac:dyDescent="0.3">
      <c r="K453" s="158"/>
    </row>
    <row r="454" spans="11:11" x14ac:dyDescent="0.3">
      <c r="K454" s="158"/>
    </row>
    <row r="455" spans="11:11" x14ac:dyDescent="0.3">
      <c r="K455" s="158"/>
    </row>
    <row r="456" spans="11:11" x14ac:dyDescent="0.3">
      <c r="K456" s="158"/>
    </row>
    <row r="457" spans="11:11" x14ac:dyDescent="0.3">
      <c r="K457" s="158"/>
    </row>
    <row r="458" spans="11:11" x14ac:dyDescent="0.3">
      <c r="K458" s="158"/>
    </row>
    <row r="459" spans="11:11" x14ac:dyDescent="0.3">
      <c r="K459" s="158"/>
    </row>
    <row r="460" spans="11:11" x14ac:dyDescent="0.3">
      <c r="K460" s="158"/>
    </row>
    <row r="461" spans="11:11" x14ac:dyDescent="0.3">
      <c r="K461" s="158"/>
    </row>
    <row r="462" spans="11:11" x14ac:dyDescent="0.3">
      <c r="K462" s="158"/>
    </row>
    <row r="463" spans="11:11" x14ac:dyDescent="0.3">
      <c r="K463" s="158"/>
    </row>
    <row r="464" spans="11:11" x14ac:dyDescent="0.3">
      <c r="K464" s="158"/>
    </row>
    <row r="465" spans="11:11" x14ac:dyDescent="0.3">
      <c r="K465" s="158"/>
    </row>
    <row r="466" spans="11:11" x14ac:dyDescent="0.3">
      <c r="K466" s="158"/>
    </row>
    <row r="467" spans="11:11" x14ac:dyDescent="0.3">
      <c r="K467" s="158"/>
    </row>
    <row r="468" spans="11:11" x14ac:dyDescent="0.3">
      <c r="K468" s="158"/>
    </row>
    <row r="469" spans="11:11" x14ac:dyDescent="0.3">
      <c r="K469" s="158"/>
    </row>
    <row r="470" spans="11:11" x14ac:dyDescent="0.3">
      <c r="K470" s="158"/>
    </row>
    <row r="471" spans="11:11" x14ac:dyDescent="0.3">
      <c r="K471" s="158"/>
    </row>
    <row r="472" spans="11:11" x14ac:dyDescent="0.3">
      <c r="K472" s="158"/>
    </row>
    <row r="473" spans="11:11" x14ac:dyDescent="0.3">
      <c r="K473" s="158"/>
    </row>
    <row r="474" spans="11:11" x14ac:dyDescent="0.3">
      <c r="K474" s="158"/>
    </row>
    <row r="475" spans="11:11" x14ac:dyDescent="0.3">
      <c r="K475" s="158"/>
    </row>
    <row r="476" spans="11:11" x14ac:dyDescent="0.3">
      <c r="K476" s="158"/>
    </row>
    <row r="477" spans="11:11" x14ac:dyDescent="0.3">
      <c r="K477" s="158"/>
    </row>
    <row r="478" spans="11:11" x14ac:dyDescent="0.3">
      <c r="K478" s="158"/>
    </row>
    <row r="479" spans="11:11" x14ac:dyDescent="0.3">
      <c r="K479" s="158"/>
    </row>
    <row r="480" spans="11:11" x14ac:dyDescent="0.3">
      <c r="K480" s="158"/>
    </row>
    <row r="481" spans="11:11" x14ac:dyDescent="0.3">
      <c r="K481" s="158"/>
    </row>
    <row r="482" spans="11:11" x14ac:dyDescent="0.3">
      <c r="K482" s="158"/>
    </row>
    <row r="483" spans="11:11" x14ac:dyDescent="0.3">
      <c r="K483" s="158"/>
    </row>
    <row r="484" spans="11:11" x14ac:dyDescent="0.3">
      <c r="K484" s="158"/>
    </row>
    <row r="485" spans="11:11" x14ac:dyDescent="0.3">
      <c r="K485" s="158"/>
    </row>
    <row r="486" spans="11:11" x14ac:dyDescent="0.3">
      <c r="K486" s="158"/>
    </row>
    <row r="487" spans="11:11" x14ac:dyDescent="0.3">
      <c r="K487" s="158"/>
    </row>
    <row r="488" spans="11:11" x14ac:dyDescent="0.3">
      <c r="K488" s="158"/>
    </row>
    <row r="489" spans="11:11" x14ac:dyDescent="0.3">
      <c r="K489" s="158"/>
    </row>
    <row r="490" spans="11:11" x14ac:dyDescent="0.3">
      <c r="K490" s="158"/>
    </row>
    <row r="491" spans="11:11" x14ac:dyDescent="0.3">
      <c r="K491" s="158"/>
    </row>
    <row r="492" spans="11:11" x14ac:dyDescent="0.3">
      <c r="K492" s="158"/>
    </row>
    <row r="493" spans="11:11" x14ac:dyDescent="0.3">
      <c r="K493" s="158"/>
    </row>
    <row r="494" spans="11:11" x14ac:dyDescent="0.3">
      <c r="K494" s="158"/>
    </row>
    <row r="495" spans="11:11" x14ac:dyDescent="0.3">
      <c r="K495" s="158"/>
    </row>
    <row r="496" spans="11:11" x14ac:dyDescent="0.3">
      <c r="K496" s="158"/>
    </row>
    <row r="497" spans="11:11" x14ac:dyDescent="0.3">
      <c r="K497" s="158"/>
    </row>
    <row r="498" spans="11:11" x14ac:dyDescent="0.3">
      <c r="K498" s="158"/>
    </row>
    <row r="499" spans="11:11" x14ac:dyDescent="0.3">
      <c r="K499" s="158"/>
    </row>
    <row r="500" spans="11:11" x14ac:dyDescent="0.3">
      <c r="K500" s="158"/>
    </row>
    <row r="501" spans="11:11" x14ac:dyDescent="0.3">
      <c r="K501" s="158"/>
    </row>
    <row r="502" spans="11:11" x14ac:dyDescent="0.3">
      <c r="K502" s="158"/>
    </row>
    <row r="503" spans="11:11" x14ac:dyDescent="0.3">
      <c r="K503" s="158"/>
    </row>
    <row r="504" spans="11:11" x14ac:dyDescent="0.3">
      <c r="K504" s="158"/>
    </row>
    <row r="505" spans="11:11" x14ac:dyDescent="0.3">
      <c r="K505" s="158"/>
    </row>
    <row r="506" spans="11:11" x14ac:dyDescent="0.3">
      <c r="K506" s="158"/>
    </row>
    <row r="507" spans="11:11" x14ac:dyDescent="0.3">
      <c r="K507" s="158"/>
    </row>
    <row r="508" spans="11:11" x14ac:dyDescent="0.3">
      <c r="K508" s="158"/>
    </row>
    <row r="509" spans="11:11" x14ac:dyDescent="0.3">
      <c r="K509" s="158"/>
    </row>
    <row r="510" spans="11:11" x14ac:dyDescent="0.3">
      <c r="K510" s="158"/>
    </row>
    <row r="511" spans="11:11" x14ac:dyDescent="0.3">
      <c r="K511" s="158"/>
    </row>
    <row r="512" spans="11:11" x14ac:dyDescent="0.3">
      <c r="K512" s="158"/>
    </row>
    <row r="513" spans="11:11" x14ac:dyDescent="0.3">
      <c r="K513" s="158"/>
    </row>
    <row r="514" spans="11:11" x14ac:dyDescent="0.3">
      <c r="K514" s="158"/>
    </row>
    <row r="515" spans="11:11" x14ac:dyDescent="0.3">
      <c r="K515" s="158"/>
    </row>
    <row r="516" spans="11:11" x14ac:dyDescent="0.3">
      <c r="K516" s="158"/>
    </row>
    <row r="517" spans="11:11" x14ac:dyDescent="0.3">
      <c r="K517" s="158"/>
    </row>
    <row r="518" spans="11:11" x14ac:dyDescent="0.3">
      <c r="K518" s="158"/>
    </row>
    <row r="519" spans="11:11" x14ac:dyDescent="0.3">
      <c r="K519" s="158"/>
    </row>
    <row r="520" spans="11:11" x14ac:dyDescent="0.3">
      <c r="K520" s="158"/>
    </row>
    <row r="521" spans="11:11" x14ac:dyDescent="0.3">
      <c r="K521" s="158"/>
    </row>
    <row r="522" spans="11:11" x14ac:dyDescent="0.3">
      <c r="K522" s="158"/>
    </row>
    <row r="523" spans="11:11" x14ac:dyDescent="0.3">
      <c r="K523" s="158"/>
    </row>
    <row r="524" spans="11:11" x14ac:dyDescent="0.3">
      <c r="K524" s="158"/>
    </row>
    <row r="525" spans="11:11" x14ac:dyDescent="0.3">
      <c r="K525" s="158"/>
    </row>
    <row r="526" spans="11:11" x14ac:dyDescent="0.3">
      <c r="K526" s="158"/>
    </row>
    <row r="527" spans="11:11" x14ac:dyDescent="0.3">
      <c r="K527" s="158"/>
    </row>
    <row r="528" spans="11:11" x14ac:dyDescent="0.3">
      <c r="K528" s="158"/>
    </row>
    <row r="529" spans="11:11" x14ac:dyDescent="0.3">
      <c r="K529" s="158"/>
    </row>
    <row r="530" spans="11:11" x14ac:dyDescent="0.3">
      <c r="K530" s="158"/>
    </row>
    <row r="531" spans="11:11" x14ac:dyDescent="0.3">
      <c r="K531" s="158"/>
    </row>
    <row r="532" spans="11:11" x14ac:dyDescent="0.3">
      <c r="K532" s="158"/>
    </row>
    <row r="533" spans="11:11" x14ac:dyDescent="0.3">
      <c r="K533" s="158"/>
    </row>
    <row r="534" spans="11:11" x14ac:dyDescent="0.3">
      <c r="K534" s="158"/>
    </row>
    <row r="535" spans="11:11" x14ac:dyDescent="0.3">
      <c r="K535" s="158"/>
    </row>
    <row r="536" spans="11:11" x14ac:dyDescent="0.3">
      <c r="K536" s="158"/>
    </row>
    <row r="537" spans="11:11" x14ac:dyDescent="0.3">
      <c r="K537" s="158"/>
    </row>
    <row r="538" spans="11:11" x14ac:dyDescent="0.3">
      <c r="K538" s="158"/>
    </row>
    <row r="539" spans="11:11" x14ac:dyDescent="0.3">
      <c r="K539" s="158"/>
    </row>
    <row r="540" spans="11:11" x14ac:dyDescent="0.3">
      <c r="K540" s="158"/>
    </row>
    <row r="541" spans="11:11" x14ac:dyDescent="0.3">
      <c r="K541" s="158"/>
    </row>
    <row r="542" spans="11:11" x14ac:dyDescent="0.3">
      <c r="K542" s="158"/>
    </row>
    <row r="543" spans="11:11" x14ac:dyDescent="0.3">
      <c r="K543" s="158"/>
    </row>
    <row r="544" spans="11:11" x14ac:dyDescent="0.3">
      <c r="K544" s="158"/>
    </row>
    <row r="545" spans="11:11" x14ac:dyDescent="0.3">
      <c r="K545" s="158"/>
    </row>
    <row r="546" spans="11:11" x14ac:dyDescent="0.3">
      <c r="K546" s="158"/>
    </row>
    <row r="547" spans="11:11" x14ac:dyDescent="0.3">
      <c r="K547" s="158"/>
    </row>
    <row r="548" spans="11:11" x14ac:dyDescent="0.3">
      <c r="K548" s="158"/>
    </row>
    <row r="549" spans="11:11" x14ac:dyDescent="0.3">
      <c r="K549" s="158"/>
    </row>
    <row r="550" spans="11:11" x14ac:dyDescent="0.3">
      <c r="K550" s="158"/>
    </row>
    <row r="551" spans="11:11" x14ac:dyDescent="0.3">
      <c r="K551" s="158"/>
    </row>
    <row r="552" spans="11:11" x14ac:dyDescent="0.3">
      <c r="K552" s="158"/>
    </row>
    <row r="553" spans="11:11" x14ac:dyDescent="0.3">
      <c r="K553" s="158"/>
    </row>
    <row r="554" spans="11:11" x14ac:dyDescent="0.3">
      <c r="K554" s="158"/>
    </row>
    <row r="555" spans="11:11" x14ac:dyDescent="0.3">
      <c r="K555" s="158"/>
    </row>
    <row r="556" spans="11:11" x14ac:dyDescent="0.3">
      <c r="K556" s="158"/>
    </row>
    <row r="557" spans="11:11" x14ac:dyDescent="0.3">
      <c r="K557" s="158"/>
    </row>
    <row r="558" spans="11:11" x14ac:dyDescent="0.3">
      <c r="K558" s="158"/>
    </row>
    <row r="559" spans="11:11" x14ac:dyDescent="0.3">
      <c r="K559" s="158"/>
    </row>
    <row r="560" spans="11:11" x14ac:dyDescent="0.3">
      <c r="K560" s="158"/>
    </row>
    <row r="561" spans="11:11" x14ac:dyDescent="0.3">
      <c r="K561" s="158"/>
    </row>
    <row r="562" spans="11:11" x14ac:dyDescent="0.3">
      <c r="K562" s="158"/>
    </row>
    <row r="563" spans="11:11" x14ac:dyDescent="0.3">
      <c r="K563" s="158"/>
    </row>
    <row r="564" spans="11:11" x14ac:dyDescent="0.3">
      <c r="K564" s="158"/>
    </row>
    <row r="565" spans="11:11" x14ac:dyDescent="0.3">
      <c r="K565" s="158"/>
    </row>
    <row r="566" spans="11:11" x14ac:dyDescent="0.3">
      <c r="K566" s="158"/>
    </row>
    <row r="567" spans="11:11" x14ac:dyDescent="0.3">
      <c r="K567" s="158"/>
    </row>
    <row r="568" spans="11:11" x14ac:dyDescent="0.3">
      <c r="K568" s="158"/>
    </row>
    <row r="569" spans="11:11" x14ac:dyDescent="0.3">
      <c r="K569" s="158"/>
    </row>
    <row r="570" spans="11:11" x14ac:dyDescent="0.3">
      <c r="K570" s="158"/>
    </row>
    <row r="571" spans="11:11" x14ac:dyDescent="0.3">
      <c r="K571" s="158"/>
    </row>
    <row r="572" spans="11:11" x14ac:dyDescent="0.3">
      <c r="K572" s="158"/>
    </row>
    <row r="573" spans="11:11" x14ac:dyDescent="0.3">
      <c r="K573" s="158"/>
    </row>
    <row r="574" spans="11:11" x14ac:dyDescent="0.3">
      <c r="K574" s="158"/>
    </row>
    <row r="575" spans="11:11" x14ac:dyDescent="0.3">
      <c r="K575" s="158"/>
    </row>
    <row r="576" spans="11:11" x14ac:dyDescent="0.3">
      <c r="K576" s="158"/>
    </row>
    <row r="577" spans="11:11" x14ac:dyDescent="0.3">
      <c r="K577" s="158"/>
    </row>
    <row r="578" spans="11:11" x14ac:dyDescent="0.3">
      <c r="K578" s="158"/>
    </row>
    <row r="579" spans="11:11" x14ac:dyDescent="0.3">
      <c r="K579" s="158"/>
    </row>
    <row r="580" spans="11:11" x14ac:dyDescent="0.3">
      <c r="K580" s="158"/>
    </row>
    <row r="581" spans="11:11" x14ac:dyDescent="0.3">
      <c r="K581" s="158"/>
    </row>
    <row r="582" spans="11:11" x14ac:dyDescent="0.3">
      <c r="K582" s="158"/>
    </row>
    <row r="583" spans="11:11" x14ac:dyDescent="0.3">
      <c r="K583" s="158"/>
    </row>
    <row r="584" spans="11:11" x14ac:dyDescent="0.3">
      <c r="K584" s="158"/>
    </row>
    <row r="585" spans="11:11" x14ac:dyDescent="0.3">
      <c r="K585" s="158"/>
    </row>
    <row r="586" spans="11:11" x14ac:dyDescent="0.3">
      <c r="K586" s="158"/>
    </row>
    <row r="587" spans="11:11" x14ac:dyDescent="0.3">
      <c r="K587" s="158"/>
    </row>
    <row r="588" spans="11:11" x14ac:dyDescent="0.3">
      <c r="K588" s="158"/>
    </row>
    <row r="589" spans="11:11" x14ac:dyDescent="0.3">
      <c r="K589" s="158"/>
    </row>
    <row r="590" spans="11:11" x14ac:dyDescent="0.3">
      <c r="K590" s="158"/>
    </row>
    <row r="591" spans="11:11" x14ac:dyDescent="0.3">
      <c r="K591" s="158"/>
    </row>
    <row r="592" spans="11:11" x14ac:dyDescent="0.3">
      <c r="K592" s="158"/>
    </row>
    <row r="593" spans="11:11" x14ac:dyDescent="0.3">
      <c r="K593" s="158"/>
    </row>
    <row r="594" spans="11:11" x14ac:dyDescent="0.3">
      <c r="K594" s="158"/>
    </row>
    <row r="595" spans="11:11" x14ac:dyDescent="0.3">
      <c r="K595" s="158"/>
    </row>
  </sheetData>
  <conditionalFormatting sqref="J9:J10 J12:J26 J62:J71 J29:J57">
    <cfRule type="cellIs" dxfId="7" priority="6" operator="equal">
      <formula>0</formula>
    </cfRule>
  </conditionalFormatting>
  <conditionalFormatting sqref="J11">
    <cfRule type="cellIs" dxfId="6" priority="1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65"/>
  <sheetViews>
    <sheetView topLeftCell="A52" zoomScaleNormal="100" workbookViewId="0">
      <selection activeCell="A11" sqref="A11:XFD11"/>
    </sheetView>
  </sheetViews>
  <sheetFormatPr defaultColWidth="9.109375" defaultRowHeight="13.8" x14ac:dyDescent="0.3"/>
  <cols>
    <col min="1" max="1" width="17.88671875" style="319" customWidth="1"/>
    <col min="2" max="2" width="40.6640625" style="212" customWidth="1"/>
    <col min="3" max="3" width="10.33203125" style="213" customWidth="1"/>
    <col min="4" max="4" width="10.33203125" style="238" hidden="1" customWidth="1"/>
    <col min="5" max="5" width="14.5546875" style="158" customWidth="1"/>
    <col min="6" max="6" width="9.88671875" style="158" customWidth="1"/>
    <col min="7" max="7" width="14.33203125" style="158" customWidth="1"/>
    <col min="8" max="8" width="15" style="214" customWidth="1"/>
    <col min="9" max="9" width="12.109375" style="215" customWidth="1"/>
    <col min="10" max="10" width="7.6640625" style="158" bestFit="1" customWidth="1"/>
    <col min="11" max="11" width="11" style="216" customWidth="1"/>
    <col min="12" max="12" width="12.88671875" style="164" customWidth="1"/>
    <col min="13" max="13" width="14.5546875" style="164" customWidth="1"/>
    <col min="14" max="14" width="9.109375" style="164" customWidth="1"/>
    <col min="15" max="15" width="11.88671875" style="164" customWidth="1"/>
    <col min="16" max="16" width="14.88671875" style="164" customWidth="1"/>
    <col min="17" max="17" width="13.5546875" style="164" customWidth="1"/>
    <col min="18" max="18" width="14.6640625" style="164" customWidth="1"/>
    <col min="19" max="19" width="9.109375" style="164"/>
    <col min="20" max="20" width="13.33203125" style="164" customWidth="1"/>
    <col min="21" max="21" width="13.44140625" style="164" customWidth="1"/>
    <col min="22" max="22" width="13.5546875" style="164" customWidth="1"/>
    <col min="23" max="23" width="15.33203125" style="164" customWidth="1"/>
    <col min="24" max="16384" width="9.109375" style="158"/>
  </cols>
  <sheetData>
    <row r="1" spans="1:23" s="159" customFormat="1" ht="41.4" x14ac:dyDescent="0.3">
      <c r="A1" s="306"/>
      <c r="B1" s="279" t="s">
        <v>345</v>
      </c>
      <c r="C1" s="155"/>
      <c r="D1" s="229" t="s">
        <v>357</v>
      </c>
      <c r="E1" s="156"/>
      <c r="F1" s="154" t="s">
        <v>1</v>
      </c>
      <c r="G1" s="154" t="s">
        <v>2</v>
      </c>
      <c r="H1" s="154" t="s">
        <v>3</v>
      </c>
      <c r="I1" s="157" t="s">
        <v>4</v>
      </c>
      <c r="J1" s="154"/>
      <c r="K1" s="157" t="s">
        <v>5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</row>
    <row r="2" spans="1:23" x14ac:dyDescent="0.3">
      <c r="A2" s="162" t="s">
        <v>0</v>
      </c>
      <c r="B2" s="161"/>
      <c r="C2" s="162" t="s">
        <v>6</v>
      </c>
      <c r="D2" s="230" t="s">
        <v>356</v>
      </c>
      <c r="E2" s="160" t="s">
        <v>3</v>
      </c>
      <c r="F2" s="160" t="s">
        <v>7</v>
      </c>
      <c r="G2" s="160" t="s">
        <v>8</v>
      </c>
      <c r="H2" s="160" t="s">
        <v>279</v>
      </c>
      <c r="I2" s="163" t="s">
        <v>280</v>
      </c>
      <c r="J2" s="160" t="s">
        <v>9</v>
      </c>
      <c r="K2" s="163" t="s">
        <v>10</v>
      </c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23" ht="13.5" customHeight="1" thickBot="1" x14ac:dyDescent="0.35">
      <c r="A3" s="307" t="s">
        <v>278</v>
      </c>
      <c r="B3" s="167" t="s">
        <v>11</v>
      </c>
      <c r="C3" s="167" t="s">
        <v>12</v>
      </c>
      <c r="D3" s="231" t="s">
        <v>355</v>
      </c>
      <c r="E3" s="168" t="s">
        <v>13</v>
      </c>
      <c r="F3" s="168" t="s">
        <v>14</v>
      </c>
      <c r="G3" s="168" t="s">
        <v>15</v>
      </c>
      <c r="H3" s="168" t="s">
        <v>16</v>
      </c>
      <c r="I3" s="169" t="s">
        <v>17</v>
      </c>
      <c r="J3" s="168" t="s">
        <v>18</v>
      </c>
      <c r="K3" s="169" t="s">
        <v>19</v>
      </c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</row>
    <row r="4" spans="1:23" ht="14.4" thickBot="1" x14ac:dyDescent="0.35">
      <c r="A4" s="308"/>
      <c r="B4" s="173"/>
      <c r="C4" s="167"/>
      <c r="D4" s="232"/>
      <c r="E4" s="168"/>
      <c r="F4" s="168"/>
      <c r="G4" s="168"/>
      <c r="H4" s="172"/>
      <c r="I4" s="174"/>
      <c r="J4" s="168"/>
      <c r="K4" s="169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</row>
    <row r="5" spans="1:23" ht="14.4" thickBot="1" x14ac:dyDescent="0.35">
      <c r="A5" s="176" t="s">
        <v>20</v>
      </c>
      <c r="B5" s="176" t="s">
        <v>21</v>
      </c>
      <c r="C5" s="176" t="s">
        <v>22</v>
      </c>
      <c r="D5" s="233"/>
      <c r="E5" s="175" t="s">
        <v>23</v>
      </c>
      <c r="F5" s="175" t="s">
        <v>24</v>
      </c>
      <c r="G5" s="175" t="s">
        <v>25</v>
      </c>
      <c r="H5" s="175" t="s">
        <v>26</v>
      </c>
      <c r="I5" s="177" t="s">
        <v>27</v>
      </c>
      <c r="J5" s="175" t="s">
        <v>28</v>
      </c>
      <c r="K5" s="177" t="s">
        <v>29</v>
      </c>
      <c r="L5" s="9"/>
      <c r="M5" s="9"/>
      <c r="N5" s="171"/>
      <c r="O5" s="179"/>
      <c r="P5" s="179"/>
      <c r="Q5" s="179"/>
      <c r="R5" s="179"/>
      <c r="S5" s="171"/>
      <c r="T5" s="180"/>
      <c r="U5" s="180"/>
      <c r="V5" s="180"/>
      <c r="W5" s="180"/>
    </row>
    <row r="6" spans="1:23" x14ac:dyDescent="0.3">
      <c r="A6" s="309"/>
      <c r="B6" s="273" t="s">
        <v>361</v>
      </c>
      <c r="C6" s="78"/>
      <c r="D6" s="234"/>
      <c r="E6" s="182">
        <v>2</v>
      </c>
      <c r="F6" s="181"/>
      <c r="G6" s="181"/>
      <c r="H6" s="181"/>
      <c r="I6" s="183"/>
      <c r="J6" s="181"/>
      <c r="K6" s="183"/>
      <c r="L6" s="9"/>
      <c r="M6" s="9"/>
      <c r="N6" s="171"/>
      <c r="O6" s="179"/>
      <c r="P6" s="179"/>
      <c r="Q6" s="179"/>
      <c r="R6" s="179"/>
      <c r="S6" s="171"/>
      <c r="T6" s="180"/>
      <c r="U6" s="180"/>
      <c r="V6" s="180"/>
      <c r="W6" s="180"/>
    </row>
    <row r="7" spans="1:23" ht="16.5" customHeight="1" x14ac:dyDescent="0.3">
      <c r="A7" s="310"/>
      <c r="B7" s="279" t="s">
        <v>362</v>
      </c>
      <c r="C7" s="84"/>
      <c r="D7" s="235"/>
      <c r="E7" s="185">
        <v>2</v>
      </c>
      <c r="F7" s="184"/>
      <c r="G7" s="184"/>
      <c r="H7" s="184"/>
      <c r="I7" s="186"/>
      <c r="J7" s="187"/>
      <c r="K7" s="188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</row>
    <row r="8" spans="1:23" s="274" customFormat="1" x14ac:dyDescent="0.25">
      <c r="A8" s="314" t="s">
        <v>358</v>
      </c>
      <c r="B8" s="315"/>
      <c r="C8" s="90"/>
      <c r="D8" s="236"/>
      <c r="E8" s="334"/>
      <c r="F8" s="335"/>
      <c r="G8" s="334"/>
      <c r="H8" s="335"/>
      <c r="I8" s="334"/>
      <c r="J8" s="343"/>
      <c r="K8" s="343"/>
    </row>
    <row r="9" spans="1:23" s="142" customFormat="1" x14ac:dyDescent="0.25">
      <c r="A9" s="84">
        <v>4280.1109999999999</v>
      </c>
      <c r="B9" s="83" t="s">
        <v>302</v>
      </c>
      <c r="C9" s="84" t="s">
        <v>31</v>
      </c>
      <c r="D9" s="235">
        <v>1</v>
      </c>
      <c r="E9" s="208">
        <f t="shared" ref="E9:E13" si="0">ROUND(D9*$E$7,0)</f>
        <v>2</v>
      </c>
      <c r="F9" s="300">
        <v>2</v>
      </c>
      <c r="G9" s="208">
        <f>(E9)*(F9)</f>
        <v>4</v>
      </c>
      <c r="H9" s="300">
        <v>0.25</v>
      </c>
      <c r="I9" s="208">
        <f>(G9)*(H9)</f>
        <v>1</v>
      </c>
      <c r="J9" s="340">
        <v>35.72</v>
      </c>
      <c r="K9" s="341">
        <f t="shared" ref="K9:K25" si="1">(I9)*(J9)</f>
        <v>35.72</v>
      </c>
      <c r="L9" s="194"/>
      <c r="M9" s="195"/>
      <c r="N9" s="196"/>
      <c r="O9" s="196"/>
      <c r="P9" s="194"/>
      <c r="Q9" s="197"/>
      <c r="R9" s="197"/>
      <c r="S9" s="197"/>
      <c r="T9" s="197"/>
    </row>
    <row r="10" spans="1:23" x14ac:dyDescent="0.3">
      <c r="A10" s="84" t="s">
        <v>60</v>
      </c>
      <c r="B10" s="83" t="s">
        <v>58</v>
      </c>
      <c r="C10" s="84" t="s">
        <v>31</v>
      </c>
      <c r="D10" s="235">
        <v>0.5</v>
      </c>
      <c r="E10" s="208">
        <f t="shared" si="0"/>
        <v>1</v>
      </c>
      <c r="F10" s="300">
        <v>1</v>
      </c>
      <c r="G10" s="208">
        <f>(E10)*(F10)</f>
        <v>1</v>
      </c>
      <c r="H10" s="300">
        <v>1.5</v>
      </c>
      <c r="I10" s="208">
        <f>(G10)*(H10)</f>
        <v>1.5</v>
      </c>
      <c r="J10" s="340">
        <v>35.72</v>
      </c>
      <c r="K10" s="340">
        <f>(I10)*(J10)</f>
        <v>53.58</v>
      </c>
      <c r="L10" s="303"/>
      <c r="M10" s="304"/>
      <c r="N10" s="304"/>
      <c r="O10" s="304"/>
      <c r="P10" s="304"/>
      <c r="Q10" s="171"/>
      <c r="R10" s="180"/>
      <c r="S10" s="180"/>
      <c r="T10" s="180"/>
      <c r="U10" s="180"/>
      <c r="V10" s="158"/>
      <c r="W10" s="158"/>
    </row>
    <row r="11" spans="1:23" s="533" customFormat="1" ht="179.4" x14ac:dyDescent="0.25">
      <c r="A11" s="500" t="s">
        <v>392</v>
      </c>
      <c r="B11" s="510" t="s">
        <v>293</v>
      </c>
      <c r="C11" s="500" t="s">
        <v>285</v>
      </c>
      <c r="D11" s="512">
        <v>1</v>
      </c>
      <c r="E11" s="506">
        <f t="shared" si="0"/>
        <v>2</v>
      </c>
      <c r="F11" s="513">
        <v>1</v>
      </c>
      <c r="G11" s="506">
        <f>(E11)*(F11)</f>
        <v>2</v>
      </c>
      <c r="H11" s="509">
        <v>35.6</v>
      </c>
      <c r="I11" s="506">
        <f>(G11)*(H11)</f>
        <v>71.2</v>
      </c>
      <c r="J11" s="503">
        <v>35.72</v>
      </c>
      <c r="K11" s="535">
        <f>(I11)*(J11)</f>
        <v>2543.2640000000001</v>
      </c>
      <c r="L11" s="539"/>
      <c r="M11" s="540"/>
      <c r="N11" s="540"/>
      <c r="O11" s="540"/>
      <c r="P11" s="539"/>
      <c r="Q11" s="538"/>
      <c r="R11" s="538"/>
      <c r="S11" s="538"/>
      <c r="T11" s="538"/>
    </row>
    <row r="12" spans="1:23" s="142" customFormat="1" ht="27.6" x14ac:dyDescent="0.25">
      <c r="A12" s="84" t="s">
        <v>327</v>
      </c>
      <c r="B12" s="83" t="s">
        <v>35</v>
      </c>
      <c r="C12" s="327" t="s">
        <v>46</v>
      </c>
      <c r="D12" s="235">
        <v>1</v>
      </c>
      <c r="E12" s="208">
        <f t="shared" si="0"/>
        <v>2</v>
      </c>
      <c r="F12" s="300">
        <v>1</v>
      </c>
      <c r="G12" s="300">
        <v>0</v>
      </c>
      <c r="H12" s="300">
        <v>1</v>
      </c>
      <c r="I12" s="208">
        <f t="shared" ref="I12:I22" si="2">(G12)*(H12)</f>
        <v>0</v>
      </c>
      <c r="J12" s="340">
        <v>0</v>
      </c>
      <c r="K12" s="340">
        <f>(I12)*(J12)</f>
        <v>0</v>
      </c>
      <c r="L12" s="198"/>
      <c r="M12" s="196"/>
      <c r="N12" s="196"/>
      <c r="O12" s="196"/>
      <c r="P12" s="198"/>
      <c r="Q12" s="197"/>
      <c r="R12" s="197"/>
      <c r="S12" s="197"/>
      <c r="T12" s="197"/>
      <c r="U12" s="200"/>
    </row>
    <row r="13" spans="1:23" s="142" customFormat="1" ht="27.6" x14ac:dyDescent="0.25">
      <c r="A13" s="84" t="s">
        <v>61</v>
      </c>
      <c r="B13" s="83" t="s">
        <v>36</v>
      </c>
      <c r="C13" s="327" t="s">
        <v>47</v>
      </c>
      <c r="D13" s="235">
        <v>1</v>
      </c>
      <c r="E13" s="208">
        <f t="shared" si="0"/>
        <v>2</v>
      </c>
      <c r="F13" s="300">
        <v>1</v>
      </c>
      <c r="G13" s="300">
        <v>0</v>
      </c>
      <c r="H13" s="300">
        <v>3</v>
      </c>
      <c r="I13" s="208">
        <f t="shared" si="2"/>
        <v>0</v>
      </c>
      <c r="J13" s="340">
        <v>0</v>
      </c>
      <c r="K13" s="340">
        <f>(I13)*(J13)</f>
        <v>0</v>
      </c>
      <c r="L13" s="198"/>
      <c r="M13" s="196"/>
      <c r="N13" s="196"/>
      <c r="O13" s="196"/>
      <c r="P13" s="198"/>
      <c r="Q13" s="197"/>
      <c r="R13" s="197"/>
      <c r="S13" s="197"/>
      <c r="T13" s="197"/>
      <c r="U13" s="200"/>
    </row>
    <row r="14" spans="1:23" s="142" customFormat="1" ht="27.6" x14ac:dyDescent="0.25">
      <c r="A14" s="84" t="s">
        <v>61</v>
      </c>
      <c r="B14" s="83" t="s">
        <v>37</v>
      </c>
      <c r="C14" s="327" t="s">
        <v>48</v>
      </c>
      <c r="D14" s="235">
        <v>1</v>
      </c>
      <c r="E14" s="208">
        <f t="shared" ref="E14:E25" si="3">ROUND(D14*$E$7,0)</f>
        <v>2</v>
      </c>
      <c r="F14" s="300">
        <v>1</v>
      </c>
      <c r="G14" s="300">
        <v>0</v>
      </c>
      <c r="H14" s="300">
        <v>0.25</v>
      </c>
      <c r="I14" s="208">
        <f t="shared" si="2"/>
        <v>0</v>
      </c>
      <c r="J14" s="340">
        <v>0</v>
      </c>
      <c r="K14" s="340">
        <f>(I14)*(J14)</f>
        <v>0</v>
      </c>
      <c r="L14" s="198"/>
      <c r="M14" s="196"/>
      <c r="N14" s="196"/>
      <c r="O14" s="196"/>
      <c r="P14" s="198"/>
      <c r="Q14" s="197"/>
      <c r="R14" s="197"/>
      <c r="S14" s="197"/>
      <c r="T14" s="197"/>
      <c r="U14" s="200"/>
    </row>
    <row r="15" spans="1:23" s="142" customFormat="1" x14ac:dyDescent="0.25">
      <c r="A15" s="190" t="s">
        <v>275</v>
      </c>
      <c r="B15" s="191" t="s">
        <v>274</v>
      </c>
      <c r="C15" s="190" t="s">
        <v>31</v>
      </c>
      <c r="D15" s="235">
        <v>1</v>
      </c>
      <c r="E15" s="208">
        <f t="shared" si="3"/>
        <v>2</v>
      </c>
      <c r="F15" s="329">
        <v>1</v>
      </c>
      <c r="G15" s="208">
        <f t="shared" ref="G15:G25" si="4">(E15)*(F15)</f>
        <v>2</v>
      </c>
      <c r="H15" s="329">
        <v>1.5</v>
      </c>
      <c r="I15" s="208">
        <f t="shared" si="2"/>
        <v>3</v>
      </c>
      <c r="J15" s="340">
        <v>35.72</v>
      </c>
      <c r="K15" s="341">
        <f t="shared" si="1"/>
        <v>107.16</v>
      </c>
      <c r="L15" s="198"/>
      <c r="M15" s="196"/>
      <c r="N15" s="196"/>
      <c r="O15" s="196"/>
      <c r="P15" s="198"/>
      <c r="Q15" s="197"/>
      <c r="R15" s="197"/>
      <c r="S15" s="197"/>
      <c r="T15" s="197"/>
      <c r="U15" s="200"/>
    </row>
    <row r="16" spans="1:23" ht="27.6" x14ac:dyDescent="0.3">
      <c r="A16" s="190" t="s">
        <v>224</v>
      </c>
      <c r="B16" s="191" t="s">
        <v>33</v>
      </c>
      <c r="C16" s="84" t="s">
        <v>312</v>
      </c>
      <c r="D16" s="235">
        <v>1</v>
      </c>
      <c r="E16" s="208">
        <f t="shared" si="3"/>
        <v>2</v>
      </c>
      <c r="F16" s="329">
        <v>1</v>
      </c>
      <c r="G16" s="208">
        <f t="shared" si="4"/>
        <v>2</v>
      </c>
      <c r="H16" s="329">
        <v>6</v>
      </c>
      <c r="I16" s="208">
        <f t="shared" si="2"/>
        <v>12</v>
      </c>
      <c r="J16" s="340">
        <v>35.72</v>
      </c>
      <c r="K16" s="341">
        <f t="shared" si="1"/>
        <v>428.64</v>
      </c>
      <c r="L16" s="303"/>
      <c r="M16" s="304"/>
      <c r="N16" s="304"/>
      <c r="O16" s="304"/>
      <c r="P16" s="304"/>
      <c r="Q16" s="171"/>
      <c r="R16" s="180"/>
      <c r="S16" s="180"/>
      <c r="T16" s="180"/>
      <c r="U16" s="180"/>
      <c r="V16" s="158"/>
      <c r="W16" s="158"/>
    </row>
    <row r="17" spans="1:23" ht="27.6" x14ac:dyDescent="0.3">
      <c r="A17" s="190" t="s">
        <v>213</v>
      </c>
      <c r="B17" s="191" t="s">
        <v>214</v>
      </c>
      <c r="C17" s="190" t="s">
        <v>215</v>
      </c>
      <c r="D17" s="235">
        <v>1</v>
      </c>
      <c r="E17" s="208">
        <f t="shared" si="3"/>
        <v>2</v>
      </c>
      <c r="F17" s="329">
        <v>1</v>
      </c>
      <c r="G17" s="208">
        <f>(E17)*(F17)</f>
        <v>2</v>
      </c>
      <c r="H17" s="329">
        <v>3</v>
      </c>
      <c r="I17" s="208">
        <f t="shared" si="2"/>
        <v>6</v>
      </c>
      <c r="J17" s="340">
        <v>35.72</v>
      </c>
      <c r="K17" s="341">
        <f t="shared" si="1"/>
        <v>214.32</v>
      </c>
      <c r="L17" s="9"/>
      <c r="M17" s="179"/>
      <c r="N17" s="179"/>
      <c r="O17" s="179"/>
      <c r="P17" s="179"/>
      <c r="Q17" s="171"/>
      <c r="R17" s="180"/>
      <c r="S17" s="180"/>
      <c r="T17" s="180"/>
      <c r="U17" s="180"/>
      <c r="V17" s="158"/>
      <c r="W17" s="158"/>
    </row>
    <row r="18" spans="1:23" x14ac:dyDescent="0.3">
      <c r="A18" s="190" t="s">
        <v>157</v>
      </c>
      <c r="B18" s="191" t="s">
        <v>156</v>
      </c>
      <c r="C18" s="190" t="s">
        <v>31</v>
      </c>
      <c r="D18" s="235">
        <v>1</v>
      </c>
      <c r="E18" s="208">
        <f t="shared" si="3"/>
        <v>2</v>
      </c>
      <c r="F18" s="329">
        <v>1</v>
      </c>
      <c r="G18" s="208">
        <f t="shared" si="4"/>
        <v>2</v>
      </c>
      <c r="H18" s="329">
        <v>2</v>
      </c>
      <c r="I18" s="208">
        <f t="shared" si="2"/>
        <v>4</v>
      </c>
      <c r="J18" s="340">
        <v>35.72</v>
      </c>
      <c r="K18" s="341">
        <f t="shared" si="1"/>
        <v>142.88</v>
      </c>
      <c r="L18" s="9"/>
      <c r="M18" s="179"/>
      <c r="N18" s="179"/>
      <c r="O18" s="179"/>
      <c r="P18" s="179"/>
      <c r="Q18" s="171"/>
      <c r="R18" s="180"/>
      <c r="S18" s="180"/>
      <c r="T18" s="180"/>
      <c r="U18" s="180"/>
      <c r="V18" s="158"/>
      <c r="W18" s="158"/>
    </row>
    <row r="19" spans="1:23" x14ac:dyDescent="0.3">
      <c r="A19" s="190" t="s">
        <v>159</v>
      </c>
      <c r="B19" s="191" t="s">
        <v>158</v>
      </c>
      <c r="C19" s="190" t="s">
        <v>31</v>
      </c>
      <c r="D19" s="235">
        <v>1</v>
      </c>
      <c r="E19" s="208">
        <f t="shared" si="3"/>
        <v>2</v>
      </c>
      <c r="F19" s="329">
        <v>1</v>
      </c>
      <c r="G19" s="208">
        <f t="shared" si="4"/>
        <v>2</v>
      </c>
      <c r="H19" s="329">
        <v>2</v>
      </c>
      <c r="I19" s="208">
        <f t="shared" si="2"/>
        <v>4</v>
      </c>
      <c r="J19" s="340">
        <v>35.72</v>
      </c>
      <c r="K19" s="341">
        <f t="shared" si="1"/>
        <v>142.88</v>
      </c>
      <c r="L19" s="9"/>
      <c r="M19" s="179"/>
      <c r="N19" s="179"/>
      <c r="O19" s="179"/>
      <c r="P19" s="179"/>
      <c r="Q19" s="171"/>
      <c r="R19" s="180"/>
      <c r="S19" s="180"/>
      <c r="T19" s="180"/>
      <c r="U19" s="180"/>
      <c r="V19" s="158"/>
      <c r="W19" s="158"/>
    </row>
    <row r="20" spans="1:23" x14ac:dyDescent="0.3">
      <c r="A20" s="190" t="s">
        <v>161</v>
      </c>
      <c r="B20" s="191" t="s">
        <v>160</v>
      </c>
      <c r="C20" s="190" t="s">
        <v>31</v>
      </c>
      <c r="D20" s="235">
        <v>1</v>
      </c>
      <c r="E20" s="208">
        <f t="shared" si="3"/>
        <v>2</v>
      </c>
      <c r="F20" s="329">
        <v>1</v>
      </c>
      <c r="G20" s="208">
        <f t="shared" si="4"/>
        <v>2</v>
      </c>
      <c r="H20" s="329">
        <v>2</v>
      </c>
      <c r="I20" s="208">
        <f t="shared" si="2"/>
        <v>4</v>
      </c>
      <c r="J20" s="340">
        <v>35.72</v>
      </c>
      <c r="K20" s="341">
        <f t="shared" si="1"/>
        <v>142.88</v>
      </c>
      <c r="L20" s="9"/>
      <c r="M20" s="9"/>
      <c r="N20" s="171"/>
      <c r="O20" s="179"/>
      <c r="P20" s="179"/>
      <c r="Q20" s="179"/>
      <c r="R20" s="179"/>
      <c r="S20" s="171"/>
      <c r="T20" s="180"/>
      <c r="U20" s="180"/>
      <c r="V20" s="180"/>
      <c r="W20" s="180"/>
    </row>
    <row r="21" spans="1:23" ht="27.6" x14ac:dyDescent="0.3">
      <c r="A21" s="190" t="s">
        <v>240</v>
      </c>
      <c r="B21" s="191" t="s">
        <v>162</v>
      </c>
      <c r="C21" s="190" t="s">
        <v>31</v>
      </c>
      <c r="D21" s="235">
        <v>1</v>
      </c>
      <c r="E21" s="208">
        <f t="shared" si="3"/>
        <v>2</v>
      </c>
      <c r="F21" s="329">
        <v>1</v>
      </c>
      <c r="G21" s="208">
        <f t="shared" si="4"/>
        <v>2</v>
      </c>
      <c r="H21" s="329">
        <v>2</v>
      </c>
      <c r="I21" s="208">
        <f t="shared" si="2"/>
        <v>4</v>
      </c>
      <c r="J21" s="340">
        <v>35.72</v>
      </c>
      <c r="K21" s="341">
        <f t="shared" si="1"/>
        <v>142.88</v>
      </c>
      <c r="L21" s="9"/>
      <c r="M21" s="9"/>
      <c r="N21" s="171"/>
      <c r="O21" s="179"/>
      <c r="P21" s="179"/>
      <c r="Q21" s="179"/>
      <c r="R21" s="179"/>
      <c r="S21" s="171"/>
      <c r="T21" s="180"/>
      <c r="U21" s="180"/>
      <c r="V21" s="180"/>
      <c r="W21" s="180"/>
    </row>
    <row r="22" spans="1:23" ht="55.2" x14ac:dyDescent="0.3">
      <c r="A22" s="190" t="s">
        <v>163</v>
      </c>
      <c r="B22" s="191" t="s">
        <v>59</v>
      </c>
      <c r="C22" s="190" t="s">
        <v>108</v>
      </c>
      <c r="D22" s="235">
        <v>1</v>
      </c>
      <c r="E22" s="208">
        <f t="shared" si="3"/>
        <v>2</v>
      </c>
      <c r="F22" s="329">
        <v>1</v>
      </c>
      <c r="G22" s="208">
        <f t="shared" si="4"/>
        <v>2</v>
      </c>
      <c r="H22" s="329">
        <v>20</v>
      </c>
      <c r="I22" s="208">
        <f t="shared" si="2"/>
        <v>40</v>
      </c>
      <c r="J22" s="340">
        <v>35.72</v>
      </c>
      <c r="K22" s="341">
        <f t="shared" si="1"/>
        <v>1428.8</v>
      </c>
      <c r="L22" s="9"/>
      <c r="M22" s="9"/>
      <c r="N22" s="171"/>
      <c r="O22" s="179"/>
      <c r="P22" s="179"/>
      <c r="Q22" s="179"/>
      <c r="R22" s="179"/>
      <c r="S22" s="171"/>
      <c r="T22" s="180"/>
      <c r="U22" s="180"/>
      <c r="V22" s="180"/>
      <c r="W22" s="180"/>
    </row>
    <row r="23" spans="1:23" x14ac:dyDescent="0.3">
      <c r="A23" s="190" t="s">
        <v>165</v>
      </c>
      <c r="B23" s="191" t="s">
        <v>164</v>
      </c>
      <c r="C23" s="190" t="s">
        <v>31</v>
      </c>
      <c r="D23" s="235">
        <v>1</v>
      </c>
      <c r="E23" s="208">
        <f t="shared" si="3"/>
        <v>2</v>
      </c>
      <c r="F23" s="329">
        <v>1</v>
      </c>
      <c r="G23" s="208">
        <f t="shared" si="4"/>
        <v>2</v>
      </c>
      <c r="H23" s="329">
        <v>1.5</v>
      </c>
      <c r="I23" s="208">
        <f>(G23)*(H23)</f>
        <v>3</v>
      </c>
      <c r="J23" s="340">
        <v>35.72</v>
      </c>
      <c r="K23" s="341">
        <f t="shared" si="1"/>
        <v>107.16</v>
      </c>
      <c r="L23" s="9"/>
      <c r="M23" s="9"/>
      <c r="N23" s="171"/>
      <c r="O23" s="179"/>
      <c r="P23" s="179"/>
      <c r="Q23" s="179"/>
      <c r="R23" s="179"/>
      <c r="S23" s="171"/>
      <c r="T23" s="180"/>
      <c r="U23" s="180"/>
      <c r="V23" s="180"/>
      <c r="W23" s="180"/>
    </row>
    <row r="24" spans="1:23" x14ac:dyDescent="0.3">
      <c r="A24" s="190" t="s">
        <v>167</v>
      </c>
      <c r="B24" s="191" t="s">
        <v>166</v>
      </c>
      <c r="C24" s="190" t="s">
        <v>31</v>
      </c>
      <c r="D24" s="235">
        <v>1</v>
      </c>
      <c r="E24" s="208">
        <f t="shared" si="3"/>
        <v>2</v>
      </c>
      <c r="F24" s="329">
        <v>1</v>
      </c>
      <c r="G24" s="208">
        <f t="shared" si="4"/>
        <v>2</v>
      </c>
      <c r="H24" s="329">
        <v>0.5</v>
      </c>
      <c r="I24" s="208">
        <f>(G24)*(H24)</f>
        <v>1</v>
      </c>
      <c r="J24" s="340">
        <v>35.72</v>
      </c>
      <c r="K24" s="341">
        <f t="shared" si="1"/>
        <v>35.72</v>
      </c>
      <c r="L24" s="9"/>
      <c r="M24" s="9"/>
      <c r="N24" s="171"/>
      <c r="O24" s="179"/>
      <c r="P24" s="179"/>
      <c r="Q24" s="179"/>
      <c r="R24" s="179"/>
      <c r="S24" s="171"/>
      <c r="T24" s="180"/>
      <c r="U24" s="180"/>
      <c r="V24" s="180"/>
      <c r="W24" s="180"/>
    </row>
    <row r="25" spans="1:23" x14ac:dyDescent="0.3">
      <c r="A25" s="190" t="s">
        <v>264</v>
      </c>
      <c r="B25" s="191" t="s">
        <v>168</v>
      </c>
      <c r="C25" s="190" t="s">
        <v>31</v>
      </c>
      <c r="D25" s="235">
        <v>1</v>
      </c>
      <c r="E25" s="208">
        <f t="shared" si="3"/>
        <v>2</v>
      </c>
      <c r="F25" s="329">
        <v>1</v>
      </c>
      <c r="G25" s="208">
        <f t="shared" si="4"/>
        <v>2</v>
      </c>
      <c r="H25" s="329">
        <v>2</v>
      </c>
      <c r="I25" s="208">
        <f>(G25)*(H25)</f>
        <v>4</v>
      </c>
      <c r="J25" s="340">
        <v>35.72</v>
      </c>
      <c r="K25" s="341">
        <f t="shared" si="1"/>
        <v>142.88</v>
      </c>
      <c r="L25" s="9"/>
      <c r="M25" s="9"/>
      <c r="N25" s="171"/>
      <c r="O25" s="179"/>
      <c r="P25" s="179"/>
      <c r="Q25" s="179"/>
      <c r="R25" s="179"/>
      <c r="S25" s="171"/>
      <c r="T25" s="180"/>
      <c r="U25" s="180"/>
      <c r="V25" s="180"/>
      <c r="W25" s="180"/>
    </row>
    <row r="26" spans="1:23" s="274" customFormat="1" x14ac:dyDescent="0.25">
      <c r="A26" s="244"/>
      <c r="B26" s="316" t="s">
        <v>351</v>
      </c>
      <c r="C26" s="249"/>
      <c r="D26" s="245"/>
      <c r="E26" s="331"/>
      <c r="F26" s="331"/>
      <c r="G26" s="331"/>
      <c r="H26" s="380">
        <f>SUM(H9:H25)</f>
        <v>84.1</v>
      </c>
      <c r="I26" s="332">
        <f>SUM(I9:I25)</f>
        <v>158.69999999999999</v>
      </c>
      <c r="J26" s="342"/>
      <c r="K26" s="342">
        <f>SUM(K9:K25)</f>
        <v>5668.764000000001</v>
      </c>
    </row>
    <row r="27" spans="1:23" s="274" customFormat="1" x14ac:dyDescent="0.25">
      <c r="A27" s="91" t="s">
        <v>359</v>
      </c>
      <c r="B27" s="89"/>
      <c r="C27" s="90"/>
      <c r="D27" s="236"/>
      <c r="E27" s="334"/>
      <c r="F27" s="335"/>
      <c r="G27" s="334"/>
      <c r="H27" s="335"/>
      <c r="I27" s="334"/>
      <c r="J27" s="343"/>
      <c r="K27" s="343"/>
    </row>
    <row r="28" spans="1:23" x14ac:dyDescent="0.3">
      <c r="A28" s="84" t="s">
        <v>85</v>
      </c>
      <c r="B28" s="83" t="s">
        <v>66</v>
      </c>
      <c r="C28" s="84" t="s">
        <v>83</v>
      </c>
      <c r="D28" s="235">
        <v>1</v>
      </c>
      <c r="E28" s="300">
        <f t="shared" ref="E28:E57" si="5">ROUND(D28*$E$7,0)</f>
        <v>2</v>
      </c>
      <c r="F28" s="300">
        <v>1</v>
      </c>
      <c r="G28" s="208">
        <f t="shared" ref="G28:G56" si="6">(E28)*(F28)</f>
        <v>2</v>
      </c>
      <c r="H28" s="300">
        <v>1</v>
      </c>
      <c r="I28" s="208">
        <f>(G28)*(H28)</f>
        <v>2</v>
      </c>
      <c r="J28" s="340">
        <v>35.72</v>
      </c>
      <c r="K28" s="340">
        <f>(I28)*(J28)</f>
        <v>71.44</v>
      </c>
      <c r="L28" s="303"/>
      <c r="M28" s="303"/>
      <c r="N28" s="171"/>
      <c r="O28" s="304"/>
      <c r="P28" s="304"/>
      <c r="Q28" s="304"/>
      <c r="R28" s="304"/>
      <c r="S28" s="171"/>
      <c r="T28" s="180"/>
      <c r="U28" s="180"/>
      <c r="V28" s="180"/>
      <c r="W28" s="180"/>
    </row>
    <row r="29" spans="1:23" ht="27.6" x14ac:dyDescent="0.3">
      <c r="A29" s="84" t="s">
        <v>104</v>
      </c>
      <c r="B29" s="83" t="s">
        <v>53</v>
      </c>
      <c r="C29" s="84" t="s">
        <v>304</v>
      </c>
      <c r="D29" s="235">
        <v>1</v>
      </c>
      <c r="E29" s="300">
        <f t="shared" si="5"/>
        <v>2</v>
      </c>
      <c r="F29" s="300">
        <v>1</v>
      </c>
      <c r="G29" s="208">
        <f t="shared" si="6"/>
        <v>2</v>
      </c>
      <c r="H29" s="300">
        <v>1</v>
      </c>
      <c r="I29" s="208">
        <f>(G29)*(H29)</f>
        <v>2</v>
      </c>
      <c r="J29" s="340">
        <v>35.72</v>
      </c>
      <c r="K29" s="340">
        <f>(I29)*(J29)</f>
        <v>71.44</v>
      </c>
      <c r="L29" s="303"/>
      <c r="M29" s="303"/>
      <c r="N29" s="302"/>
      <c r="O29" s="305"/>
      <c r="P29" s="305"/>
      <c r="Q29" s="305"/>
      <c r="R29" s="305"/>
      <c r="S29" s="305"/>
      <c r="T29" s="305"/>
      <c r="U29" s="305"/>
      <c r="V29" s="305"/>
      <c r="W29" s="305"/>
    </row>
    <row r="30" spans="1:23" ht="27.6" x14ac:dyDescent="0.3">
      <c r="A30" s="84" t="s">
        <v>86</v>
      </c>
      <c r="B30" s="83" t="s">
        <v>44</v>
      </c>
      <c r="C30" s="84" t="s">
        <v>305</v>
      </c>
      <c r="D30" s="235">
        <v>1</v>
      </c>
      <c r="E30" s="300">
        <f t="shared" si="5"/>
        <v>2</v>
      </c>
      <c r="F30" s="300">
        <v>1</v>
      </c>
      <c r="G30" s="208">
        <f t="shared" si="6"/>
        <v>2</v>
      </c>
      <c r="H30" s="300">
        <v>0.25</v>
      </c>
      <c r="I30" s="300">
        <f>(G30)*(H30)</f>
        <v>0.5</v>
      </c>
      <c r="J30" s="340">
        <v>35.72</v>
      </c>
      <c r="K30" s="340">
        <f>(I30)*(J30)</f>
        <v>17.86</v>
      </c>
      <c r="L30" s="303"/>
      <c r="M30" s="303"/>
      <c r="N30" s="171"/>
      <c r="O30" s="304"/>
      <c r="P30" s="304"/>
      <c r="Q30" s="304"/>
      <c r="R30" s="304"/>
      <c r="S30" s="171"/>
      <c r="T30" s="180"/>
      <c r="U30" s="180"/>
      <c r="V30" s="180"/>
      <c r="W30" s="180"/>
    </row>
    <row r="31" spans="1:23" ht="27.6" x14ac:dyDescent="0.3">
      <c r="A31" s="84" t="s">
        <v>89</v>
      </c>
      <c r="B31" s="83" t="s">
        <v>38</v>
      </c>
      <c r="C31" s="84" t="s">
        <v>49</v>
      </c>
      <c r="D31" s="235">
        <v>1</v>
      </c>
      <c r="E31" s="300">
        <f t="shared" si="5"/>
        <v>2</v>
      </c>
      <c r="F31" s="300">
        <v>1</v>
      </c>
      <c r="G31" s="208">
        <f t="shared" si="6"/>
        <v>2</v>
      </c>
      <c r="H31" s="300">
        <v>0.25</v>
      </c>
      <c r="I31" s="300">
        <f t="shared" ref="I31:I37" si="7">(G31)*(H31)</f>
        <v>0.5</v>
      </c>
      <c r="J31" s="340">
        <v>35.72</v>
      </c>
      <c r="K31" s="340">
        <f t="shared" ref="K31:K37" si="8">(I31)*(J31)</f>
        <v>17.86</v>
      </c>
      <c r="L31" s="303"/>
      <c r="M31" s="303"/>
      <c r="N31" s="302"/>
      <c r="O31" s="304"/>
      <c r="P31" s="304"/>
      <c r="Q31" s="304"/>
      <c r="R31" s="304"/>
      <c r="S31" s="302"/>
      <c r="T31" s="180"/>
      <c r="U31" s="180"/>
      <c r="V31" s="180"/>
      <c r="W31" s="180"/>
    </row>
    <row r="32" spans="1:23" ht="27.6" x14ac:dyDescent="0.3">
      <c r="A32" s="84" t="s">
        <v>90</v>
      </c>
      <c r="B32" s="83" t="s">
        <v>39</v>
      </c>
      <c r="C32" s="327" t="s">
        <v>40</v>
      </c>
      <c r="D32" s="235">
        <v>1</v>
      </c>
      <c r="E32" s="300">
        <f t="shared" si="5"/>
        <v>2</v>
      </c>
      <c r="F32" s="300">
        <v>1</v>
      </c>
      <c r="G32" s="208">
        <v>0</v>
      </c>
      <c r="H32" s="300">
        <v>0.16</v>
      </c>
      <c r="I32" s="300">
        <f t="shared" si="7"/>
        <v>0</v>
      </c>
      <c r="J32" s="340">
        <v>0</v>
      </c>
      <c r="K32" s="340">
        <f t="shared" si="8"/>
        <v>0</v>
      </c>
      <c r="L32" s="303"/>
      <c r="M32" s="303"/>
      <c r="N32" s="171"/>
      <c r="O32" s="304"/>
      <c r="P32" s="304"/>
      <c r="Q32" s="304"/>
      <c r="R32" s="304"/>
      <c r="S32" s="171"/>
      <c r="T32" s="180"/>
      <c r="U32" s="180"/>
      <c r="V32" s="180"/>
      <c r="W32" s="180"/>
    </row>
    <row r="33" spans="1:23" ht="27.6" x14ac:dyDescent="0.3">
      <c r="A33" s="84" t="s">
        <v>91</v>
      </c>
      <c r="B33" s="83" t="s">
        <v>41</v>
      </c>
      <c r="C33" s="84" t="s">
        <v>82</v>
      </c>
      <c r="D33" s="235">
        <v>1</v>
      </c>
      <c r="E33" s="300">
        <f t="shared" si="5"/>
        <v>2</v>
      </c>
      <c r="F33" s="300">
        <v>1</v>
      </c>
      <c r="G33" s="208">
        <f t="shared" si="6"/>
        <v>2</v>
      </c>
      <c r="H33" s="300">
        <v>0.25</v>
      </c>
      <c r="I33" s="300">
        <f t="shared" si="7"/>
        <v>0.5</v>
      </c>
      <c r="J33" s="340">
        <v>35.72</v>
      </c>
      <c r="K33" s="340">
        <f t="shared" si="8"/>
        <v>17.86</v>
      </c>
      <c r="L33" s="303"/>
      <c r="M33" s="303"/>
      <c r="N33" s="171"/>
      <c r="O33" s="304"/>
      <c r="P33" s="304"/>
      <c r="Q33" s="304"/>
      <c r="R33" s="304"/>
      <c r="S33" s="171"/>
      <c r="T33" s="180"/>
      <c r="U33" s="180"/>
      <c r="V33" s="180"/>
      <c r="W33" s="180"/>
    </row>
    <row r="34" spans="1:23" ht="27.6" x14ac:dyDescent="0.3">
      <c r="A34" s="84" t="s">
        <v>87</v>
      </c>
      <c r="B34" s="83" t="s">
        <v>42</v>
      </c>
      <c r="C34" s="84" t="s">
        <v>318</v>
      </c>
      <c r="D34" s="235">
        <v>1</v>
      </c>
      <c r="E34" s="300">
        <f t="shared" si="5"/>
        <v>2</v>
      </c>
      <c r="F34" s="300">
        <v>1</v>
      </c>
      <c r="G34" s="208">
        <f t="shared" si="6"/>
        <v>2</v>
      </c>
      <c r="H34" s="300">
        <v>0.16</v>
      </c>
      <c r="I34" s="300">
        <f t="shared" si="7"/>
        <v>0.32</v>
      </c>
      <c r="J34" s="340">
        <v>35.72</v>
      </c>
      <c r="K34" s="340">
        <f t="shared" si="8"/>
        <v>11.430400000000001</v>
      </c>
      <c r="L34" s="303"/>
      <c r="M34" s="303"/>
      <c r="N34" s="171"/>
      <c r="O34" s="304"/>
      <c r="P34" s="304"/>
      <c r="Q34" s="304"/>
      <c r="R34" s="304"/>
      <c r="S34" s="171"/>
      <c r="T34" s="180"/>
      <c r="U34" s="180"/>
      <c r="V34" s="180"/>
      <c r="W34" s="180"/>
    </row>
    <row r="35" spans="1:23" ht="27.6" x14ac:dyDescent="0.3">
      <c r="A35" s="84" t="s">
        <v>88</v>
      </c>
      <c r="B35" s="83" t="s">
        <v>43</v>
      </c>
      <c r="C35" s="84" t="s">
        <v>306</v>
      </c>
      <c r="D35" s="235">
        <v>1</v>
      </c>
      <c r="E35" s="300">
        <f t="shared" si="5"/>
        <v>2</v>
      </c>
      <c r="F35" s="300">
        <v>1</v>
      </c>
      <c r="G35" s="208">
        <f t="shared" si="6"/>
        <v>2</v>
      </c>
      <c r="H35" s="300">
        <v>0.25</v>
      </c>
      <c r="I35" s="300">
        <f t="shared" si="7"/>
        <v>0.5</v>
      </c>
      <c r="J35" s="340">
        <v>35.72</v>
      </c>
      <c r="K35" s="340">
        <f t="shared" si="8"/>
        <v>17.86</v>
      </c>
      <c r="L35" s="303"/>
      <c r="M35" s="303"/>
      <c r="N35" s="171"/>
      <c r="O35" s="304"/>
      <c r="P35" s="304"/>
      <c r="Q35" s="304"/>
      <c r="R35" s="304"/>
      <c r="S35" s="171"/>
      <c r="T35" s="180"/>
      <c r="U35" s="180"/>
      <c r="V35" s="180"/>
      <c r="W35" s="180"/>
    </row>
    <row r="36" spans="1:23" ht="41.4" x14ac:dyDescent="0.3">
      <c r="A36" s="84" t="s">
        <v>119</v>
      </c>
      <c r="B36" s="83" t="s">
        <v>71</v>
      </c>
      <c r="C36" s="84" t="s">
        <v>81</v>
      </c>
      <c r="D36" s="235">
        <v>1</v>
      </c>
      <c r="E36" s="415">
        <f t="shared" si="5"/>
        <v>2</v>
      </c>
      <c r="F36" s="300">
        <v>1</v>
      </c>
      <c r="G36" s="208">
        <f t="shared" si="6"/>
        <v>2</v>
      </c>
      <c r="H36" s="300">
        <v>0.25</v>
      </c>
      <c r="I36" s="300">
        <f t="shared" si="7"/>
        <v>0.5</v>
      </c>
      <c r="J36" s="340">
        <v>35.72</v>
      </c>
      <c r="K36" s="340">
        <f>(I36)*(J36)</f>
        <v>17.86</v>
      </c>
      <c r="L36" s="303"/>
      <c r="M36" s="303"/>
      <c r="N36" s="302"/>
      <c r="O36" s="304"/>
      <c r="P36" s="304"/>
      <c r="Q36" s="304"/>
      <c r="R36" s="304"/>
      <c r="S36" s="302"/>
      <c r="T36" s="180"/>
      <c r="U36" s="180"/>
      <c r="V36" s="180"/>
      <c r="W36" s="180"/>
    </row>
    <row r="37" spans="1:23" x14ac:dyDescent="0.3">
      <c r="A37" s="84" t="s">
        <v>92</v>
      </c>
      <c r="B37" s="83" t="s">
        <v>67</v>
      </c>
      <c r="C37" s="84" t="s">
        <v>31</v>
      </c>
      <c r="D37" s="235">
        <v>1</v>
      </c>
      <c r="E37" s="300">
        <f t="shared" si="5"/>
        <v>2</v>
      </c>
      <c r="F37" s="300">
        <v>1</v>
      </c>
      <c r="G37" s="208">
        <f t="shared" si="6"/>
        <v>2</v>
      </c>
      <c r="H37" s="300">
        <v>1</v>
      </c>
      <c r="I37" s="208">
        <f t="shared" si="7"/>
        <v>2</v>
      </c>
      <c r="J37" s="340">
        <v>35.72</v>
      </c>
      <c r="K37" s="340">
        <f t="shared" si="8"/>
        <v>71.44</v>
      </c>
      <c r="L37" s="303"/>
      <c r="M37" s="303"/>
      <c r="N37" s="302"/>
      <c r="O37" s="304"/>
      <c r="P37" s="304"/>
      <c r="Q37" s="304"/>
      <c r="R37" s="304"/>
      <c r="S37" s="302"/>
      <c r="T37" s="180"/>
      <c r="U37" s="180"/>
      <c r="V37" s="180"/>
      <c r="W37" s="180"/>
    </row>
    <row r="38" spans="1:23" ht="27.6" x14ac:dyDescent="0.3">
      <c r="A38" s="84" t="s">
        <v>103</v>
      </c>
      <c r="B38" s="83" t="s">
        <v>80</v>
      </c>
      <c r="C38" s="88" t="s">
        <v>307</v>
      </c>
      <c r="D38" s="235">
        <v>1</v>
      </c>
      <c r="E38" s="300">
        <f t="shared" si="5"/>
        <v>2</v>
      </c>
      <c r="F38" s="300">
        <v>1</v>
      </c>
      <c r="G38" s="208">
        <f t="shared" si="6"/>
        <v>2</v>
      </c>
      <c r="H38" s="300">
        <v>1</v>
      </c>
      <c r="I38" s="208">
        <f>(G38)*(H38)</f>
        <v>2</v>
      </c>
      <c r="J38" s="340">
        <v>35.72</v>
      </c>
      <c r="K38" s="340">
        <f>(I38)*(J38)</f>
        <v>71.44</v>
      </c>
      <c r="L38" s="303"/>
      <c r="M38" s="303"/>
      <c r="N38" s="302"/>
      <c r="O38" s="304"/>
      <c r="P38" s="304"/>
      <c r="Q38" s="304"/>
      <c r="R38" s="304"/>
      <c r="S38" s="302"/>
      <c r="T38" s="180"/>
      <c r="U38" s="180"/>
      <c r="V38" s="180"/>
      <c r="W38" s="180"/>
    </row>
    <row r="39" spans="1:23" s="142" customFormat="1" x14ac:dyDescent="0.25">
      <c r="A39" s="84" t="s">
        <v>97</v>
      </c>
      <c r="B39" s="83" t="s">
        <v>52</v>
      </c>
      <c r="C39" s="84" t="s">
        <v>31</v>
      </c>
      <c r="D39" s="235">
        <v>1</v>
      </c>
      <c r="E39" s="300">
        <f t="shared" si="5"/>
        <v>2</v>
      </c>
      <c r="F39" s="300">
        <v>1</v>
      </c>
      <c r="G39" s="208">
        <f t="shared" si="6"/>
        <v>2</v>
      </c>
      <c r="H39" s="300">
        <v>1.5</v>
      </c>
      <c r="I39" s="208">
        <f>(G39)*(H39)</f>
        <v>3</v>
      </c>
      <c r="J39" s="340">
        <v>35.72</v>
      </c>
      <c r="K39" s="340">
        <f t="shared" ref="K39:K43" si="9">(I39)*(J39)</f>
        <v>107.16</v>
      </c>
      <c r="L39" s="193"/>
      <c r="M39" s="198"/>
      <c r="N39" s="196"/>
      <c r="O39" s="196"/>
      <c r="P39" s="196"/>
      <c r="Q39" s="196"/>
      <c r="R39" s="198"/>
      <c r="S39" s="197"/>
      <c r="T39" s="197"/>
      <c r="U39" s="197"/>
      <c r="V39" s="197"/>
      <c r="W39" s="200"/>
    </row>
    <row r="40" spans="1:23" s="142" customFormat="1" x14ac:dyDescent="0.25">
      <c r="A40" s="84" t="s">
        <v>93</v>
      </c>
      <c r="B40" s="83" t="s">
        <v>68</v>
      </c>
      <c r="C40" s="84" t="s">
        <v>31</v>
      </c>
      <c r="D40" s="235">
        <v>1</v>
      </c>
      <c r="E40" s="300">
        <f t="shared" si="5"/>
        <v>2</v>
      </c>
      <c r="F40" s="300">
        <v>1</v>
      </c>
      <c r="G40" s="208">
        <f t="shared" si="6"/>
        <v>2</v>
      </c>
      <c r="H40" s="300">
        <v>0.5</v>
      </c>
      <c r="I40" s="208">
        <f t="shared" ref="I40:I47" si="10">(G40)*(H40)</f>
        <v>1</v>
      </c>
      <c r="J40" s="340">
        <v>35.72</v>
      </c>
      <c r="K40" s="340">
        <f t="shared" si="9"/>
        <v>35.72</v>
      </c>
      <c r="L40" s="193"/>
      <c r="M40" s="198"/>
      <c r="N40" s="196"/>
      <c r="O40" s="196"/>
      <c r="P40" s="196"/>
      <c r="Q40" s="196"/>
      <c r="R40" s="198"/>
      <c r="S40" s="197"/>
      <c r="T40" s="197"/>
      <c r="U40" s="197"/>
      <c r="V40" s="197"/>
      <c r="W40" s="200"/>
    </row>
    <row r="41" spans="1:23" ht="27.6" x14ac:dyDescent="0.3">
      <c r="A41" s="84" t="s">
        <v>84</v>
      </c>
      <c r="B41" s="83" t="s">
        <v>50</v>
      </c>
      <c r="C41" s="327" t="s">
        <v>45</v>
      </c>
      <c r="D41" s="235">
        <v>1</v>
      </c>
      <c r="E41" s="300">
        <f t="shared" si="5"/>
        <v>2</v>
      </c>
      <c r="F41" s="300">
        <v>2</v>
      </c>
      <c r="G41" s="208">
        <v>0</v>
      </c>
      <c r="H41" s="300">
        <v>1</v>
      </c>
      <c r="I41" s="300">
        <f t="shared" si="10"/>
        <v>0</v>
      </c>
      <c r="J41" s="340">
        <v>0</v>
      </c>
      <c r="K41" s="340">
        <f t="shared" si="9"/>
        <v>0</v>
      </c>
      <c r="L41" s="303"/>
      <c r="M41" s="303"/>
      <c r="N41" s="171"/>
      <c r="O41" s="304"/>
      <c r="P41" s="304"/>
      <c r="Q41" s="304"/>
      <c r="R41" s="304"/>
      <c r="S41" s="171"/>
      <c r="T41" s="180"/>
      <c r="U41" s="180"/>
      <c r="V41" s="180"/>
      <c r="W41" s="180"/>
    </row>
    <row r="42" spans="1:23" x14ac:dyDescent="0.3">
      <c r="A42" s="84" t="s">
        <v>98</v>
      </c>
      <c r="B42" s="83" t="s">
        <v>99</v>
      </c>
      <c r="C42" s="84" t="s">
        <v>31</v>
      </c>
      <c r="D42" s="235">
        <v>1</v>
      </c>
      <c r="E42" s="300">
        <f t="shared" si="5"/>
        <v>2</v>
      </c>
      <c r="F42" s="300">
        <v>2</v>
      </c>
      <c r="G42" s="208">
        <f t="shared" si="6"/>
        <v>4</v>
      </c>
      <c r="H42" s="300">
        <v>1</v>
      </c>
      <c r="I42" s="208">
        <f t="shared" si="10"/>
        <v>4</v>
      </c>
      <c r="J42" s="340">
        <v>35.72</v>
      </c>
      <c r="K42" s="340">
        <f t="shared" si="9"/>
        <v>142.88</v>
      </c>
      <c r="L42" s="303"/>
      <c r="M42" s="303"/>
      <c r="N42" s="171"/>
      <c r="O42" s="304"/>
      <c r="P42" s="304"/>
      <c r="Q42" s="304"/>
      <c r="R42" s="304"/>
      <c r="S42" s="171"/>
      <c r="T42" s="180"/>
      <c r="U42" s="180"/>
      <c r="V42" s="180"/>
      <c r="W42" s="180"/>
    </row>
    <row r="43" spans="1:23" ht="27.6" x14ac:dyDescent="0.3">
      <c r="A43" s="84" t="s">
        <v>107</v>
      </c>
      <c r="B43" s="83" t="s">
        <v>75</v>
      </c>
      <c r="C43" s="327" t="s">
        <v>76</v>
      </c>
      <c r="D43" s="235">
        <v>1</v>
      </c>
      <c r="E43" s="300">
        <f t="shared" si="5"/>
        <v>2</v>
      </c>
      <c r="F43" s="300">
        <v>2</v>
      </c>
      <c r="G43" s="208">
        <v>0</v>
      </c>
      <c r="H43" s="300">
        <v>1.5</v>
      </c>
      <c r="I43" s="300">
        <f t="shared" si="10"/>
        <v>0</v>
      </c>
      <c r="J43" s="340">
        <v>0</v>
      </c>
      <c r="K43" s="340">
        <f t="shared" si="9"/>
        <v>0</v>
      </c>
      <c r="L43" s="303"/>
      <c r="M43" s="303"/>
      <c r="N43" s="171"/>
      <c r="O43" s="304"/>
      <c r="P43" s="304"/>
      <c r="Q43" s="304"/>
      <c r="R43" s="304"/>
      <c r="S43" s="171"/>
      <c r="T43" s="180"/>
      <c r="U43" s="180"/>
      <c r="V43" s="180"/>
      <c r="W43" s="180"/>
    </row>
    <row r="44" spans="1:23" x14ac:dyDescent="0.3">
      <c r="A44" s="84" t="s">
        <v>102</v>
      </c>
      <c r="B44" s="83" t="s">
        <v>54</v>
      </c>
      <c r="C44" s="84" t="s">
        <v>31</v>
      </c>
      <c r="D44" s="235">
        <v>0.8</v>
      </c>
      <c r="E44" s="300">
        <f t="shared" si="5"/>
        <v>2</v>
      </c>
      <c r="F44" s="336">
        <v>1</v>
      </c>
      <c r="G44" s="208">
        <f t="shared" si="6"/>
        <v>2</v>
      </c>
      <c r="H44" s="336">
        <v>2</v>
      </c>
      <c r="I44" s="337">
        <f t="shared" si="10"/>
        <v>4</v>
      </c>
      <c r="J44" s="340">
        <v>35.72</v>
      </c>
      <c r="K44" s="344">
        <f>(I44)*(J44)</f>
        <v>142.88</v>
      </c>
      <c r="L44" s="303"/>
      <c r="M44" s="303"/>
      <c r="N44" s="171"/>
      <c r="O44" s="304"/>
      <c r="P44" s="304"/>
      <c r="Q44" s="304"/>
      <c r="R44" s="304"/>
      <c r="S44" s="171"/>
      <c r="T44" s="180"/>
      <c r="U44" s="180"/>
      <c r="V44" s="180"/>
      <c r="W44" s="180"/>
    </row>
    <row r="45" spans="1:23" ht="27.6" x14ac:dyDescent="0.3">
      <c r="A45" s="84" t="s">
        <v>106</v>
      </c>
      <c r="B45" s="83" t="s">
        <v>72</v>
      </c>
      <c r="C45" s="84" t="s">
        <v>320</v>
      </c>
      <c r="D45" s="235">
        <v>1</v>
      </c>
      <c r="E45" s="300">
        <f t="shared" si="5"/>
        <v>2</v>
      </c>
      <c r="F45" s="300">
        <v>1</v>
      </c>
      <c r="G45" s="208">
        <f t="shared" si="6"/>
        <v>2</v>
      </c>
      <c r="H45" s="300">
        <v>0.16</v>
      </c>
      <c r="I45" s="300">
        <f t="shared" si="10"/>
        <v>0.32</v>
      </c>
      <c r="J45" s="340">
        <v>35.72</v>
      </c>
      <c r="K45" s="340">
        <f>(I45)*(J45)</f>
        <v>11.430400000000001</v>
      </c>
      <c r="L45" s="303"/>
      <c r="M45" s="303"/>
      <c r="N45" s="171"/>
      <c r="O45" s="304"/>
      <c r="P45" s="304"/>
      <c r="Q45" s="304"/>
      <c r="R45" s="304"/>
      <c r="S45" s="171"/>
      <c r="T45" s="180"/>
      <c r="U45" s="180"/>
      <c r="V45" s="180"/>
      <c r="W45" s="180"/>
    </row>
    <row r="46" spans="1:23" ht="27.6" x14ac:dyDescent="0.3">
      <c r="A46" s="84" t="s">
        <v>321</v>
      </c>
      <c r="B46" s="83" t="s">
        <v>73</v>
      </c>
      <c r="C46" s="84" t="s">
        <v>322</v>
      </c>
      <c r="D46" s="235">
        <v>1</v>
      </c>
      <c r="E46" s="300">
        <f t="shared" si="5"/>
        <v>2</v>
      </c>
      <c r="F46" s="300">
        <v>1</v>
      </c>
      <c r="G46" s="208">
        <f t="shared" si="6"/>
        <v>2</v>
      </c>
      <c r="H46" s="300">
        <v>0.25</v>
      </c>
      <c r="I46" s="300">
        <f t="shared" si="10"/>
        <v>0.5</v>
      </c>
      <c r="J46" s="340">
        <v>35.72</v>
      </c>
      <c r="K46" s="340">
        <f t="shared" ref="K46:K71" si="11">(I46)*(J46)</f>
        <v>17.86</v>
      </c>
      <c r="L46" s="303"/>
      <c r="M46" s="303"/>
      <c r="N46" s="171"/>
      <c r="O46" s="304"/>
      <c r="P46" s="304"/>
      <c r="Q46" s="304"/>
      <c r="R46" s="304"/>
      <c r="S46" s="171"/>
      <c r="T46" s="180"/>
      <c r="U46" s="180"/>
      <c r="V46" s="180"/>
      <c r="W46" s="180"/>
    </row>
    <row r="47" spans="1:23" ht="27.6" x14ac:dyDescent="0.3">
      <c r="A47" s="84" t="s">
        <v>321</v>
      </c>
      <c r="B47" s="83" t="s">
        <v>74</v>
      </c>
      <c r="C47" s="84" t="s">
        <v>323</v>
      </c>
      <c r="D47" s="235">
        <v>1</v>
      </c>
      <c r="E47" s="300">
        <f t="shared" si="5"/>
        <v>2</v>
      </c>
      <c r="F47" s="300">
        <v>1</v>
      </c>
      <c r="G47" s="208">
        <f t="shared" si="6"/>
        <v>2</v>
      </c>
      <c r="H47" s="300">
        <v>0.5</v>
      </c>
      <c r="I47" s="300">
        <f t="shared" si="10"/>
        <v>1</v>
      </c>
      <c r="J47" s="340">
        <v>35.72</v>
      </c>
      <c r="K47" s="340">
        <f t="shared" si="11"/>
        <v>35.72</v>
      </c>
      <c r="L47" s="303"/>
      <c r="M47" s="303"/>
      <c r="N47" s="171"/>
      <c r="O47" s="304"/>
      <c r="P47" s="304"/>
      <c r="Q47" s="304"/>
      <c r="R47" s="304"/>
      <c r="S47" s="171"/>
      <c r="T47" s="180"/>
      <c r="U47" s="180"/>
      <c r="V47" s="180"/>
      <c r="W47" s="180"/>
    </row>
    <row r="48" spans="1:23" x14ac:dyDescent="0.3">
      <c r="A48" s="190" t="s">
        <v>254</v>
      </c>
      <c r="B48" s="191" t="s">
        <v>263</v>
      </c>
      <c r="C48" s="190" t="s">
        <v>31</v>
      </c>
      <c r="D48" s="235">
        <v>1</v>
      </c>
      <c r="E48" s="300">
        <f t="shared" si="5"/>
        <v>2</v>
      </c>
      <c r="F48" s="329">
        <v>1</v>
      </c>
      <c r="G48" s="208">
        <f t="shared" si="6"/>
        <v>2</v>
      </c>
      <c r="H48" s="329">
        <v>1.5</v>
      </c>
      <c r="I48" s="208">
        <f t="shared" ref="I48:I71" si="12">G48*H48</f>
        <v>3</v>
      </c>
      <c r="J48" s="340">
        <v>35.72</v>
      </c>
      <c r="K48" s="341">
        <f t="shared" si="11"/>
        <v>107.16</v>
      </c>
      <c r="L48" s="303"/>
      <c r="M48" s="303"/>
      <c r="N48" s="171"/>
      <c r="O48" s="304"/>
      <c r="P48" s="304"/>
      <c r="Q48" s="304"/>
      <c r="R48" s="304"/>
      <c r="S48" s="171"/>
      <c r="T48" s="180"/>
      <c r="U48" s="180"/>
      <c r="V48" s="180"/>
      <c r="W48" s="180"/>
    </row>
    <row r="49" spans="1:23" x14ac:dyDescent="0.3">
      <c r="A49" s="190">
        <v>4280.143</v>
      </c>
      <c r="B49" s="191" t="s">
        <v>143</v>
      </c>
      <c r="C49" s="190" t="s">
        <v>31</v>
      </c>
      <c r="D49" s="235">
        <v>0.83333333333333337</v>
      </c>
      <c r="E49" s="300">
        <f t="shared" si="5"/>
        <v>2</v>
      </c>
      <c r="F49" s="329">
        <v>1</v>
      </c>
      <c r="G49" s="208">
        <f t="shared" si="6"/>
        <v>2</v>
      </c>
      <c r="H49" s="329">
        <v>2</v>
      </c>
      <c r="I49" s="208">
        <f t="shared" si="12"/>
        <v>4</v>
      </c>
      <c r="J49" s="340">
        <v>35.72</v>
      </c>
      <c r="K49" s="341">
        <f t="shared" si="11"/>
        <v>142.88</v>
      </c>
      <c r="L49" s="303"/>
      <c r="M49" s="303"/>
      <c r="N49" s="171"/>
      <c r="O49" s="304"/>
      <c r="P49" s="304"/>
      <c r="Q49" s="304"/>
      <c r="R49" s="304"/>
      <c r="S49" s="171"/>
      <c r="T49" s="180"/>
      <c r="U49" s="180"/>
      <c r="V49" s="180"/>
      <c r="W49" s="180"/>
    </row>
    <row r="50" spans="1:23" ht="27.6" x14ac:dyDescent="0.3">
      <c r="A50" s="190" t="s">
        <v>222</v>
      </c>
      <c r="B50" s="191" t="s">
        <v>223</v>
      </c>
      <c r="C50" s="190" t="s">
        <v>348</v>
      </c>
      <c r="D50" s="235">
        <v>1</v>
      </c>
      <c r="E50" s="300">
        <f t="shared" si="5"/>
        <v>2</v>
      </c>
      <c r="F50" s="329">
        <v>1</v>
      </c>
      <c r="G50" s="208">
        <f t="shared" si="6"/>
        <v>2</v>
      </c>
      <c r="H50" s="329">
        <v>0.5</v>
      </c>
      <c r="I50" s="208">
        <f t="shared" si="12"/>
        <v>1</v>
      </c>
      <c r="J50" s="340">
        <v>35.72</v>
      </c>
      <c r="K50" s="341">
        <f t="shared" si="11"/>
        <v>35.72</v>
      </c>
      <c r="L50" s="9"/>
      <c r="M50" s="9"/>
      <c r="N50" s="171"/>
      <c r="O50" s="179"/>
      <c r="P50" s="179"/>
      <c r="Q50" s="179"/>
      <c r="R50" s="179"/>
      <c r="T50" s="180"/>
      <c r="U50" s="180"/>
      <c r="V50" s="180"/>
      <c r="W50" s="180"/>
    </row>
    <row r="51" spans="1:23" x14ac:dyDescent="0.3">
      <c r="A51" s="206">
        <v>4279.1559999999999</v>
      </c>
      <c r="B51" s="207" t="s">
        <v>173</v>
      </c>
      <c r="C51" s="206" t="s">
        <v>31</v>
      </c>
      <c r="D51" s="281">
        <v>0.83333333333333337</v>
      </c>
      <c r="E51" s="300">
        <f t="shared" si="5"/>
        <v>2</v>
      </c>
      <c r="F51" s="329">
        <v>1</v>
      </c>
      <c r="G51" s="208">
        <f t="shared" si="6"/>
        <v>2</v>
      </c>
      <c r="H51" s="329">
        <v>12</v>
      </c>
      <c r="I51" s="208">
        <f t="shared" si="12"/>
        <v>24</v>
      </c>
      <c r="J51" s="340">
        <v>35.72</v>
      </c>
      <c r="K51" s="341">
        <f t="shared" si="11"/>
        <v>857.28</v>
      </c>
      <c r="L51" s="9"/>
      <c r="M51" s="9"/>
      <c r="N51" s="171"/>
      <c r="O51" s="179"/>
      <c r="P51" s="179"/>
      <c r="Q51" s="179"/>
      <c r="R51" s="179"/>
      <c r="T51" s="180"/>
      <c r="U51" s="180"/>
      <c r="V51" s="180"/>
      <c r="W51" s="180"/>
    </row>
    <row r="52" spans="1:23" ht="27.6" x14ac:dyDescent="0.3">
      <c r="A52" s="190">
        <v>4279.1729999999998</v>
      </c>
      <c r="B52" s="191" t="s">
        <v>216</v>
      </c>
      <c r="C52" s="190" t="s">
        <v>217</v>
      </c>
      <c r="D52" s="235">
        <v>1</v>
      </c>
      <c r="E52" s="300">
        <f t="shared" si="5"/>
        <v>2</v>
      </c>
      <c r="F52" s="329">
        <v>1</v>
      </c>
      <c r="G52" s="208">
        <f t="shared" si="6"/>
        <v>2</v>
      </c>
      <c r="H52" s="329">
        <v>1.5</v>
      </c>
      <c r="I52" s="208">
        <f t="shared" si="12"/>
        <v>3</v>
      </c>
      <c r="J52" s="340">
        <v>35.72</v>
      </c>
      <c r="K52" s="341">
        <f t="shared" si="11"/>
        <v>107.16</v>
      </c>
      <c r="L52" s="9"/>
      <c r="M52" s="9"/>
      <c r="N52" s="171"/>
      <c r="O52" s="179"/>
      <c r="P52" s="179"/>
      <c r="Q52" s="179"/>
      <c r="R52" s="179"/>
      <c r="T52" s="180"/>
      <c r="U52" s="180"/>
      <c r="V52" s="180"/>
      <c r="W52" s="180"/>
    </row>
    <row r="53" spans="1:23" x14ac:dyDescent="0.3">
      <c r="A53" s="209">
        <v>4279.1809999999996</v>
      </c>
      <c r="B53" s="207" t="s">
        <v>177</v>
      </c>
      <c r="C53" s="206" t="s">
        <v>31</v>
      </c>
      <c r="D53" s="281">
        <v>1</v>
      </c>
      <c r="E53" s="300">
        <f t="shared" si="5"/>
        <v>2</v>
      </c>
      <c r="F53" s="338">
        <v>1</v>
      </c>
      <c r="G53" s="208">
        <f t="shared" si="6"/>
        <v>2</v>
      </c>
      <c r="H53" s="338">
        <v>2</v>
      </c>
      <c r="I53" s="208">
        <f t="shared" si="12"/>
        <v>4</v>
      </c>
      <c r="J53" s="340">
        <v>35.72</v>
      </c>
      <c r="K53" s="341">
        <f t="shared" si="11"/>
        <v>142.88</v>
      </c>
      <c r="L53" s="9"/>
      <c r="M53" s="9"/>
      <c r="O53" s="179"/>
      <c r="P53" s="179"/>
      <c r="Q53" s="179"/>
      <c r="R53" s="179"/>
      <c r="T53" s="180"/>
      <c r="U53" s="180"/>
      <c r="V53" s="180"/>
      <c r="W53" s="180"/>
    </row>
    <row r="54" spans="1:23" x14ac:dyDescent="0.3">
      <c r="A54" s="206">
        <v>4279.1859999999997</v>
      </c>
      <c r="B54" s="207" t="s">
        <v>178</v>
      </c>
      <c r="C54" s="206" t="s">
        <v>31</v>
      </c>
      <c r="D54" s="281">
        <v>1</v>
      </c>
      <c r="E54" s="300">
        <f t="shared" si="5"/>
        <v>2</v>
      </c>
      <c r="F54" s="338">
        <v>1</v>
      </c>
      <c r="G54" s="208">
        <f t="shared" si="6"/>
        <v>2</v>
      </c>
      <c r="H54" s="338">
        <v>1</v>
      </c>
      <c r="I54" s="208">
        <f t="shared" si="12"/>
        <v>2</v>
      </c>
      <c r="J54" s="340">
        <v>35.72</v>
      </c>
      <c r="K54" s="341">
        <f t="shared" si="11"/>
        <v>71.44</v>
      </c>
      <c r="L54" s="9"/>
      <c r="M54" s="9"/>
      <c r="N54" s="171"/>
      <c r="O54" s="179"/>
      <c r="P54" s="179"/>
      <c r="Q54" s="179"/>
      <c r="R54" s="179"/>
      <c r="T54" s="180"/>
      <c r="U54" s="180"/>
      <c r="V54" s="180"/>
      <c r="W54" s="180"/>
    </row>
    <row r="55" spans="1:23" ht="27.6" x14ac:dyDescent="0.3">
      <c r="A55" s="190" t="s">
        <v>218</v>
      </c>
      <c r="B55" s="191" t="s">
        <v>219</v>
      </c>
      <c r="C55" s="190" t="s">
        <v>349</v>
      </c>
      <c r="D55" s="235">
        <v>1</v>
      </c>
      <c r="E55" s="300">
        <f t="shared" si="5"/>
        <v>2</v>
      </c>
      <c r="F55" s="329">
        <v>1</v>
      </c>
      <c r="G55" s="208">
        <f t="shared" si="6"/>
        <v>2</v>
      </c>
      <c r="H55" s="329">
        <v>2</v>
      </c>
      <c r="I55" s="208">
        <f t="shared" si="12"/>
        <v>4</v>
      </c>
      <c r="J55" s="340">
        <v>35.72</v>
      </c>
      <c r="K55" s="341">
        <f t="shared" si="11"/>
        <v>142.88</v>
      </c>
      <c r="L55" s="9"/>
      <c r="M55" s="9"/>
      <c r="N55" s="171"/>
      <c r="O55" s="179"/>
      <c r="P55" s="179"/>
      <c r="Q55" s="179"/>
      <c r="R55" s="179"/>
      <c r="T55" s="180"/>
      <c r="U55" s="180"/>
      <c r="V55" s="180"/>
      <c r="W55" s="180"/>
    </row>
    <row r="56" spans="1:23" s="114" customFormat="1" ht="27.6" x14ac:dyDescent="0.25">
      <c r="A56" s="190" t="s">
        <v>225</v>
      </c>
      <c r="B56" s="191" t="s">
        <v>242</v>
      </c>
      <c r="C56" s="190" t="s">
        <v>226</v>
      </c>
      <c r="D56" s="235">
        <v>1</v>
      </c>
      <c r="E56" s="300">
        <f t="shared" si="5"/>
        <v>2</v>
      </c>
      <c r="F56" s="329">
        <v>1</v>
      </c>
      <c r="G56" s="208">
        <f t="shared" si="6"/>
        <v>2</v>
      </c>
      <c r="H56" s="329">
        <v>1</v>
      </c>
      <c r="I56" s="208">
        <f t="shared" si="12"/>
        <v>2</v>
      </c>
      <c r="J56" s="340">
        <v>35.72</v>
      </c>
      <c r="K56" s="341">
        <f t="shared" si="11"/>
        <v>71.44</v>
      </c>
      <c r="L56" s="11"/>
      <c r="M56" s="198"/>
      <c r="N56" s="199"/>
      <c r="O56" s="199"/>
      <c r="P56" s="199"/>
      <c r="Q56" s="199"/>
      <c r="R56" s="198"/>
      <c r="S56" s="197"/>
      <c r="T56" s="197"/>
      <c r="U56" s="197"/>
      <c r="V56" s="197"/>
      <c r="W56" s="200"/>
    </row>
    <row r="57" spans="1:23" x14ac:dyDescent="0.3">
      <c r="A57" s="206">
        <v>4279.1869999999999</v>
      </c>
      <c r="B57" s="207" t="s">
        <v>179</v>
      </c>
      <c r="C57" s="206" t="s">
        <v>31</v>
      </c>
      <c r="D57" s="281">
        <v>1.6666666666666666E-2</v>
      </c>
      <c r="E57" s="300">
        <f t="shared" si="5"/>
        <v>0</v>
      </c>
      <c r="F57" s="338">
        <v>1</v>
      </c>
      <c r="G57" s="208"/>
      <c r="H57" s="338"/>
      <c r="I57" s="208">
        <f t="shared" si="12"/>
        <v>0</v>
      </c>
      <c r="J57" s="340">
        <v>35.72</v>
      </c>
      <c r="K57" s="341">
        <f t="shared" si="11"/>
        <v>0</v>
      </c>
    </row>
    <row r="58" spans="1:23" s="274" customFormat="1" x14ac:dyDescent="0.25">
      <c r="A58" s="253"/>
      <c r="B58" s="251" t="s">
        <v>352</v>
      </c>
      <c r="C58" s="253"/>
      <c r="D58" s="254"/>
      <c r="E58" s="333"/>
      <c r="F58" s="332"/>
      <c r="G58" s="333" t="s">
        <v>370</v>
      </c>
      <c r="H58" s="380">
        <f>(SUM(H28:H57))</f>
        <v>37.480000000000004</v>
      </c>
      <c r="I58" s="333">
        <f>SUM(I28:I57)</f>
        <v>71.64</v>
      </c>
      <c r="J58" s="342"/>
      <c r="K58" s="342">
        <f>SUM(K28:K57)</f>
        <v>2558.9808000000003</v>
      </c>
    </row>
    <row r="59" spans="1:23" s="274" customFormat="1" x14ac:dyDescent="0.25">
      <c r="A59" s="253"/>
      <c r="B59" s="251"/>
      <c r="C59" s="253"/>
      <c r="D59" s="254"/>
      <c r="E59" s="333"/>
      <c r="F59" s="332"/>
      <c r="G59" s="333"/>
      <c r="H59" s="380"/>
      <c r="I59" s="333"/>
      <c r="J59" s="342"/>
      <c r="K59" s="342"/>
    </row>
    <row r="60" spans="1:23" s="274" customFormat="1" x14ac:dyDescent="0.25">
      <c r="A60" s="314" t="s">
        <v>360</v>
      </c>
      <c r="B60" s="89"/>
      <c r="C60" s="90"/>
      <c r="D60" s="236"/>
      <c r="E60" s="334"/>
      <c r="F60" s="335"/>
      <c r="G60" s="334"/>
      <c r="H60" s="335"/>
      <c r="I60" s="334"/>
      <c r="J60" s="343"/>
      <c r="K60" s="343"/>
    </row>
    <row r="61" spans="1:23" x14ac:dyDescent="0.3">
      <c r="A61" s="84" t="s">
        <v>324</v>
      </c>
      <c r="B61" s="83" t="s">
        <v>325</v>
      </c>
      <c r="C61" s="84" t="s">
        <v>326</v>
      </c>
      <c r="D61" s="235">
        <v>1</v>
      </c>
      <c r="E61" s="300">
        <f>ROUND(D61*$E$7,0)</f>
        <v>2</v>
      </c>
      <c r="F61" s="300">
        <v>1</v>
      </c>
      <c r="G61" s="208">
        <f t="shared" ref="G61:G71" si="13">(E61)*(F61)</f>
        <v>2</v>
      </c>
      <c r="H61" s="300">
        <v>0.5</v>
      </c>
      <c r="I61" s="208">
        <f>(G61)*(H61)</f>
        <v>1</v>
      </c>
      <c r="J61" s="340">
        <v>35.72</v>
      </c>
      <c r="K61" s="340">
        <f>(I61)*(J61)</f>
        <v>35.72</v>
      </c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</row>
    <row r="62" spans="1:23" x14ac:dyDescent="0.3">
      <c r="A62" s="84" t="s">
        <v>100</v>
      </c>
      <c r="B62" s="83" t="s">
        <v>77</v>
      </c>
      <c r="C62" s="84" t="s">
        <v>31</v>
      </c>
      <c r="D62" s="235">
        <v>0.8</v>
      </c>
      <c r="E62" s="300">
        <f t="shared" ref="E62:E71" si="14">ROUND(D62*$E$7,0)</f>
        <v>2</v>
      </c>
      <c r="F62" s="300">
        <v>1</v>
      </c>
      <c r="G62" s="208">
        <f t="shared" si="13"/>
        <v>2</v>
      </c>
      <c r="H62" s="300">
        <v>2</v>
      </c>
      <c r="I62" s="208">
        <f>(G62)*(H62)</f>
        <v>4</v>
      </c>
      <c r="J62" s="340">
        <v>35.72</v>
      </c>
      <c r="K62" s="340">
        <f>(I62)*(J62)</f>
        <v>142.88</v>
      </c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</row>
    <row r="63" spans="1:23" x14ac:dyDescent="0.3">
      <c r="A63" s="190" t="s">
        <v>180</v>
      </c>
      <c r="B63" s="191" t="s">
        <v>181</v>
      </c>
      <c r="C63" s="190" t="s">
        <v>31</v>
      </c>
      <c r="D63" s="235">
        <v>1</v>
      </c>
      <c r="E63" s="300">
        <f t="shared" si="14"/>
        <v>2</v>
      </c>
      <c r="F63" s="329">
        <v>1</v>
      </c>
      <c r="G63" s="208">
        <f t="shared" si="13"/>
        <v>2</v>
      </c>
      <c r="H63" s="329">
        <v>0.5</v>
      </c>
      <c r="I63" s="208">
        <f t="shared" si="12"/>
        <v>1</v>
      </c>
      <c r="J63" s="340">
        <v>35.72</v>
      </c>
      <c r="K63" s="341">
        <f t="shared" si="11"/>
        <v>35.72</v>
      </c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</row>
    <row r="64" spans="1:23" x14ac:dyDescent="0.3">
      <c r="A64" s="190" t="s">
        <v>182</v>
      </c>
      <c r="B64" s="191" t="s">
        <v>183</v>
      </c>
      <c r="C64" s="190" t="s">
        <v>31</v>
      </c>
      <c r="D64" s="235">
        <v>1</v>
      </c>
      <c r="E64" s="300">
        <f t="shared" si="14"/>
        <v>2</v>
      </c>
      <c r="F64" s="329">
        <v>1</v>
      </c>
      <c r="G64" s="208">
        <f t="shared" si="13"/>
        <v>2</v>
      </c>
      <c r="H64" s="329">
        <v>1.5</v>
      </c>
      <c r="I64" s="208">
        <f t="shared" si="12"/>
        <v>3</v>
      </c>
      <c r="J64" s="340">
        <v>35.72</v>
      </c>
      <c r="K64" s="341">
        <f t="shared" si="11"/>
        <v>107.16</v>
      </c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</row>
    <row r="65" spans="1:23" x14ac:dyDescent="0.3">
      <c r="A65" s="190" t="s">
        <v>184</v>
      </c>
      <c r="B65" s="191" t="s">
        <v>185</v>
      </c>
      <c r="C65" s="190" t="s">
        <v>31</v>
      </c>
      <c r="D65" s="235">
        <v>1</v>
      </c>
      <c r="E65" s="300">
        <f t="shared" si="14"/>
        <v>2</v>
      </c>
      <c r="F65" s="329">
        <v>4</v>
      </c>
      <c r="G65" s="208">
        <f t="shared" si="13"/>
        <v>8</v>
      </c>
      <c r="H65" s="329">
        <v>0.5</v>
      </c>
      <c r="I65" s="208">
        <f t="shared" si="12"/>
        <v>4</v>
      </c>
      <c r="J65" s="340">
        <v>35.72</v>
      </c>
      <c r="K65" s="341">
        <f t="shared" si="11"/>
        <v>142.88</v>
      </c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</row>
    <row r="66" spans="1:23" x14ac:dyDescent="0.3">
      <c r="A66" s="190" t="s">
        <v>184</v>
      </c>
      <c r="B66" s="191" t="s">
        <v>186</v>
      </c>
      <c r="C66" s="190" t="s">
        <v>31</v>
      </c>
      <c r="D66" s="235">
        <v>1</v>
      </c>
      <c r="E66" s="300">
        <f t="shared" si="14"/>
        <v>2</v>
      </c>
      <c r="F66" s="329">
        <v>1</v>
      </c>
      <c r="G66" s="208">
        <f t="shared" si="13"/>
        <v>2</v>
      </c>
      <c r="H66" s="329">
        <v>2</v>
      </c>
      <c r="I66" s="208">
        <f t="shared" si="12"/>
        <v>4</v>
      </c>
      <c r="J66" s="340">
        <v>35.72</v>
      </c>
      <c r="K66" s="341">
        <f t="shared" si="11"/>
        <v>142.88</v>
      </c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</row>
    <row r="67" spans="1:23" x14ac:dyDescent="0.3">
      <c r="A67" s="190">
        <v>4287.107</v>
      </c>
      <c r="B67" s="191" t="s">
        <v>187</v>
      </c>
      <c r="C67" s="190" t="s">
        <v>31</v>
      </c>
      <c r="D67" s="235">
        <v>0.33333333333333331</v>
      </c>
      <c r="E67" s="300">
        <f t="shared" si="14"/>
        <v>1</v>
      </c>
      <c r="F67" s="329">
        <v>1</v>
      </c>
      <c r="G67" s="208">
        <f t="shared" si="13"/>
        <v>1</v>
      </c>
      <c r="H67" s="329">
        <v>2</v>
      </c>
      <c r="I67" s="208">
        <f t="shared" si="12"/>
        <v>2</v>
      </c>
      <c r="J67" s="340">
        <v>35.72</v>
      </c>
      <c r="K67" s="341">
        <f t="shared" si="11"/>
        <v>71.44</v>
      </c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</row>
    <row r="68" spans="1:23" ht="27.6" x14ac:dyDescent="0.3">
      <c r="A68" s="190" t="s">
        <v>229</v>
      </c>
      <c r="B68" s="191" t="s">
        <v>230</v>
      </c>
      <c r="C68" s="190" t="s">
        <v>231</v>
      </c>
      <c r="D68" s="235">
        <v>1</v>
      </c>
      <c r="E68" s="300">
        <f t="shared" si="14"/>
        <v>2</v>
      </c>
      <c r="F68" s="329">
        <v>2</v>
      </c>
      <c r="G68" s="208">
        <f t="shared" si="13"/>
        <v>4</v>
      </c>
      <c r="H68" s="329">
        <v>0.33</v>
      </c>
      <c r="I68" s="208">
        <f t="shared" si="12"/>
        <v>1.32</v>
      </c>
      <c r="J68" s="340">
        <v>35.72</v>
      </c>
      <c r="K68" s="341">
        <f t="shared" si="11"/>
        <v>47.150399999999998</v>
      </c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</row>
    <row r="69" spans="1:23" x14ac:dyDescent="0.3">
      <c r="A69" s="190" t="s">
        <v>208</v>
      </c>
      <c r="B69" s="191" t="s">
        <v>209</v>
      </c>
      <c r="C69" s="190" t="s">
        <v>31</v>
      </c>
      <c r="D69" s="235">
        <v>1</v>
      </c>
      <c r="E69" s="300">
        <f t="shared" si="14"/>
        <v>2</v>
      </c>
      <c r="F69" s="329">
        <v>1</v>
      </c>
      <c r="G69" s="208">
        <f t="shared" si="13"/>
        <v>2</v>
      </c>
      <c r="H69" s="329">
        <v>0.5</v>
      </c>
      <c r="I69" s="208">
        <f t="shared" si="12"/>
        <v>1</v>
      </c>
      <c r="J69" s="340">
        <v>35.72</v>
      </c>
      <c r="K69" s="341">
        <f t="shared" si="11"/>
        <v>35.72</v>
      </c>
    </row>
    <row r="70" spans="1:23" ht="27.6" x14ac:dyDescent="0.3">
      <c r="A70" s="190" t="s">
        <v>232</v>
      </c>
      <c r="B70" s="207" t="s">
        <v>244</v>
      </c>
      <c r="C70" s="206" t="s">
        <v>233</v>
      </c>
      <c r="D70" s="281">
        <v>1</v>
      </c>
      <c r="E70" s="300">
        <f t="shared" si="14"/>
        <v>2</v>
      </c>
      <c r="F70" s="329">
        <v>1</v>
      </c>
      <c r="G70" s="208">
        <f t="shared" si="13"/>
        <v>2</v>
      </c>
      <c r="H70" s="329">
        <v>0.5</v>
      </c>
      <c r="I70" s="208">
        <f t="shared" si="12"/>
        <v>1</v>
      </c>
      <c r="J70" s="340">
        <v>35.72</v>
      </c>
      <c r="K70" s="341">
        <f t="shared" si="11"/>
        <v>35.72</v>
      </c>
    </row>
    <row r="71" spans="1:23" x14ac:dyDescent="0.3">
      <c r="A71" s="210"/>
      <c r="B71" s="191" t="s">
        <v>277</v>
      </c>
      <c r="C71" s="190" t="s">
        <v>31</v>
      </c>
      <c r="D71" s="235">
        <v>1</v>
      </c>
      <c r="E71" s="300">
        <f t="shared" si="14"/>
        <v>2</v>
      </c>
      <c r="F71" s="329">
        <v>1</v>
      </c>
      <c r="G71" s="208">
        <f t="shared" si="13"/>
        <v>2</v>
      </c>
      <c r="H71" s="329">
        <v>1</v>
      </c>
      <c r="I71" s="208">
        <f t="shared" si="12"/>
        <v>2</v>
      </c>
      <c r="J71" s="340">
        <v>35.72</v>
      </c>
      <c r="K71" s="341">
        <f t="shared" si="11"/>
        <v>71.44</v>
      </c>
    </row>
    <row r="72" spans="1:23" s="274" customFormat="1" x14ac:dyDescent="0.25">
      <c r="A72" s="253"/>
      <c r="B72" s="251" t="s">
        <v>354</v>
      </c>
      <c r="C72" s="253"/>
      <c r="D72" s="254"/>
      <c r="E72" s="333"/>
      <c r="F72" s="332"/>
      <c r="G72" s="333"/>
      <c r="H72" s="380">
        <f>SUM(H61:H71)</f>
        <v>11.33</v>
      </c>
      <c r="I72" s="333">
        <f>SUM(I61:I71)</f>
        <v>24.32</v>
      </c>
      <c r="J72" s="342"/>
      <c r="K72" s="342">
        <f>SUM(K61:K71)</f>
        <v>868.71040000000016</v>
      </c>
    </row>
    <row r="73" spans="1:23" s="274" customFormat="1" ht="27.6" x14ac:dyDescent="0.3">
      <c r="A73" s="317"/>
      <c r="B73" s="260" t="s">
        <v>364</v>
      </c>
      <c r="C73" s="276"/>
      <c r="D73" s="237"/>
      <c r="E73" s="347">
        <v>2</v>
      </c>
      <c r="F73" s="348" t="s">
        <v>109</v>
      </c>
      <c r="G73" s="339">
        <f>SUM(G8:G72)</f>
        <v>112</v>
      </c>
      <c r="H73" s="339"/>
      <c r="I73" s="339">
        <f>I72+I58+I26</f>
        <v>254.66</v>
      </c>
      <c r="J73" s="345"/>
      <c r="K73" s="345">
        <f>K72+K58+K26</f>
        <v>9096.4552000000003</v>
      </c>
    </row>
    <row r="74" spans="1:23" s="274" customFormat="1" ht="27.6" x14ac:dyDescent="0.3">
      <c r="A74" s="317"/>
      <c r="B74" s="318"/>
      <c r="C74" s="278"/>
      <c r="D74" s="238"/>
      <c r="E74" s="349"/>
      <c r="F74" s="348" t="s">
        <v>110</v>
      </c>
      <c r="G74" s="339">
        <f>+G73*3</f>
        <v>336</v>
      </c>
      <c r="H74" s="339"/>
      <c r="I74" s="339">
        <f>+I73*3</f>
        <v>763.98</v>
      </c>
      <c r="J74" s="345"/>
      <c r="K74" s="346">
        <f>+K73*3</f>
        <v>27289.365600000001</v>
      </c>
    </row>
    <row r="75" spans="1:23" x14ac:dyDescent="0.3">
      <c r="K75" s="158"/>
    </row>
    <row r="76" spans="1:23" x14ac:dyDescent="0.3">
      <c r="K76" s="158"/>
    </row>
    <row r="77" spans="1:23" x14ac:dyDescent="0.3">
      <c r="K77" s="158"/>
    </row>
    <row r="78" spans="1:23" x14ac:dyDescent="0.3">
      <c r="K78" s="158"/>
    </row>
    <row r="79" spans="1:23" x14ac:dyDescent="0.3">
      <c r="K79" s="158"/>
    </row>
    <row r="80" spans="1:23" x14ac:dyDescent="0.3">
      <c r="K80" s="158"/>
    </row>
    <row r="81" spans="11:11" x14ac:dyDescent="0.3">
      <c r="K81" s="158"/>
    </row>
    <row r="82" spans="11:11" x14ac:dyDescent="0.3">
      <c r="K82" s="158"/>
    </row>
    <row r="83" spans="11:11" x14ac:dyDescent="0.3">
      <c r="K83" s="158"/>
    </row>
    <row r="84" spans="11:11" x14ac:dyDescent="0.3">
      <c r="K84" s="158"/>
    </row>
    <row r="85" spans="11:11" x14ac:dyDescent="0.3">
      <c r="K85" s="158"/>
    </row>
    <row r="86" spans="11:11" x14ac:dyDescent="0.3">
      <c r="K86" s="158"/>
    </row>
    <row r="87" spans="11:11" x14ac:dyDescent="0.3">
      <c r="K87" s="158"/>
    </row>
    <row r="88" spans="11:11" x14ac:dyDescent="0.3">
      <c r="K88" s="158"/>
    </row>
    <row r="89" spans="11:11" x14ac:dyDescent="0.3">
      <c r="K89" s="158"/>
    </row>
    <row r="90" spans="11:11" x14ac:dyDescent="0.3">
      <c r="K90" s="158"/>
    </row>
    <row r="91" spans="11:11" x14ac:dyDescent="0.3">
      <c r="K91" s="158"/>
    </row>
    <row r="92" spans="11:11" x14ac:dyDescent="0.3">
      <c r="K92" s="158"/>
    </row>
    <row r="93" spans="11:11" x14ac:dyDescent="0.3">
      <c r="K93" s="158"/>
    </row>
    <row r="94" spans="11:11" x14ac:dyDescent="0.3">
      <c r="K94" s="158"/>
    </row>
    <row r="95" spans="11:11" x14ac:dyDescent="0.3">
      <c r="K95" s="158"/>
    </row>
    <row r="96" spans="11:11" x14ac:dyDescent="0.3">
      <c r="K96" s="158"/>
    </row>
    <row r="97" spans="11:11" x14ac:dyDescent="0.3">
      <c r="K97" s="158"/>
    </row>
    <row r="98" spans="11:11" x14ac:dyDescent="0.3">
      <c r="K98" s="158"/>
    </row>
    <row r="99" spans="11:11" x14ac:dyDescent="0.3">
      <c r="K99" s="158"/>
    </row>
    <row r="100" spans="11:11" x14ac:dyDescent="0.3">
      <c r="K100" s="158"/>
    </row>
    <row r="101" spans="11:11" x14ac:dyDescent="0.3">
      <c r="K101" s="158"/>
    </row>
    <row r="102" spans="11:11" x14ac:dyDescent="0.3">
      <c r="K102" s="158"/>
    </row>
    <row r="103" spans="11:11" x14ac:dyDescent="0.3">
      <c r="K103" s="158"/>
    </row>
    <row r="104" spans="11:11" x14ac:dyDescent="0.3">
      <c r="K104" s="158"/>
    </row>
    <row r="105" spans="11:11" x14ac:dyDescent="0.3">
      <c r="K105" s="158"/>
    </row>
    <row r="106" spans="11:11" x14ac:dyDescent="0.3">
      <c r="K106" s="158"/>
    </row>
    <row r="107" spans="11:11" x14ac:dyDescent="0.3">
      <c r="K107" s="158"/>
    </row>
    <row r="108" spans="11:11" x14ac:dyDescent="0.3">
      <c r="K108" s="158"/>
    </row>
    <row r="109" spans="11:11" x14ac:dyDescent="0.3">
      <c r="K109" s="158"/>
    </row>
    <row r="110" spans="11:11" x14ac:dyDescent="0.3">
      <c r="K110" s="158"/>
    </row>
    <row r="111" spans="11:11" x14ac:dyDescent="0.3">
      <c r="K111" s="158"/>
    </row>
    <row r="112" spans="11:11" x14ac:dyDescent="0.3">
      <c r="K112" s="158"/>
    </row>
    <row r="113" spans="11:11" x14ac:dyDescent="0.3">
      <c r="K113" s="158"/>
    </row>
    <row r="114" spans="11:11" x14ac:dyDescent="0.3">
      <c r="K114" s="158"/>
    </row>
    <row r="115" spans="11:11" x14ac:dyDescent="0.3">
      <c r="K115" s="158"/>
    </row>
    <row r="116" spans="11:11" x14ac:dyDescent="0.3">
      <c r="K116" s="158"/>
    </row>
    <row r="117" spans="11:11" x14ac:dyDescent="0.3">
      <c r="K117" s="158"/>
    </row>
    <row r="118" spans="11:11" x14ac:dyDescent="0.3">
      <c r="K118" s="158"/>
    </row>
    <row r="119" spans="11:11" x14ac:dyDescent="0.3">
      <c r="K119" s="158"/>
    </row>
    <row r="120" spans="11:11" x14ac:dyDescent="0.3">
      <c r="K120" s="158"/>
    </row>
    <row r="121" spans="11:11" x14ac:dyDescent="0.3">
      <c r="K121" s="158"/>
    </row>
    <row r="122" spans="11:11" x14ac:dyDescent="0.3">
      <c r="K122" s="158"/>
    </row>
    <row r="123" spans="11:11" x14ac:dyDescent="0.3">
      <c r="K123" s="158"/>
    </row>
    <row r="124" spans="11:11" x14ac:dyDescent="0.3">
      <c r="K124" s="158"/>
    </row>
    <row r="125" spans="11:11" x14ac:dyDescent="0.3">
      <c r="K125" s="158"/>
    </row>
    <row r="126" spans="11:11" x14ac:dyDescent="0.3">
      <c r="K126" s="158"/>
    </row>
    <row r="127" spans="11:11" x14ac:dyDescent="0.3">
      <c r="K127" s="158"/>
    </row>
    <row r="128" spans="11:11" x14ac:dyDescent="0.3">
      <c r="K128" s="158"/>
    </row>
    <row r="129" spans="11:11" x14ac:dyDescent="0.3">
      <c r="K129" s="158"/>
    </row>
    <row r="130" spans="11:11" x14ac:dyDescent="0.3">
      <c r="K130" s="158"/>
    </row>
    <row r="131" spans="11:11" x14ac:dyDescent="0.3">
      <c r="K131" s="158"/>
    </row>
    <row r="132" spans="11:11" x14ac:dyDescent="0.3">
      <c r="K132" s="158"/>
    </row>
    <row r="133" spans="11:11" x14ac:dyDescent="0.3">
      <c r="K133" s="158"/>
    </row>
    <row r="134" spans="11:11" x14ac:dyDescent="0.3">
      <c r="K134" s="158"/>
    </row>
    <row r="135" spans="11:11" x14ac:dyDescent="0.3">
      <c r="K135" s="158"/>
    </row>
    <row r="136" spans="11:11" x14ac:dyDescent="0.3">
      <c r="K136" s="158"/>
    </row>
    <row r="137" spans="11:11" x14ac:dyDescent="0.3">
      <c r="K137" s="158"/>
    </row>
    <row r="138" spans="11:11" x14ac:dyDescent="0.3">
      <c r="K138" s="158"/>
    </row>
    <row r="139" spans="11:11" x14ac:dyDescent="0.3">
      <c r="K139" s="158"/>
    </row>
    <row r="140" spans="11:11" x14ac:dyDescent="0.3">
      <c r="K140" s="158"/>
    </row>
    <row r="141" spans="11:11" x14ac:dyDescent="0.3">
      <c r="K141" s="158"/>
    </row>
    <row r="142" spans="11:11" x14ac:dyDescent="0.3">
      <c r="K142" s="158"/>
    </row>
    <row r="143" spans="11:11" x14ac:dyDescent="0.3">
      <c r="K143" s="158"/>
    </row>
    <row r="144" spans="11:11" x14ac:dyDescent="0.3">
      <c r="K144" s="158"/>
    </row>
    <row r="145" spans="11:11" x14ac:dyDescent="0.3">
      <c r="K145" s="158"/>
    </row>
    <row r="146" spans="11:11" x14ac:dyDescent="0.3">
      <c r="K146" s="158"/>
    </row>
    <row r="147" spans="11:11" x14ac:dyDescent="0.3">
      <c r="K147" s="158"/>
    </row>
    <row r="148" spans="11:11" x14ac:dyDescent="0.3">
      <c r="K148" s="158"/>
    </row>
    <row r="149" spans="11:11" x14ac:dyDescent="0.3">
      <c r="K149" s="158"/>
    </row>
    <row r="150" spans="11:11" x14ac:dyDescent="0.3">
      <c r="K150" s="158"/>
    </row>
    <row r="151" spans="11:11" x14ac:dyDescent="0.3">
      <c r="K151" s="158"/>
    </row>
    <row r="152" spans="11:11" x14ac:dyDescent="0.3">
      <c r="K152" s="158"/>
    </row>
    <row r="153" spans="11:11" x14ac:dyDescent="0.3">
      <c r="K153" s="158"/>
    </row>
    <row r="154" spans="11:11" x14ac:dyDescent="0.3">
      <c r="K154" s="158"/>
    </row>
    <row r="155" spans="11:11" x14ac:dyDescent="0.3">
      <c r="K155" s="158"/>
    </row>
    <row r="156" spans="11:11" x14ac:dyDescent="0.3">
      <c r="K156" s="158"/>
    </row>
    <row r="157" spans="11:11" x14ac:dyDescent="0.3">
      <c r="K157" s="158"/>
    </row>
    <row r="158" spans="11:11" x14ac:dyDescent="0.3">
      <c r="K158" s="158"/>
    </row>
    <row r="159" spans="11:11" x14ac:dyDescent="0.3">
      <c r="K159" s="158"/>
    </row>
    <row r="160" spans="11:11" x14ac:dyDescent="0.3">
      <c r="K160" s="158"/>
    </row>
    <row r="161" spans="11:11" x14ac:dyDescent="0.3">
      <c r="K161" s="158"/>
    </row>
    <row r="162" spans="11:11" x14ac:dyDescent="0.3">
      <c r="K162" s="158"/>
    </row>
    <row r="163" spans="11:11" x14ac:dyDescent="0.3">
      <c r="K163" s="158"/>
    </row>
    <row r="164" spans="11:11" x14ac:dyDescent="0.3">
      <c r="K164" s="158"/>
    </row>
    <row r="165" spans="11:11" x14ac:dyDescent="0.3">
      <c r="K165" s="158"/>
    </row>
    <row r="166" spans="11:11" x14ac:dyDescent="0.3">
      <c r="K166" s="158"/>
    </row>
    <row r="167" spans="11:11" x14ac:dyDescent="0.3">
      <c r="K167" s="158"/>
    </row>
    <row r="168" spans="11:11" x14ac:dyDescent="0.3">
      <c r="K168" s="158"/>
    </row>
    <row r="169" spans="11:11" x14ac:dyDescent="0.3">
      <c r="K169" s="158"/>
    </row>
    <row r="170" spans="11:11" x14ac:dyDescent="0.3">
      <c r="K170" s="158"/>
    </row>
    <row r="171" spans="11:11" x14ac:dyDescent="0.3">
      <c r="K171" s="158"/>
    </row>
    <row r="172" spans="11:11" x14ac:dyDescent="0.3">
      <c r="K172" s="158"/>
    </row>
    <row r="173" spans="11:11" x14ac:dyDescent="0.3">
      <c r="K173" s="158"/>
    </row>
    <row r="174" spans="11:11" x14ac:dyDescent="0.3">
      <c r="K174" s="158"/>
    </row>
    <row r="175" spans="11:11" x14ac:dyDescent="0.3">
      <c r="K175" s="158"/>
    </row>
    <row r="176" spans="11:11" x14ac:dyDescent="0.3">
      <c r="K176" s="158"/>
    </row>
    <row r="177" spans="11:11" x14ac:dyDescent="0.3">
      <c r="K177" s="158"/>
    </row>
    <row r="178" spans="11:11" x14ac:dyDescent="0.3">
      <c r="K178" s="158"/>
    </row>
    <row r="179" spans="11:11" x14ac:dyDescent="0.3">
      <c r="K179" s="158"/>
    </row>
    <row r="180" spans="11:11" x14ac:dyDescent="0.3">
      <c r="K180" s="158"/>
    </row>
    <row r="181" spans="11:11" x14ac:dyDescent="0.3">
      <c r="K181" s="158"/>
    </row>
    <row r="182" spans="11:11" x14ac:dyDescent="0.3">
      <c r="K182" s="158"/>
    </row>
    <row r="183" spans="11:11" x14ac:dyDescent="0.3">
      <c r="K183" s="158"/>
    </row>
    <row r="184" spans="11:11" x14ac:dyDescent="0.3">
      <c r="K184" s="158"/>
    </row>
    <row r="185" spans="11:11" x14ac:dyDescent="0.3">
      <c r="K185" s="158"/>
    </row>
    <row r="186" spans="11:11" x14ac:dyDescent="0.3">
      <c r="K186" s="158"/>
    </row>
    <row r="187" spans="11:11" x14ac:dyDescent="0.3">
      <c r="K187" s="158"/>
    </row>
    <row r="188" spans="11:11" x14ac:dyDescent="0.3">
      <c r="K188" s="158"/>
    </row>
    <row r="189" spans="11:11" x14ac:dyDescent="0.3">
      <c r="K189" s="158"/>
    </row>
    <row r="190" spans="11:11" x14ac:dyDescent="0.3">
      <c r="K190" s="158"/>
    </row>
    <row r="191" spans="11:11" x14ac:dyDescent="0.3">
      <c r="K191" s="158"/>
    </row>
    <row r="192" spans="11:11" x14ac:dyDescent="0.3">
      <c r="K192" s="158"/>
    </row>
    <row r="193" spans="11:11" x14ac:dyDescent="0.3">
      <c r="K193" s="158"/>
    </row>
    <row r="194" spans="11:11" x14ac:dyDescent="0.3">
      <c r="K194" s="158"/>
    </row>
    <row r="195" spans="11:11" x14ac:dyDescent="0.3">
      <c r="K195" s="158"/>
    </row>
    <row r="196" spans="11:11" x14ac:dyDescent="0.3">
      <c r="K196" s="158"/>
    </row>
    <row r="197" spans="11:11" x14ac:dyDescent="0.3">
      <c r="K197" s="158"/>
    </row>
    <row r="198" spans="11:11" x14ac:dyDescent="0.3">
      <c r="K198" s="158"/>
    </row>
    <row r="199" spans="11:11" x14ac:dyDescent="0.3">
      <c r="K199" s="158"/>
    </row>
    <row r="200" spans="11:11" x14ac:dyDescent="0.3">
      <c r="K200" s="158"/>
    </row>
    <row r="201" spans="11:11" x14ac:dyDescent="0.3">
      <c r="K201" s="158"/>
    </row>
    <row r="202" spans="11:11" x14ac:dyDescent="0.3">
      <c r="K202" s="158"/>
    </row>
    <row r="203" spans="11:11" x14ac:dyDescent="0.3">
      <c r="K203" s="158"/>
    </row>
    <row r="204" spans="11:11" x14ac:dyDescent="0.3">
      <c r="K204" s="158"/>
    </row>
    <row r="205" spans="11:11" x14ac:dyDescent="0.3">
      <c r="K205" s="158"/>
    </row>
    <row r="206" spans="11:11" x14ac:dyDescent="0.3">
      <c r="K206" s="158"/>
    </row>
    <row r="207" spans="11:11" x14ac:dyDescent="0.3">
      <c r="K207" s="158"/>
    </row>
    <row r="208" spans="11:11" x14ac:dyDescent="0.3">
      <c r="K208" s="158"/>
    </row>
    <row r="209" spans="11:11" x14ac:dyDescent="0.3">
      <c r="K209" s="158"/>
    </row>
    <row r="210" spans="11:11" x14ac:dyDescent="0.3">
      <c r="K210" s="158"/>
    </row>
    <row r="211" spans="11:11" x14ac:dyDescent="0.3">
      <c r="K211" s="158"/>
    </row>
    <row r="212" spans="11:11" x14ac:dyDescent="0.3">
      <c r="K212" s="158"/>
    </row>
    <row r="213" spans="11:11" x14ac:dyDescent="0.3">
      <c r="K213" s="158"/>
    </row>
    <row r="214" spans="11:11" x14ac:dyDescent="0.3">
      <c r="K214" s="158"/>
    </row>
    <row r="215" spans="11:11" x14ac:dyDescent="0.3">
      <c r="K215" s="158"/>
    </row>
    <row r="216" spans="11:11" x14ac:dyDescent="0.3">
      <c r="K216" s="158"/>
    </row>
    <row r="217" spans="11:11" x14ac:dyDescent="0.3">
      <c r="K217" s="158"/>
    </row>
    <row r="218" spans="11:11" x14ac:dyDescent="0.3">
      <c r="K218" s="158"/>
    </row>
    <row r="219" spans="11:11" x14ac:dyDescent="0.3">
      <c r="K219" s="158"/>
    </row>
    <row r="220" spans="11:11" x14ac:dyDescent="0.3">
      <c r="K220" s="158"/>
    </row>
    <row r="221" spans="11:11" x14ac:dyDescent="0.3">
      <c r="K221" s="158"/>
    </row>
    <row r="222" spans="11:11" x14ac:dyDescent="0.3">
      <c r="K222" s="158"/>
    </row>
    <row r="223" spans="11:11" x14ac:dyDescent="0.3">
      <c r="K223" s="158"/>
    </row>
    <row r="224" spans="11:11" x14ac:dyDescent="0.3">
      <c r="K224" s="158"/>
    </row>
    <row r="225" spans="11:11" x14ac:dyDescent="0.3">
      <c r="K225" s="158"/>
    </row>
    <row r="226" spans="11:11" x14ac:dyDescent="0.3">
      <c r="K226" s="158"/>
    </row>
    <row r="227" spans="11:11" x14ac:dyDescent="0.3">
      <c r="K227" s="158"/>
    </row>
    <row r="228" spans="11:11" x14ac:dyDescent="0.3">
      <c r="K228" s="158"/>
    </row>
    <row r="229" spans="11:11" x14ac:dyDescent="0.3">
      <c r="K229" s="158"/>
    </row>
    <row r="230" spans="11:11" x14ac:dyDescent="0.3">
      <c r="K230" s="158"/>
    </row>
    <row r="231" spans="11:11" x14ac:dyDescent="0.3">
      <c r="K231" s="158"/>
    </row>
    <row r="232" spans="11:11" x14ac:dyDescent="0.3">
      <c r="K232" s="158"/>
    </row>
    <row r="233" spans="11:11" x14ac:dyDescent="0.3">
      <c r="K233" s="158"/>
    </row>
    <row r="234" spans="11:11" x14ac:dyDescent="0.3">
      <c r="K234" s="158"/>
    </row>
    <row r="235" spans="11:11" x14ac:dyDescent="0.3">
      <c r="K235" s="158"/>
    </row>
    <row r="236" spans="11:11" x14ac:dyDescent="0.3">
      <c r="K236" s="158"/>
    </row>
    <row r="237" spans="11:11" x14ac:dyDescent="0.3">
      <c r="K237" s="158"/>
    </row>
    <row r="238" spans="11:11" x14ac:dyDescent="0.3">
      <c r="K238" s="158"/>
    </row>
    <row r="239" spans="11:11" x14ac:dyDescent="0.3">
      <c r="K239" s="158"/>
    </row>
    <row r="240" spans="11:11" x14ac:dyDescent="0.3">
      <c r="K240" s="158"/>
    </row>
    <row r="241" spans="11:11" x14ac:dyDescent="0.3">
      <c r="K241" s="158"/>
    </row>
    <row r="242" spans="11:11" x14ac:dyDescent="0.3">
      <c r="K242" s="158"/>
    </row>
    <row r="243" spans="11:11" x14ac:dyDescent="0.3">
      <c r="K243" s="158"/>
    </row>
    <row r="244" spans="11:11" x14ac:dyDescent="0.3">
      <c r="K244" s="158"/>
    </row>
    <row r="245" spans="11:11" x14ac:dyDescent="0.3">
      <c r="K245" s="158"/>
    </row>
    <row r="246" spans="11:11" x14ac:dyDescent="0.3">
      <c r="K246" s="158"/>
    </row>
    <row r="247" spans="11:11" x14ac:dyDescent="0.3">
      <c r="K247" s="158"/>
    </row>
    <row r="248" spans="11:11" x14ac:dyDescent="0.3">
      <c r="K248" s="158"/>
    </row>
    <row r="249" spans="11:11" x14ac:dyDescent="0.3">
      <c r="K249" s="158"/>
    </row>
    <row r="250" spans="11:11" x14ac:dyDescent="0.3">
      <c r="K250" s="158"/>
    </row>
    <row r="251" spans="11:11" x14ac:dyDescent="0.3">
      <c r="K251" s="158"/>
    </row>
    <row r="252" spans="11:11" x14ac:dyDescent="0.3">
      <c r="K252" s="158"/>
    </row>
    <row r="253" spans="11:11" x14ac:dyDescent="0.3">
      <c r="K253" s="158"/>
    </row>
    <row r="254" spans="11:11" x14ac:dyDescent="0.3">
      <c r="K254" s="158"/>
    </row>
    <row r="255" spans="11:11" x14ac:dyDescent="0.3">
      <c r="K255" s="158"/>
    </row>
    <row r="256" spans="11:11" x14ac:dyDescent="0.3">
      <c r="K256" s="158"/>
    </row>
    <row r="257" spans="11:11" x14ac:dyDescent="0.3">
      <c r="K257" s="158"/>
    </row>
    <row r="258" spans="11:11" x14ac:dyDescent="0.3">
      <c r="K258" s="158"/>
    </row>
    <row r="259" spans="11:11" x14ac:dyDescent="0.3">
      <c r="K259" s="158"/>
    </row>
    <row r="260" spans="11:11" x14ac:dyDescent="0.3">
      <c r="K260" s="158"/>
    </row>
    <row r="261" spans="11:11" x14ac:dyDescent="0.3">
      <c r="K261" s="158"/>
    </row>
    <row r="262" spans="11:11" x14ac:dyDescent="0.3">
      <c r="K262" s="158"/>
    </row>
    <row r="263" spans="11:11" x14ac:dyDescent="0.3">
      <c r="K263" s="158"/>
    </row>
    <row r="264" spans="11:11" x14ac:dyDescent="0.3">
      <c r="K264" s="158"/>
    </row>
    <row r="265" spans="11:11" x14ac:dyDescent="0.3">
      <c r="K265" s="158"/>
    </row>
    <row r="266" spans="11:11" x14ac:dyDescent="0.3">
      <c r="K266" s="158"/>
    </row>
    <row r="267" spans="11:11" x14ac:dyDescent="0.3">
      <c r="K267" s="158"/>
    </row>
    <row r="268" spans="11:11" x14ac:dyDescent="0.3">
      <c r="K268" s="158"/>
    </row>
    <row r="269" spans="11:11" x14ac:dyDescent="0.3">
      <c r="K269" s="158"/>
    </row>
    <row r="270" spans="11:11" x14ac:dyDescent="0.3">
      <c r="K270" s="158"/>
    </row>
    <row r="271" spans="11:11" x14ac:dyDescent="0.3">
      <c r="K271" s="158"/>
    </row>
    <row r="272" spans="11:11" x14ac:dyDescent="0.3">
      <c r="K272" s="158"/>
    </row>
    <row r="273" spans="11:11" x14ac:dyDescent="0.3">
      <c r="K273" s="158"/>
    </row>
    <row r="274" spans="11:11" x14ac:dyDescent="0.3">
      <c r="K274" s="158"/>
    </row>
    <row r="275" spans="11:11" x14ac:dyDescent="0.3">
      <c r="K275" s="158"/>
    </row>
    <row r="276" spans="11:11" x14ac:dyDescent="0.3">
      <c r="K276" s="158"/>
    </row>
    <row r="277" spans="11:11" x14ac:dyDescent="0.3">
      <c r="K277" s="158"/>
    </row>
    <row r="278" spans="11:11" x14ac:dyDescent="0.3">
      <c r="K278" s="158"/>
    </row>
    <row r="279" spans="11:11" x14ac:dyDescent="0.3">
      <c r="K279" s="158"/>
    </row>
    <row r="280" spans="11:11" x14ac:dyDescent="0.3">
      <c r="K280" s="158"/>
    </row>
    <row r="281" spans="11:11" x14ac:dyDescent="0.3">
      <c r="K281" s="158"/>
    </row>
    <row r="282" spans="11:11" x14ac:dyDescent="0.3">
      <c r="K282" s="158"/>
    </row>
    <row r="283" spans="11:11" x14ac:dyDescent="0.3">
      <c r="K283" s="158"/>
    </row>
    <row r="284" spans="11:11" x14ac:dyDescent="0.3">
      <c r="K284" s="158"/>
    </row>
    <row r="285" spans="11:11" x14ac:dyDescent="0.3">
      <c r="K285" s="158"/>
    </row>
    <row r="286" spans="11:11" x14ac:dyDescent="0.3">
      <c r="K286" s="158"/>
    </row>
    <row r="287" spans="11:11" x14ac:dyDescent="0.3">
      <c r="K287" s="158"/>
    </row>
    <row r="288" spans="11:11" x14ac:dyDescent="0.3">
      <c r="K288" s="158"/>
    </row>
    <row r="289" spans="11:11" x14ac:dyDescent="0.3">
      <c r="K289" s="158"/>
    </row>
    <row r="290" spans="11:11" x14ac:dyDescent="0.3">
      <c r="K290" s="158"/>
    </row>
    <row r="291" spans="11:11" x14ac:dyDescent="0.3">
      <c r="K291" s="158"/>
    </row>
    <row r="292" spans="11:11" x14ac:dyDescent="0.3">
      <c r="K292" s="158"/>
    </row>
    <row r="293" spans="11:11" x14ac:dyDescent="0.3">
      <c r="K293" s="158"/>
    </row>
    <row r="294" spans="11:11" x14ac:dyDescent="0.3">
      <c r="K294" s="158"/>
    </row>
    <row r="295" spans="11:11" x14ac:dyDescent="0.3">
      <c r="K295" s="158"/>
    </row>
    <row r="296" spans="11:11" x14ac:dyDescent="0.3">
      <c r="K296" s="158"/>
    </row>
    <row r="297" spans="11:11" x14ac:dyDescent="0.3">
      <c r="K297" s="158"/>
    </row>
    <row r="298" spans="11:11" x14ac:dyDescent="0.3">
      <c r="K298" s="158"/>
    </row>
    <row r="299" spans="11:11" x14ac:dyDescent="0.3">
      <c r="K299" s="158"/>
    </row>
    <row r="300" spans="11:11" x14ac:dyDescent="0.3">
      <c r="K300" s="158"/>
    </row>
    <row r="301" spans="11:11" x14ac:dyDescent="0.3">
      <c r="K301" s="158"/>
    </row>
    <row r="302" spans="11:11" x14ac:dyDescent="0.3">
      <c r="K302" s="158"/>
    </row>
    <row r="303" spans="11:11" x14ac:dyDescent="0.3">
      <c r="K303" s="158"/>
    </row>
    <row r="304" spans="11:11" x14ac:dyDescent="0.3">
      <c r="K304" s="158"/>
    </row>
    <row r="305" spans="11:11" x14ac:dyDescent="0.3">
      <c r="K305" s="158"/>
    </row>
    <row r="306" spans="11:11" x14ac:dyDescent="0.3">
      <c r="K306" s="158"/>
    </row>
    <row r="307" spans="11:11" x14ac:dyDescent="0.3">
      <c r="K307" s="158"/>
    </row>
    <row r="308" spans="11:11" x14ac:dyDescent="0.3">
      <c r="K308" s="158"/>
    </row>
    <row r="309" spans="11:11" x14ac:dyDescent="0.3">
      <c r="K309" s="158"/>
    </row>
    <row r="310" spans="11:11" x14ac:dyDescent="0.3">
      <c r="K310" s="158"/>
    </row>
    <row r="311" spans="11:11" x14ac:dyDescent="0.3">
      <c r="K311" s="158"/>
    </row>
    <row r="312" spans="11:11" x14ac:dyDescent="0.3">
      <c r="K312" s="158"/>
    </row>
    <row r="313" spans="11:11" x14ac:dyDescent="0.3">
      <c r="K313" s="158"/>
    </row>
    <row r="314" spans="11:11" x14ac:dyDescent="0.3">
      <c r="K314" s="158"/>
    </row>
    <row r="315" spans="11:11" x14ac:dyDescent="0.3">
      <c r="K315" s="158"/>
    </row>
    <row r="316" spans="11:11" x14ac:dyDescent="0.3">
      <c r="K316" s="158"/>
    </row>
    <row r="317" spans="11:11" x14ac:dyDescent="0.3">
      <c r="K317" s="158"/>
    </row>
    <row r="318" spans="11:11" x14ac:dyDescent="0.3">
      <c r="K318" s="158"/>
    </row>
    <row r="319" spans="11:11" x14ac:dyDescent="0.3">
      <c r="K319" s="158"/>
    </row>
    <row r="320" spans="11:11" x14ac:dyDescent="0.3">
      <c r="K320" s="158"/>
    </row>
    <row r="321" spans="11:11" x14ac:dyDescent="0.3">
      <c r="K321" s="158"/>
    </row>
    <row r="322" spans="11:11" x14ac:dyDescent="0.3">
      <c r="K322" s="158"/>
    </row>
    <row r="323" spans="11:11" x14ac:dyDescent="0.3">
      <c r="K323" s="158"/>
    </row>
    <row r="324" spans="11:11" x14ac:dyDescent="0.3">
      <c r="K324" s="158"/>
    </row>
    <row r="325" spans="11:11" x14ac:dyDescent="0.3">
      <c r="K325" s="158"/>
    </row>
    <row r="326" spans="11:11" x14ac:dyDescent="0.3">
      <c r="K326" s="158"/>
    </row>
    <row r="327" spans="11:11" x14ac:dyDescent="0.3">
      <c r="K327" s="158"/>
    </row>
    <row r="328" spans="11:11" x14ac:dyDescent="0.3">
      <c r="K328" s="158"/>
    </row>
    <row r="329" spans="11:11" x14ac:dyDescent="0.3">
      <c r="K329" s="158"/>
    </row>
    <row r="330" spans="11:11" x14ac:dyDescent="0.3">
      <c r="K330" s="158"/>
    </row>
    <row r="331" spans="11:11" x14ac:dyDescent="0.3">
      <c r="K331" s="158"/>
    </row>
    <row r="332" spans="11:11" x14ac:dyDescent="0.3">
      <c r="K332" s="158"/>
    </row>
    <row r="333" spans="11:11" x14ac:dyDescent="0.3">
      <c r="K333" s="158"/>
    </row>
    <row r="334" spans="11:11" x14ac:dyDescent="0.3">
      <c r="K334" s="158"/>
    </row>
    <row r="335" spans="11:11" x14ac:dyDescent="0.3">
      <c r="K335" s="158"/>
    </row>
    <row r="336" spans="11:11" x14ac:dyDescent="0.3">
      <c r="K336" s="158"/>
    </row>
    <row r="337" spans="11:11" x14ac:dyDescent="0.3">
      <c r="K337" s="158"/>
    </row>
    <row r="338" spans="11:11" x14ac:dyDescent="0.3">
      <c r="K338" s="158"/>
    </row>
    <row r="339" spans="11:11" x14ac:dyDescent="0.3">
      <c r="K339" s="158"/>
    </row>
    <row r="340" spans="11:11" x14ac:dyDescent="0.3">
      <c r="K340" s="158"/>
    </row>
    <row r="341" spans="11:11" x14ac:dyDescent="0.3">
      <c r="K341" s="158"/>
    </row>
    <row r="342" spans="11:11" x14ac:dyDescent="0.3">
      <c r="K342" s="158"/>
    </row>
    <row r="343" spans="11:11" x14ac:dyDescent="0.3">
      <c r="K343" s="158"/>
    </row>
    <row r="344" spans="11:11" x14ac:dyDescent="0.3">
      <c r="K344" s="158"/>
    </row>
    <row r="345" spans="11:11" x14ac:dyDescent="0.3">
      <c r="K345" s="158"/>
    </row>
    <row r="346" spans="11:11" x14ac:dyDescent="0.3">
      <c r="K346" s="158"/>
    </row>
    <row r="347" spans="11:11" x14ac:dyDescent="0.3">
      <c r="K347" s="158"/>
    </row>
    <row r="348" spans="11:11" x14ac:dyDescent="0.3">
      <c r="K348" s="158"/>
    </row>
    <row r="349" spans="11:11" x14ac:dyDescent="0.3">
      <c r="K349" s="158"/>
    </row>
    <row r="350" spans="11:11" x14ac:dyDescent="0.3">
      <c r="K350" s="158"/>
    </row>
    <row r="351" spans="11:11" x14ac:dyDescent="0.3">
      <c r="K351" s="158"/>
    </row>
    <row r="352" spans="11:11" x14ac:dyDescent="0.3">
      <c r="K352" s="158"/>
    </row>
    <row r="353" spans="11:11" x14ac:dyDescent="0.3">
      <c r="K353" s="158"/>
    </row>
    <row r="354" spans="11:11" x14ac:dyDescent="0.3">
      <c r="K354" s="158"/>
    </row>
    <row r="355" spans="11:11" x14ac:dyDescent="0.3">
      <c r="K355" s="158"/>
    </row>
    <row r="356" spans="11:11" x14ac:dyDescent="0.3">
      <c r="K356" s="158"/>
    </row>
    <row r="357" spans="11:11" x14ac:dyDescent="0.3">
      <c r="K357" s="158"/>
    </row>
    <row r="358" spans="11:11" x14ac:dyDescent="0.3">
      <c r="K358" s="158"/>
    </row>
    <row r="359" spans="11:11" x14ac:dyDescent="0.3">
      <c r="K359" s="158"/>
    </row>
    <row r="360" spans="11:11" x14ac:dyDescent="0.3">
      <c r="K360" s="158"/>
    </row>
    <row r="361" spans="11:11" x14ac:dyDescent="0.3">
      <c r="K361" s="158"/>
    </row>
    <row r="362" spans="11:11" x14ac:dyDescent="0.3">
      <c r="K362" s="158"/>
    </row>
    <row r="363" spans="11:11" x14ac:dyDescent="0.3">
      <c r="K363" s="158"/>
    </row>
    <row r="364" spans="11:11" x14ac:dyDescent="0.3">
      <c r="K364" s="158"/>
    </row>
    <row r="365" spans="11:11" x14ac:dyDescent="0.3">
      <c r="K365" s="158"/>
    </row>
    <row r="366" spans="11:11" x14ac:dyDescent="0.3">
      <c r="K366" s="158"/>
    </row>
    <row r="367" spans="11:11" x14ac:dyDescent="0.3">
      <c r="K367" s="158"/>
    </row>
    <row r="368" spans="11:11" x14ac:dyDescent="0.3">
      <c r="K368" s="158"/>
    </row>
    <row r="369" spans="11:11" x14ac:dyDescent="0.3">
      <c r="K369" s="158"/>
    </row>
    <row r="370" spans="11:11" x14ac:dyDescent="0.3">
      <c r="K370" s="158"/>
    </row>
    <row r="371" spans="11:11" x14ac:dyDescent="0.3">
      <c r="K371" s="158"/>
    </row>
    <row r="372" spans="11:11" x14ac:dyDescent="0.3">
      <c r="K372" s="158"/>
    </row>
    <row r="373" spans="11:11" x14ac:dyDescent="0.3">
      <c r="K373" s="158"/>
    </row>
    <row r="374" spans="11:11" x14ac:dyDescent="0.3">
      <c r="K374" s="158"/>
    </row>
    <row r="375" spans="11:11" x14ac:dyDescent="0.3">
      <c r="K375" s="158"/>
    </row>
    <row r="376" spans="11:11" x14ac:dyDescent="0.3">
      <c r="K376" s="158"/>
    </row>
    <row r="377" spans="11:11" x14ac:dyDescent="0.3">
      <c r="K377" s="158"/>
    </row>
    <row r="378" spans="11:11" x14ac:dyDescent="0.3">
      <c r="K378" s="158"/>
    </row>
    <row r="379" spans="11:11" x14ac:dyDescent="0.3">
      <c r="K379" s="158"/>
    </row>
    <row r="380" spans="11:11" x14ac:dyDescent="0.3">
      <c r="K380" s="158"/>
    </row>
    <row r="381" spans="11:11" x14ac:dyDescent="0.3">
      <c r="K381" s="158"/>
    </row>
    <row r="382" spans="11:11" x14ac:dyDescent="0.3">
      <c r="K382" s="158"/>
    </row>
    <row r="383" spans="11:11" x14ac:dyDescent="0.3">
      <c r="K383" s="158"/>
    </row>
    <row r="384" spans="11:11" x14ac:dyDescent="0.3">
      <c r="K384" s="158"/>
    </row>
    <row r="385" spans="11:11" x14ac:dyDescent="0.3">
      <c r="K385" s="158"/>
    </row>
    <row r="386" spans="11:11" x14ac:dyDescent="0.3">
      <c r="K386" s="158"/>
    </row>
    <row r="387" spans="11:11" x14ac:dyDescent="0.3">
      <c r="K387" s="158"/>
    </row>
    <row r="388" spans="11:11" x14ac:dyDescent="0.3">
      <c r="K388" s="158"/>
    </row>
    <row r="389" spans="11:11" x14ac:dyDescent="0.3">
      <c r="K389" s="158"/>
    </row>
    <row r="390" spans="11:11" x14ac:dyDescent="0.3">
      <c r="K390" s="158"/>
    </row>
    <row r="391" spans="11:11" x14ac:dyDescent="0.3">
      <c r="K391" s="158"/>
    </row>
    <row r="392" spans="11:11" x14ac:dyDescent="0.3">
      <c r="K392" s="158"/>
    </row>
    <row r="393" spans="11:11" x14ac:dyDescent="0.3">
      <c r="K393" s="158"/>
    </row>
    <row r="394" spans="11:11" x14ac:dyDescent="0.3">
      <c r="K394" s="158"/>
    </row>
    <row r="395" spans="11:11" x14ac:dyDescent="0.3">
      <c r="K395" s="158"/>
    </row>
    <row r="396" spans="11:11" x14ac:dyDescent="0.3">
      <c r="K396" s="158"/>
    </row>
    <row r="397" spans="11:11" x14ac:dyDescent="0.3">
      <c r="K397" s="158"/>
    </row>
    <row r="398" spans="11:11" x14ac:dyDescent="0.3">
      <c r="K398" s="158"/>
    </row>
    <row r="399" spans="11:11" x14ac:dyDescent="0.3">
      <c r="K399" s="158"/>
    </row>
    <row r="400" spans="11:11" x14ac:dyDescent="0.3">
      <c r="K400" s="158"/>
    </row>
    <row r="401" spans="11:11" x14ac:dyDescent="0.3">
      <c r="K401" s="158"/>
    </row>
    <row r="402" spans="11:11" x14ac:dyDescent="0.3">
      <c r="K402" s="158"/>
    </row>
    <row r="403" spans="11:11" x14ac:dyDescent="0.3">
      <c r="K403" s="158"/>
    </row>
    <row r="404" spans="11:11" x14ac:dyDescent="0.3">
      <c r="K404" s="158"/>
    </row>
    <row r="405" spans="11:11" x14ac:dyDescent="0.3">
      <c r="K405" s="158"/>
    </row>
    <row r="406" spans="11:11" x14ac:dyDescent="0.3">
      <c r="K406" s="158"/>
    </row>
    <row r="407" spans="11:11" x14ac:dyDescent="0.3">
      <c r="K407" s="158"/>
    </row>
    <row r="408" spans="11:11" x14ac:dyDescent="0.3">
      <c r="K408" s="158"/>
    </row>
    <row r="409" spans="11:11" x14ac:dyDescent="0.3">
      <c r="K409" s="158"/>
    </row>
    <row r="410" spans="11:11" x14ac:dyDescent="0.3">
      <c r="K410" s="158"/>
    </row>
    <row r="411" spans="11:11" x14ac:dyDescent="0.3">
      <c r="K411" s="158"/>
    </row>
    <row r="412" spans="11:11" x14ac:dyDescent="0.3">
      <c r="K412" s="158"/>
    </row>
    <row r="413" spans="11:11" x14ac:dyDescent="0.3">
      <c r="K413" s="158"/>
    </row>
    <row r="414" spans="11:11" x14ac:dyDescent="0.3">
      <c r="K414" s="158"/>
    </row>
    <row r="415" spans="11:11" x14ac:dyDescent="0.3">
      <c r="K415" s="158"/>
    </row>
    <row r="416" spans="11:11" x14ac:dyDescent="0.3">
      <c r="K416" s="158"/>
    </row>
    <row r="417" spans="11:11" x14ac:dyDescent="0.3">
      <c r="K417" s="158"/>
    </row>
    <row r="418" spans="11:11" x14ac:dyDescent="0.3">
      <c r="K418" s="158"/>
    </row>
    <row r="419" spans="11:11" x14ac:dyDescent="0.3">
      <c r="K419" s="158"/>
    </row>
    <row r="420" spans="11:11" x14ac:dyDescent="0.3">
      <c r="K420" s="158"/>
    </row>
    <row r="421" spans="11:11" x14ac:dyDescent="0.3">
      <c r="K421" s="158"/>
    </row>
    <row r="422" spans="11:11" x14ac:dyDescent="0.3">
      <c r="K422" s="158"/>
    </row>
    <row r="423" spans="11:11" x14ac:dyDescent="0.3">
      <c r="K423" s="158"/>
    </row>
    <row r="424" spans="11:11" x14ac:dyDescent="0.3">
      <c r="K424" s="158"/>
    </row>
    <row r="425" spans="11:11" x14ac:dyDescent="0.3">
      <c r="K425" s="158"/>
    </row>
    <row r="426" spans="11:11" x14ac:dyDescent="0.3">
      <c r="K426" s="158"/>
    </row>
    <row r="427" spans="11:11" x14ac:dyDescent="0.3">
      <c r="K427" s="158"/>
    </row>
    <row r="428" spans="11:11" x14ac:dyDescent="0.3">
      <c r="K428" s="158"/>
    </row>
    <row r="429" spans="11:11" x14ac:dyDescent="0.3">
      <c r="K429" s="158"/>
    </row>
    <row r="430" spans="11:11" x14ac:dyDescent="0.3">
      <c r="K430" s="158"/>
    </row>
    <row r="431" spans="11:11" x14ac:dyDescent="0.3">
      <c r="K431" s="158"/>
    </row>
    <row r="432" spans="11:11" x14ac:dyDescent="0.3">
      <c r="K432" s="158"/>
    </row>
    <row r="433" spans="11:11" x14ac:dyDescent="0.3">
      <c r="K433" s="158"/>
    </row>
    <row r="434" spans="11:11" x14ac:dyDescent="0.3">
      <c r="K434" s="158"/>
    </row>
    <row r="435" spans="11:11" x14ac:dyDescent="0.3">
      <c r="K435" s="158"/>
    </row>
    <row r="436" spans="11:11" x14ac:dyDescent="0.3">
      <c r="K436" s="158"/>
    </row>
    <row r="437" spans="11:11" x14ac:dyDescent="0.3">
      <c r="K437" s="158"/>
    </row>
    <row r="438" spans="11:11" x14ac:dyDescent="0.3">
      <c r="K438" s="158"/>
    </row>
    <row r="439" spans="11:11" x14ac:dyDescent="0.3">
      <c r="K439" s="158"/>
    </row>
    <row r="440" spans="11:11" x14ac:dyDescent="0.3">
      <c r="K440" s="158"/>
    </row>
    <row r="441" spans="11:11" x14ac:dyDescent="0.3">
      <c r="K441" s="158"/>
    </row>
    <row r="442" spans="11:11" x14ac:dyDescent="0.3">
      <c r="K442" s="158"/>
    </row>
    <row r="443" spans="11:11" x14ac:dyDescent="0.3">
      <c r="K443" s="158"/>
    </row>
    <row r="444" spans="11:11" x14ac:dyDescent="0.3">
      <c r="K444" s="158"/>
    </row>
    <row r="445" spans="11:11" x14ac:dyDescent="0.3">
      <c r="K445" s="158"/>
    </row>
    <row r="446" spans="11:11" x14ac:dyDescent="0.3">
      <c r="K446" s="158"/>
    </row>
    <row r="447" spans="11:11" x14ac:dyDescent="0.3">
      <c r="K447" s="158"/>
    </row>
    <row r="448" spans="11:11" x14ac:dyDescent="0.3">
      <c r="K448" s="158"/>
    </row>
    <row r="449" spans="11:11" x14ac:dyDescent="0.3">
      <c r="K449" s="158"/>
    </row>
    <row r="450" spans="11:11" x14ac:dyDescent="0.3">
      <c r="K450" s="158"/>
    </row>
    <row r="451" spans="11:11" x14ac:dyDescent="0.3">
      <c r="K451" s="158"/>
    </row>
    <row r="452" spans="11:11" x14ac:dyDescent="0.3">
      <c r="K452" s="158"/>
    </row>
    <row r="453" spans="11:11" x14ac:dyDescent="0.3">
      <c r="K453" s="158"/>
    </row>
    <row r="454" spans="11:11" x14ac:dyDescent="0.3">
      <c r="K454" s="158"/>
    </row>
    <row r="455" spans="11:11" x14ac:dyDescent="0.3">
      <c r="K455" s="158"/>
    </row>
    <row r="456" spans="11:11" x14ac:dyDescent="0.3">
      <c r="K456" s="158"/>
    </row>
    <row r="457" spans="11:11" x14ac:dyDescent="0.3">
      <c r="K457" s="158"/>
    </row>
    <row r="458" spans="11:11" x14ac:dyDescent="0.3">
      <c r="K458" s="158"/>
    </row>
    <row r="459" spans="11:11" x14ac:dyDescent="0.3">
      <c r="K459" s="158"/>
    </row>
    <row r="460" spans="11:11" x14ac:dyDescent="0.3">
      <c r="K460" s="158"/>
    </row>
    <row r="461" spans="11:11" x14ac:dyDescent="0.3">
      <c r="K461" s="158"/>
    </row>
    <row r="462" spans="11:11" x14ac:dyDescent="0.3">
      <c r="K462" s="158"/>
    </row>
    <row r="463" spans="11:11" x14ac:dyDescent="0.3">
      <c r="K463" s="158"/>
    </row>
    <row r="464" spans="11:11" x14ac:dyDescent="0.3">
      <c r="K464" s="158"/>
    </row>
    <row r="465" spans="11:11" x14ac:dyDescent="0.3">
      <c r="K465" s="158"/>
    </row>
    <row r="466" spans="11:11" x14ac:dyDescent="0.3">
      <c r="K466" s="158"/>
    </row>
    <row r="467" spans="11:11" x14ac:dyDescent="0.3">
      <c r="K467" s="158"/>
    </row>
    <row r="468" spans="11:11" x14ac:dyDescent="0.3">
      <c r="K468" s="158"/>
    </row>
    <row r="469" spans="11:11" x14ac:dyDescent="0.3">
      <c r="K469" s="158"/>
    </row>
    <row r="470" spans="11:11" x14ac:dyDescent="0.3">
      <c r="K470" s="158"/>
    </row>
    <row r="471" spans="11:11" x14ac:dyDescent="0.3">
      <c r="K471" s="158"/>
    </row>
    <row r="472" spans="11:11" x14ac:dyDescent="0.3">
      <c r="K472" s="158"/>
    </row>
    <row r="473" spans="11:11" x14ac:dyDescent="0.3">
      <c r="K473" s="158"/>
    </row>
    <row r="474" spans="11:11" x14ac:dyDescent="0.3">
      <c r="K474" s="158"/>
    </row>
    <row r="475" spans="11:11" x14ac:dyDescent="0.3">
      <c r="K475" s="158"/>
    </row>
    <row r="476" spans="11:11" x14ac:dyDescent="0.3">
      <c r="K476" s="158"/>
    </row>
    <row r="477" spans="11:11" x14ac:dyDescent="0.3">
      <c r="K477" s="158"/>
    </row>
    <row r="478" spans="11:11" x14ac:dyDescent="0.3">
      <c r="K478" s="158"/>
    </row>
    <row r="479" spans="11:11" x14ac:dyDescent="0.3">
      <c r="K479" s="158"/>
    </row>
    <row r="480" spans="11:11" x14ac:dyDescent="0.3">
      <c r="K480" s="158"/>
    </row>
    <row r="481" spans="11:11" x14ac:dyDescent="0.3">
      <c r="K481" s="158"/>
    </row>
    <row r="482" spans="11:11" x14ac:dyDescent="0.3">
      <c r="K482" s="158"/>
    </row>
    <row r="483" spans="11:11" x14ac:dyDescent="0.3">
      <c r="K483" s="158"/>
    </row>
    <row r="484" spans="11:11" x14ac:dyDescent="0.3">
      <c r="K484" s="158"/>
    </row>
    <row r="485" spans="11:11" x14ac:dyDescent="0.3">
      <c r="K485" s="158"/>
    </row>
    <row r="486" spans="11:11" x14ac:dyDescent="0.3">
      <c r="K486" s="158"/>
    </row>
    <row r="487" spans="11:11" x14ac:dyDescent="0.3">
      <c r="K487" s="158"/>
    </row>
    <row r="488" spans="11:11" x14ac:dyDescent="0.3">
      <c r="K488" s="158"/>
    </row>
    <row r="489" spans="11:11" x14ac:dyDescent="0.3">
      <c r="K489" s="158"/>
    </row>
    <row r="490" spans="11:11" x14ac:dyDescent="0.3">
      <c r="K490" s="158"/>
    </row>
    <row r="491" spans="11:11" x14ac:dyDescent="0.3">
      <c r="K491" s="158"/>
    </row>
    <row r="492" spans="11:11" x14ac:dyDescent="0.3">
      <c r="K492" s="158"/>
    </row>
    <row r="493" spans="11:11" x14ac:dyDescent="0.3">
      <c r="K493" s="158"/>
    </row>
    <row r="494" spans="11:11" x14ac:dyDescent="0.3">
      <c r="K494" s="158"/>
    </row>
    <row r="495" spans="11:11" x14ac:dyDescent="0.3">
      <c r="K495" s="158"/>
    </row>
    <row r="496" spans="11:11" x14ac:dyDescent="0.3">
      <c r="K496" s="158"/>
    </row>
    <row r="497" spans="11:11" x14ac:dyDescent="0.3">
      <c r="K497" s="158"/>
    </row>
    <row r="498" spans="11:11" x14ac:dyDescent="0.3">
      <c r="K498" s="158"/>
    </row>
    <row r="499" spans="11:11" x14ac:dyDescent="0.3">
      <c r="K499" s="158"/>
    </row>
    <row r="500" spans="11:11" x14ac:dyDescent="0.3">
      <c r="K500" s="158"/>
    </row>
    <row r="501" spans="11:11" x14ac:dyDescent="0.3">
      <c r="K501" s="158"/>
    </row>
    <row r="502" spans="11:11" x14ac:dyDescent="0.3">
      <c r="K502" s="158"/>
    </row>
    <row r="503" spans="11:11" x14ac:dyDescent="0.3">
      <c r="K503" s="158"/>
    </row>
    <row r="504" spans="11:11" x14ac:dyDescent="0.3">
      <c r="K504" s="158"/>
    </row>
    <row r="505" spans="11:11" x14ac:dyDescent="0.3">
      <c r="K505" s="158"/>
    </row>
    <row r="506" spans="11:11" x14ac:dyDescent="0.3">
      <c r="K506" s="158"/>
    </row>
    <row r="507" spans="11:11" x14ac:dyDescent="0.3">
      <c r="K507" s="158"/>
    </row>
    <row r="508" spans="11:11" x14ac:dyDescent="0.3">
      <c r="K508" s="158"/>
    </row>
    <row r="509" spans="11:11" x14ac:dyDescent="0.3">
      <c r="K509" s="158"/>
    </row>
    <row r="510" spans="11:11" x14ac:dyDescent="0.3">
      <c r="K510" s="158"/>
    </row>
    <row r="511" spans="11:11" x14ac:dyDescent="0.3">
      <c r="K511" s="158"/>
    </row>
    <row r="512" spans="11:11" x14ac:dyDescent="0.3">
      <c r="K512" s="158"/>
    </row>
    <row r="513" spans="11:11" x14ac:dyDescent="0.3">
      <c r="K513" s="158"/>
    </row>
    <row r="514" spans="11:11" x14ac:dyDescent="0.3">
      <c r="K514" s="158"/>
    </row>
    <row r="515" spans="11:11" x14ac:dyDescent="0.3">
      <c r="K515" s="158"/>
    </row>
    <row r="516" spans="11:11" x14ac:dyDescent="0.3">
      <c r="K516" s="158"/>
    </row>
    <row r="517" spans="11:11" x14ac:dyDescent="0.3">
      <c r="K517" s="158"/>
    </row>
    <row r="518" spans="11:11" x14ac:dyDescent="0.3">
      <c r="K518" s="158"/>
    </row>
    <row r="519" spans="11:11" x14ac:dyDescent="0.3">
      <c r="K519" s="158"/>
    </row>
    <row r="520" spans="11:11" x14ac:dyDescent="0.3">
      <c r="K520" s="158"/>
    </row>
    <row r="521" spans="11:11" x14ac:dyDescent="0.3">
      <c r="K521" s="158"/>
    </row>
    <row r="522" spans="11:11" x14ac:dyDescent="0.3">
      <c r="K522" s="158"/>
    </row>
    <row r="523" spans="11:11" x14ac:dyDescent="0.3">
      <c r="K523" s="158"/>
    </row>
    <row r="524" spans="11:11" x14ac:dyDescent="0.3">
      <c r="K524" s="158"/>
    </row>
    <row r="525" spans="11:11" x14ac:dyDescent="0.3">
      <c r="K525" s="158"/>
    </row>
    <row r="526" spans="11:11" x14ac:dyDescent="0.3">
      <c r="K526" s="158"/>
    </row>
    <row r="527" spans="11:11" x14ac:dyDescent="0.3">
      <c r="K527" s="158"/>
    </row>
    <row r="528" spans="11:11" x14ac:dyDescent="0.3">
      <c r="K528" s="158"/>
    </row>
    <row r="529" spans="11:11" x14ac:dyDescent="0.3">
      <c r="K529" s="158"/>
    </row>
    <row r="530" spans="11:11" x14ac:dyDescent="0.3">
      <c r="K530" s="158"/>
    </row>
    <row r="531" spans="11:11" x14ac:dyDescent="0.3">
      <c r="K531" s="158"/>
    </row>
    <row r="532" spans="11:11" x14ac:dyDescent="0.3">
      <c r="K532" s="158"/>
    </row>
    <row r="533" spans="11:11" x14ac:dyDescent="0.3">
      <c r="K533" s="158"/>
    </row>
    <row r="534" spans="11:11" x14ac:dyDescent="0.3">
      <c r="K534" s="158"/>
    </row>
    <row r="535" spans="11:11" x14ac:dyDescent="0.3">
      <c r="K535" s="158"/>
    </row>
    <row r="536" spans="11:11" x14ac:dyDescent="0.3">
      <c r="K536" s="158"/>
    </row>
    <row r="537" spans="11:11" x14ac:dyDescent="0.3">
      <c r="K537" s="158"/>
    </row>
    <row r="538" spans="11:11" x14ac:dyDescent="0.3">
      <c r="K538" s="158"/>
    </row>
    <row r="539" spans="11:11" x14ac:dyDescent="0.3">
      <c r="K539" s="158"/>
    </row>
    <row r="540" spans="11:11" x14ac:dyDescent="0.3">
      <c r="K540" s="158"/>
    </row>
    <row r="541" spans="11:11" x14ac:dyDescent="0.3">
      <c r="K541" s="158"/>
    </row>
    <row r="542" spans="11:11" x14ac:dyDescent="0.3">
      <c r="K542" s="158"/>
    </row>
    <row r="543" spans="11:11" x14ac:dyDescent="0.3">
      <c r="K543" s="158"/>
    </row>
    <row r="544" spans="11:11" x14ac:dyDescent="0.3">
      <c r="K544" s="158"/>
    </row>
    <row r="545" spans="11:11" x14ac:dyDescent="0.3">
      <c r="K545" s="158"/>
    </row>
    <row r="546" spans="11:11" x14ac:dyDescent="0.3">
      <c r="K546" s="158"/>
    </row>
    <row r="547" spans="11:11" x14ac:dyDescent="0.3">
      <c r="K547" s="158"/>
    </row>
    <row r="548" spans="11:11" x14ac:dyDescent="0.3">
      <c r="K548" s="158"/>
    </row>
    <row r="549" spans="11:11" x14ac:dyDescent="0.3">
      <c r="K549" s="158"/>
    </row>
    <row r="550" spans="11:11" x14ac:dyDescent="0.3">
      <c r="K550" s="158"/>
    </row>
    <row r="551" spans="11:11" x14ac:dyDescent="0.3">
      <c r="K551" s="158"/>
    </row>
    <row r="552" spans="11:11" x14ac:dyDescent="0.3">
      <c r="K552" s="158"/>
    </row>
    <row r="553" spans="11:11" x14ac:dyDescent="0.3">
      <c r="K553" s="158"/>
    </row>
    <row r="554" spans="11:11" x14ac:dyDescent="0.3">
      <c r="K554" s="158"/>
    </row>
    <row r="555" spans="11:11" x14ac:dyDescent="0.3">
      <c r="K555" s="158"/>
    </row>
    <row r="556" spans="11:11" x14ac:dyDescent="0.3">
      <c r="K556" s="158"/>
    </row>
    <row r="557" spans="11:11" x14ac:dyDescent="0.3">
      <c r="K557" s="158"/>
    </row>
    <row r="558" spans="11:11" x14ac:dyDescent="0.3">
      <c r="K558" s="158"/>
    </row>
    <row r="559" spans="11:11" x14ac:dyDescent="0.3">
      <c r="K559" s="158"/>
    </row>
    <row r="560" spans="11:11" x14ac:dyDescent="0.3">
      <c r="K560" s="158"/>
    </row>
    <row r="561" spans="11:11" x14ac:dyDescent="0.3">
      <c r="K561" s="158"/>
    </row>
    <row r="562" spans="11:11" x14ac:dyDescent="0.3">
      <c r="K562" s="158"/>
    </row>
    <row r="563" spans="11:11" x14ac:dyDescent="0.3">
      <c r="K563" s="158"/>
    </row>
    <row r="564" spans="11:11" x14ac:dyDescent="0.3">
      <c r="K564" s="158"/>
    </row>
    <row r="565" spans="11:11" x14ac:dyDescent="0.3">
      <c r="K565" s="158"/>
    </row>
  </sheetData>
  <conditionalFormatting sqref="J9:J10 J12:J25 J61:J67 J69 J71 J28:J57">
    <cfRule type="cellIs" dxfId="5" priority="10" operator="equal">
      <formula>0</formula>
    </cfRule>
  </conditionalFormatting>
  <conditionalFormatting sqref="J68">
    <cfRule type="cellIs" dxfId="4" priority="6" operator="equal">
      <formula>0</formula>
    </cfRule>
  </conditionalFormatting>
  <conditionalFormatting sqref="J70">
    <cfRule type="cellIs" dxfId="3" priority="4" operator="equal">
      <formula>0</formula>
    </cfRule>
  </conditionalFormatting>
  <conditionalFormatting sqref="J11">
    <cfRule type="cellIs" dxfId="2" priority="2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63"/>
  <sheetViews>
    <sheetView topLeftCell="A43" zoomScaleNormal="100" workbookViewId="0">
      <selection activeCell="A11" sqref="A11:XFD11"/>
    </sheetView>
  </sheetViews>
  <sheetFormatPr defaultColWidth="9.109375" defaultRowHeight="13.8" x14ac:dyDescent="0.3"/>
  <cols>
    <col min="1" max="1" width="20.6640625" style="319" customWidth="1"/>
    <col min="2" max="2" width="39.5546875" style="212" customWidth="1"/>
    <col min="3" max="3" width="10.33203125" style="213" customWidth="1"/>
    <col min="4" max="4" width="10.33203125" style="238" hidden="1" customWidth="1"/>
    <col min="5" max="5" width="14.5546875" style="158" customWidth="1"/>
    <col min="6" max="6" width="9.88671875" style="158" customWidth="1"/>
    <col min="7" max="7" width="14.33203125" style="158" customWidth="1"/>
    <col min="8" max="8" width="15" style="214" customWidth="1"/>
    <col min="9" max="9" width="12.109375" style="215" customWidth="1"/>
    <col min="10" max="10" width="7.6640625" style="158" bestFit="1" customWidth="1"/>
    <col min="11" max="11" width="11" style="216" customWidth="1"/>
    <col min="12" max="16384" width="9.109375" style="158"/>
  </cols>
  <sheetData>
    <row r="1" spans="1:21" s="159" customFormat="1" ht="41.4" x14ac:dyDescent="0.3">
      <c r="A1" s="306"/>
      <c r="B1" s="279" t="s">
        <v>347</v>
      </c>
      <c r="C1" s="155"/>
      <c r="D1" s="229" t="s">
        <v>357</v>
      </c>
      <c r="E1" s="156"/>
      <c r="F1" s="154" t="s">
        <v>1</v>
      </c>
      <c r="G1" s="154" t="s">
        <v>2</v>
      </c>
      <c r="H1" s="154" t="s">
        <v>3</v>
      </c>
      <c r="I1" s="157" t="s">
        <v>4</v>
      </c>
      <c r="J1" s="154"/>
      <c r="K1" s="157" t="s">
        <v>5</v>
      </c>
    </row>
    <row r="2" spans="1:21" x14ac:dyDescent="0.3">
      <c r="A2" s="162" t="s">
        <v>0</v>
      </c>
      <c r="B2" s="161"/>
      <c r="C2" s="162" t="s">
        <v>6</v>
      </c>
      <c r="D2" s="230" t="s">
        <v>356</v>
      </c>
      <c r="E2" s="160" t="s">
        <v>3</v>
      </c>
      <c r="F2" s="160" t="s">
        <v>7</v>
      </c>
      <c r="G2" s="160" t="s">
        <v>8</v>
      </c>
      <c r="H2" s="160" t="s">
        <v>279</v>
      </c>
      <c r="I2" s="163" t="s">
        <v>280</v>
      </c>
      <c r="J2" s="160" t="s">
        <v>9</v>
      </c>
      <c r="K2" s="163" t="s">
        <v>10</v>
      </c>
    </row>
    <row r="3" spans="1:21" ht="13.5" customHeight="1" thickBot="1" x14ac:dyDescent="0.35">
      <c r="A3" s="307" t="s">
        <v>278</v>
      </c>
      <c r="B3" s="167" t="s">
        <v>11</v>
      </c>
      <c r="C3" s="167" t="s">
        <v>12</v>
      </c>
      <c r="D3" s="231" t="s">
        <v>355</v>
      </c>
      <c r="E3" s="168" t="s">
        <v>13</v>
      </c>
      <c r="F3" s="168" t="s">
        <v>14</v>
      </c>
      <c r="G3" s="168" t="s">
        <v>15</v>
      </c>
      <c r="H3" s="168" t="s">
        <v>16</v>
      </c>
      <c r="I3" s="169" t="s">
        <v>17</v>
      </c>
      <c r="J3" s="168" t="s">
        <v>18</v>
      </c>
      <c r="K3" s="169" t="s">
        <v>19</v>
      </c>
    </row>
    <row r="4" spans="1:21" ht="14.4" thickBot="1" x14ac:dyDescent="0.35">
      <c r="A4" s="308"/>
      <c r="B4" s="173"/>
      <c r="C4" s="167"/>
      <c r="D4" s="232"/>
      <c r="E4" s="168"/>
      <c r="F4" s="168"/>
      <c r="G4" s="168"/>
      <c r="H4" s="172"/>
      <c r="I4" s="174"/>
      <c r="J4" s="168"/>
      <c r="K4" s="169"/>
    </row>
    <row r="5" spans="1:21" ht="14.4" thickBot="1" x14ac:dyDescent="0.35">
      <c r="A5" s="176" t="s">
        <v>20</v>
      </c>
      <c r="B5" s="176" t="s">
        <v>21</v>
      </c>
      <c r="C5" s="176" t="s">
        <v>22</v>
      </c>
      <c r="D5" s="233"/>
      <c r="E5" s="175" t="s">
        <v>23</v>
      </c>
      <c r="F5" s="175" t="s">
        <v>24</v>
      </c>
      <c r="G5" s="175" t="s">
        <v>25</v>
      </c>
      <c r="H5" s="175" t="s">
        <v>26</v>
      </c>
      <c r="I5" s="177" t="s">
        <v>27</v>
      </c>
      <c r="J5" s="175" t="s">
        <v>28</v>
      </c>
      <c r="K5" s="177" t="s">
        <v>29</v>
      </c>
    </row>
    <row r="6" spans="1:21" x14ac:dyDescent="0.3">
      <c r="A6" s="309"/>
      <c r="B6" s="273" t="s">
        <v>361</v>
      </c>
      <c r="C6" s="78"/>
      <c r="D6" s="234"/>
      <c r="E6" s="182">
        <v>1</v>
      </c>
      <c r="F6" s="181"/>
      <c r="G6" s="181"/>
      <c r="H6" s="181"/>
      <c r="I6" s="183"/>
      <c r="J6" s="181"/>
      <c r="K6" s="183"/>
    </row>
    <row r="7" spans="1:21" ht="16.5" customHeight="1" x14ac:dyDescent="0.3">
      <c r="A7" s="310"/>
      <c r="B7" s="279" t="s">
        <v>362</v>
      </c>
      <c r="C7" s="84"/>
      <c r="D7" s="235"/>
      <c r="E7" s="185">
        <v>1</v>
      </c>
      <c r="F7" s="184"/>
      <c r="G7" s="184"/>
      <c r="H7" s="184"/>
      <c r="I7" s="186"/>
      <c r="J7" s="187"/>
      <c r="K7" s="188"/>
    </row>
    <row r="8" spans="1:21" s="274" customFormat="1" x14ac:dyDescent="0.25">
      <c r="A8" s="314" t="s">
        <v>358</v>
      </c>
      <c r="B8" s="315"/>
      <c r="C8" s="90"/>
      <c r="D8" s="236"/>
      <c r="E8" s="334"/>
      <c r="F8" s="335"/>
      <c r="G8" s="334"/>
      <c r="H8" s="335"/>
      <c r="I8" s="334"/>
      <c r="J8" s="343"/>
      <c r="K8" s="343"/>
    </row>
    <row r="9" spans="1:21" s="142" customFormat="1" x14ac:dyDescent="0.25">
      <c r="A9" s="84">
        <v>4280.1109999999999</v>
      </c>
      <c r="B9" s="83" t="s">
        <v>302</v>
      </c>
      <c r="C9" s="84" t="s">
        <v>31</v>
      </c>
      <c r="D9" s="235">
        <v>1</v>
      </c>
      <c r="E9" s="208">
        <f>ROUND(D9*$E$7,0)</f>
        <v>1</v>
      </c>
      <c r="F9" s="300">
        <v>2</v>
      </c>
      <c r="G9" s="208">
        <f>(E9)*(F9)</f>
        <v>2</v>
      </c>
      <c r="H9" s="300">
        <v>0.25</v>
      </c>
      <c r="I9" s="208">
        <f t="shared" ref="I9:I25" si="0">(G9)*(H9)</f>
        <v>0.5</v>
      </c>
      <c r="J9" s="340">
        <v>35.72</v>
      </c>
      <c r="K9" s="341">
        <f t="shared" ref="K9:K25" si="1">(I9)*(J9)</f>
        <v>17.86</v>
      </c>
    </row>
    <row r="10" spans="1:21" ht="14.25" customHeight="1" x14ac:dyDescent="0.3">
      <c r="A10" s="84" t="s">
        <v>65</v>
      </c>
      <c r="B10" s="83" t="s">
        <v>58</v>
      </c>
      <c r="C10" s="84" t="s">
        <v>31</v>
      </c>
      <c r="D10" s="235">
        <v>0.5</v>
      </c>
      <c r="E10" s="208">
        <f t="shared" ref="E10:E25" si="2">ROUND(D10*$E$7,0)</f>
        <v>1</v>
      </c>
      <c r="F10" s="300">
        <v>1</v>
      </c>
      <c r="G10" s="208">
        <f>(E10)*(F10)</f>
        <v>1</v>
      </c>
      <c r="H10" s="300">
        <v>1.5</v>
      </c>
      <c r="I10" s="208">
        <f t="shared" si="0"/>
        <v>1.5</v>
      </c>
      <c r="J10" s="340">
        <v>35.72</v>
      </c>
      <c r="K10" s="340">
        <f t="shared" si="1"/>
        <v>53.58</v>
      </c>
    </row>
    <row r="11" spans="1:21" s="533" customFormat="1" ht="138" x14ac:dyDescent="0.25">
      <c r="A11" s="500" t="s">
        <v>393</v>
      </c>
      <c r="B11" s="510" t="s">
        <v>292</v>
      </c>
      <c r="C11" s="500" t="s">
        <v>289</v>
      </c>
      <c r="D11" s="512">
        <v>1</v>
      </c>
      <c r="E11" s="506">
        <f t="shared" si="2"/>
        <v>1</v>
      </c>
      <c r="F11" s="513">
        <v>1</v>
      </c>
      <c r="G11" s="506">
        <f>(E11)*(F11)</f>
        <v>1</v>
      </c>
      <c r="H11" s="513">
        <v>21.1</v>
      </c>
      <c r="I11" s="506">
        <f t="shared" si="0"/>
        <v>21.1</v>
      </c>
      <c r="J11" s="503">
        <v>35.72</v>
      </c>
      <c r="K11" s="535">
        <f t="shared" si="1"/>
        <v>753.69200000000001</v>
      </c>
      <c r="L11" s="539"/>
      <c r="M11" s="540"/>
      <c r="N11" s="540"/>
      <c r="O11" s="540"/>
      <c r="P11" s="540"/>
      <c r="Q11" s="539"/>
      <c r="R11" s="538"/>
      <c r="S11" s="538"/>
      <c r="T11" s="538"/>
      <c r="U11" s="538"/>
    </row>
    <row r="12" spans="1:21" s="142" customFormat="1" ht="27.6" x14ac:dyDescent="0.25">
      <c r="A12" s="84" t="s">
        <v>332</v>
      </c>
      <c r="B12" s="83" t="s">
        <v>35</v>
      </c>
      <c r="C12" s="327" t="s">
        <v>46</v>
      </c>
      <c r="D12" s="235">
        <v>1</v>
      </c>
      <c r="E12" s="208">
        <f t="shared" si="2"/>
        <v>1</v>
      </c>
      <c r="F12" s="300">
        <v>1</v>
      </c>
      <c r="G12" s="300">
        <v>0</v>
      </c>
      <c r="H12" s="300">
        <v>1</v>
      </c>
      <c r="I12" s="300">
        <f t="shared" si="0"/>
        <v>0</v>
      </c>
      <c r="J12" s="340">
        <v>0</v>
      </c>
      <c r="K12" s="340">
        <f t="shared" si="1"/>
        <v>0</v>
      </c>
    </row>
    <row r="13" spans="1:21" s="142" customFormat="1" ht="27.6" x14ac:dyDescent="0.25">
      <c r="A13" s="84" t="s">
        <v>333</v>
      </c>
      <c r="B13" s="83" t="s">
        <v>36</v>
      </c>
      <c r="C13" s="327" t="s">
        <v>47</v>
      </c>
      <c r="D13" s="235">
        <v>1</v>
      </c>
      <c r="E13" s="208">
        <f t="shared" si="2"/>
        <v>1</v>
      </c>
      <c r="F13" s="300">
        <v>1</v>
      </c>
      <c r="G13" s="300">
        <v>0</v>
      </c>
      <c r="H13" s="300">
        <v>3</v>
      </c>
      <c r="I13" s="300">
        <f t="shared" si="0"/>
        <v>0</v>
      </c>
      <c r="J13" s="340">
        <v>0</v>
      </c>
      <c r="K13" s="340">
        <f t="shared" si="1"/>
        <v>0</v>
      </c>
    </row>
    <row r="14" spans="1:21" s="142" customFormat="1" ht="27.6" x14ac:dyDescent="0.25">
      <c r="A14" s="84" t="s">
        <v>334</v>
      </c>
      <c r="B14" s="83" t="s">
        <v>37</v>
      </c>
      <c r="C14" s="327" t="s">
        <v>48</v>
      </c>
      <c r="D14" s="235">
        <v>1</v>
      </c>
      <c r="E14" s="208">
        <f t="shared" si="2"/>
        <v>1</v>
      </c>
      <c r="F14" s="300">
        <v>1</v>
      </c>
      <c r="G14" s="300">
        <v>0</v>
      </c>
      <c r="H14" s="300">
        <v>0.25</v>
      </c>
      <c r="I14" s="300">
        <f t="shared" si="0"/>
        <v>0</v>
      </c>
      <c r="J14" s="340">
        <v>0</v>
      </c>
      <c r="K14" s="340">
        <f t="shared" si="1"/>
        <v>0</v>
      </c>
    </row>
    <row r="15" spans="1:21" s="142" customFormat="1" x14ac:dyDescent="0.25">
      <c r="A15" s="190" t="s">
        <v>275</v>
      </c>
      <c r="B15" s="191" t="s">
        <v>274</v>
      </c>
      <c r="C15" s="190" t="s">
        <v>31</v>
      </c>
      <c r="D15" s="235">
        <v>1</v>
      </c>
      <c r="E15" s="208">
        <f t="shared" si="2"/>
        <v>1</v>
      </c>
      <c r="F15" s="329">
        <v>1</v>
      </c>
      <c r="G15" s="208">
        <f t="shared" ref="G15:G25" si="3">(E15)*(F15)</f>
        <v>1</v>
      </c>
      <c r="H15" s="329">
        <v>1.5</v>
      </c>
      <c r="I15" s="208">
        <f t="shared" si="0"/>
        <v>1.5</v>
      </c>
      <c r="J15" s="340">
        <v>35.72</v>
      </c>
      <c r="K15" s="341">
        <f t="shared" si="1"/>
        <v>53.58</v>
      </c>
    </row>
    <row r="16" spans="1:21" ht="27.6" x14ac:dyDescent="0.3">
      <c r="A16" s="190" t="s">
        <v>224</v>
      </c>
      <c r="B16" s="191" t="s">
        <v>33</v>
      </c>
      <c r="C16" s="84" t="s">
        <v>312</v>
      </c>
      <c r="D16" s="235">
        <v>1</v>
      </c>
      <c r="E16" s="208">
        <f t="shared" si="2"/>
        <v>1</v>
      </c>
      <c r="F16" s="329">
        <v>1</v>
      </c>
      <c r="G16" s="208">
        <f t="shared" si="3"/>
        <v>1</v>
      </c>
      <c r="H16" s="329">
        <v>6</v>
      </c>
      <c r="I16" s="208">
        <f t="shared" si="0"/>
        <v>6</v>
      </c>
      <c r="J16" s="340">
        <v>35.72</v>
      </c>
      <c r="K16" s="341">
        <f t="shared" si="1"/>
        <v>214.32</v>
      </c>
    </row>
    <row r="17" spans="1:11" ht="27.6" x14ac:dyDescent="0.3">
      <c r="A17" s="190" t="s">
        <v>213</v>
      </c>
      <c r="B17" s="191" t="s">
        <v>214</v>
      </c>
      <c r="C17" s="190" t="s">
        <v>215</v>
      </c>
      <c r="D17" s="235">
        <v>1</v>
      </c>
      <c r="E17" s="208">
        <f t="shared" si="2"/>
        <v>1</v>
      </c>
      <c r="F17" s="329">
        <v>1</v>
      </c>
      <c r="G17" s="208">
        <f t="shared" si="3"/>
        <v>1</v>
      </c>
      <c r="H17" s="329">
        <v>3</v>
      </c>
      <c r="I17" s="208">
        <f t="shared" si="0"/>
        <v>3</v>
      </c>
      <c r="J17" s="340">
        <v>35.72</v>
      </c>
      <c r="K17" s="341">
        <f t="shared" si="1"/>
        <v>107.16</v>
      </c>
    </row>
    <row r="18" spans="1:11" ht="14.25" customHeight="1" x14ac:dyDescent="0.3">
      <c r="A18" s="190" t="s">
        <v>157</v>
      </c>
      <c r="B18" s="191" t="s">
        <v>156</v>
      </c>
      <c r="C18" s="190" t="s">
        <v>31</v>
      </c>
      <c r="D18" s="235">
        <v>1</v>
      </c>
      <c r="E18" s="208">
        <f t="shared" si="2"/>
        <v>1</v>
      </c>
      <c r="F18" s="329">
        <v>1</v>
      </c>
      <c r="G18" s="208">
        <f t="shared" si="3"/>
        <v>1</v>
      </c>
      <c r="H18" s="329">
        <v>2</v>
      </c>
      <c r="I18" s="208">
        <f t="shared" si="0"/>
        <v>2</v>
      </c>
      <c r="J18" s="340">
        <v>35.72</v>
      </c>
      <c r="K18" s="341">
        <f t="shared" si="1"/>
        <v>71.44</v>
      </c>
    </row>
    <row r="19" spans="1:11" ht="15.75" customHeight="1" x14ac:dyDescent="0.3">
      <c r="A19" s="190" t="s">
        <v>159</v>
      </c>
      <c r="B19" s="191" t="s">
        <v>158</v>
      </c>
      <c r="C19" s="190" t="s">
        <v>31</v>
      </c>
      <c r="D19" s="235">
        <v>1</v>
      </c>
      <c r="E19" s="208">
        <f t="shared" si="2"/>
        <v>1</v>
      </c>
      <c r="F19" s="329">
        <v>1</v>
      </c>
      <c r="G19" s="208">
        <f t="shared" si="3"/>
        <v>1</v>
      </c>
      <c r="H19" s="329">
        <v>2</v>
      </c>
      <c r="I19" s="208">
        <f t="shared" si="0"/>
        <v>2</v>
      </c>
      <c r="J19" s="340">
        <v>35.72</v>
      </c>
      <c r="K19" s="341">
        <f t="shared" si="1"/>
        <v>71.44</v>
      </c>
    </row>
    <row r="20" spans="1:11" x14ac:dyDescent="0.3">
      <c r="A20" s="190" t="s">
        <v>161</v>
      </c>
      <c r="B20" s="191" t="s">
        <v>160</v>
      </c>
      <c r="C20" s="190" t="s">
        <v>31</v>
      </c>
      <c r="D20" s="235">
        <v>1</v>
      </c>
      <c r="E20" s="208">
        <f t="shared" si="2"/>
        <v>1</v>
      </c>
      <c r="F20" s="329">
        <v>1</v>
      </c>
      <c r="G20" s="208">
        <f t="shared" si="3"/>
        <v>1</v>
      </c>
      <c r="H20" s="329">
        <v>2</v>
      </c>
      <c r="I20" s="208">
        <f t="shared" si="0"/>
        <v>2</v>
      </c>
      <c r="J20" s="340">
        <v>35.72</v>
      </c>
      <c r="K20" s="341">
        <f t="shared" si="1"/>
        <v>71.44</v>
      </c>
    </row>
    <row r="21" spans="1:11" ht="14.25" customHeight="1" x14ac:dyDescent="0.3">
      <c r="A21" s="190" t="s">
        <v>240</v>
      </c>
      <c r="B21" s="191" t="s">
        <v>162</v>
      </c>
      <c r="C21" s="190" t="s">
        <v>31</v>
      </c>
      <c r="D21" s="235">
        <v>1</v>
      </c>
      <c r="E21" s="208">
        <f t="shared" si="2"/>
        <v>1</v>
      </c>
      <c r="F21" s="329">
        <v>1</v>
      </c>
      <c r="G21" s="208">
        <f t="shared" si="3"/>
        <v>1</v>
      </c>
      <c r="H21" s="329">
        <v>2</v>
      </c>
      <c r="I21" s="208">
        <f t="shared" si="0"/>
        <v>2</v>
      </c>
      <c r="J21" s="340">
        <v>35.72</v>
      </c>
      <c r="K21" s="341">
        <f t="shared" si="1"/>
        <v>71.44</v>
      </c>
    </row>
    <row r="22" spans="1:11" ht="14.25" customHeight="1" x14ac:dyDescent="0.3">
      <c r="A22" s="190" t="s">
        <v>163</v>
      </c>
      <c r="B22" s="191" t="s">
        <v>59</v>
      </c>
      <c r="C22" s="190" t="s">
        <v>108</v>
      </c>
      <c r="D22" s="235">
        <v>1</v>
      </c>
      <c r="E22" s="208">
        <f t="shared" si="2"/>
        <v>1</v>
      </c>
      <c r="F22" s="329">
        <v>1</v>
      </c>
      <c r="G22" s="208">
        <f t="shared" si="3"/>
        <v>1</v>
      </c>
      <c r="H22" s="329">
        <v>20</v>
      </c>
      <c r="I22" s="208">
        <f t="shared" si="0"/>
        <v>20</v>
      </c>
      <c r="J22" s="340">
        <v>35.72</v>
      </c>
      <c r="K22" s="341">
        <f t="shared" si="1"/>
        <v>714.4</v>
      </c>
    </row>
    <row r="23" spans="1:11" ht="14.25" customHeight="1" x14ac:dyDescent="0.3">
      <c r="A23" s="190" t="s">
        <v>165</v>
      </c>
      <c r="B23" s="191" t="s">
        <v>164</v>
      </c>
      <c r="C23" s="190" t="s">
        <v>31</v>
      </c>
      <c r="D23" s="235">
        <v>1</v>
      </c>
      <c r="E23" s="208">
        <f t="shared" si="2"/>
        <v>1</v>
      </c>
      <c r="F23" s="329">
        <v>1</v>
      </c>
      <c r="G23" s="208">
        <f t="shared" si="3"/>
        <v>1</v>
      </c>
      <c r="H23" s="329">
        <v>1.5</v>
      </c>
      <c r="I23" s="208">
        <f t="shared" si="0"/>
        <v>1.5</v>
      </c>
      <c r="J23" s="340">
        <v>35.72</v>
      </c>
      <c r="K23" s="341">
        <f t="shared" si="1"/>
        <v>53.58</v>
      </c>
    </row>
    <row r="24" spans="1:11" ht="14.25" customHeight="1" x14ac:dyDescent="0.3">
      <c r="A24" s="190" t="s">
        <v>167</v>
      </c>
      <c r="B24" s="191" t="s">
        <v>166</v>
      </c>
      <c r="C24" s="190" t="s">
        <v>31</v>
      </c>
      <c r="D24" s="235">
        <v>1</v>
      </c>
      <c r="E24" s="208">
        <f t="shared" si="2"/>
        <v>1</v>
      </c>
      <c r="F24" s="329">
        <v>1</v>
      </c>
      <c r="G24" s="208">
        <f t="shared" si="3"/>
        <v>1</v>
      </c>
      <c r="H24" s="329">
        <v>0.5</v>
      </c>
      <c r="I24" s="208">
        <f t="shared" si="0"/>
        <v>0.5</v>
      </c>
      <c r="J24" s="340">
        <v>35.72</v>
      </c>
      <c r="K24" s="341">
        <f t="shared" si="1"/>
        <v>17.86</v>
      </c>
    </row>
    <row r="25" spans="1:11" ht="14.25" customHeight="1" x14ac:dyDescent="0.3">
      <c r="A25" s="190" t="s">
        <v>264</v>
      </c>
      <c r="B25" s="191" t="s">
        <v>168</v>
      </c>
      <c r="C25" s="190" t="s">
        <v>31</v>
      </c>
      <c r="D25" s="235">
        <v>1</v>
      </c>
      <c r="E25" s="208">
        <f t="shared" si="2"/>
        <v>1</v>
      </c>
      <c r="F25" s="329">
        <v>1</v>
      </c>
      <c r="G25" s="208">
        <f t="shared" si="3"/>
        <v>1</v>
      </c>
      <c r="H25" s="329">
        <v>2</v>
      </c>
      <c r="I25" s="208">
        <f t="shared" si="0"/>
        <v>2</v>
      </c>
      <c r="J25" s="340">
        <v>35.72</v>
      </c>
      <c r="K25" s="341">
        <f t="shared" si="1"/>
        <v>71.44</v>
      </c>
    </row>
    <row r="26" spans="1:11" s="274" customFormat="1" x14ac:dyDescent="0.25">
      <c r="A26" s="244"/>
      <c r="B26" s="316" t="s">
        <v>351</v>
      </c>
      <c r="C26" s="249"/>
      <c r="D26" s="245"/>
      <c r="E26" s="331"/>
      <c r="F26" s="331"/>
      <c r="G26" s="331"/>
      <c r="H26" s="380">
        <f>SUM(H9:H25)</f>
        <v>69.599999999999994</v>
      </c>
      <c r="I26" s="332">
        <f>SUM(I8:I25)</f>
        <v>65.599999999999994</v>
      </c>
      <c r="J26" s="342"/>
      <c r="K26" s="342">
        <f>SUM(K9:K25)</f>
        <v>2343.2320000000004</v>
      </c>
    </row>
    <row r="27" spans="1:11" s="274" customFormat="1" x14ac:dyDescent="0.25">
      <c r="A27" s="91" t="s">
        <v>359</v>
      </c>
      <c r="B27" s="89"/>
      <c r="C27" s="90"/>
      <c r="D27" s="236"/>
      <c r="E27" s="334"/>
      <c r="F27" s="335"/>
      <c r="G27" s="334"/>
      <c r="H27" s="335"/>
      <c r="I27" s="334"/>
      <c r="J27" s="343"/>
      <c r="K27" s="343"/>
    </row>
    <row r="28" spans="1:11" x14ac:dyDescent="0.3">
      <c r="A28" s="84" t="s">
        <v>85</v>
      </c>
      <c r="B28" s="83" t="s">
        <v>66</v>
      </c>
      <c r="C28" s="84" t="s">
        <v>83</v>
      </c>
      <c r="D28" s="235">
        <v>1</v>
      </c>
      <c r="E28" s="300">
        <f t="shared" ref="E28:E56" si="4">ROUND(D28*$E$7,0)</f>
        <v>1</v>
      </c>
      <c r="F28" s="300">
        <v>1</v>
      </c>
      <c r="G28" s="208">
        <f t="shared" ref="G28:G56" si="5">(E28)*(F28)</f>
        <v>1</v>
      </c>
      <c r="H28" s="300">
        <v>1</v>
      </c>
      <c r="I28" s="208">
        <f>(G28)*(H28)</f>
        <v>1</v>
      </c>
      <c r="J28" s="340">
        <v>35.72</v>
      </c>
      <c r="K28" s="340">
        <f>(I28)*(J28)</f>
        <v>35.72</v>
      </c>
    </row>
    <row r="29" spans="1:11" ht="27.6" x14ac:dyDescent="0.3">
      <c r="A29" s="84" t="s">
        <v>104</v>
      </c>
      <c r="B29" s="83" t="s">
        <v>53</v>
      </c>
      <c r="C29" s="84" t="s">
        <v>304</v>
      </c>
      <c r="D29" s="235">
        <v>1</v>
      </c>
      <c r="E29" s="300">
        <f t="shared" si="4"/>
        <v>1</v>
      </c>
      <c r="F29" s="300">
        <v>1</v>
      </c>
      <c r="G29" s="208">
        <f t="shared" si="5"/>
        <v>1</v>
      </c>
      <c r="H29" s="300">
        <v>1</v>
      </c>
      <c r="I29" s="208">
        <f>(G29)*(H29)</f>
        <v>1</v>
      </c>
      <c r="J29" s="340">
        <v>35.72</v>
      </c>
      <c r="K29" s="340">
        <f>(I29)*(J29)</f>
        <v>35.72</v>
      </c>
    </row>
    <row r="30" spans="1:11" ht="27.6" x14ac:dyDescent="0.3">
      <c r="A30" s="84" t="s">
        <v>86</v>
      </c>
      <c r="B30" s="83" t="s">
        <v>44</v>
      </c>
      <c r="C30" s="84" t="s">
        <v>305</v>
      </c>
      <c r="D30" s="235">
        <v>1</v>
      </c>
      <c r="E30" s="300">
        <f t="shared" si="4"/>
        <v>1</v>
      </c>
      <c r="F30" s="300">
        <v>1</v>
      </c>
      <c r="G30" s="208">
        <f t="shared" si="5"/>
        <v>1</v>
      </c>
      <c r="H30" s="300">
        <v>0.25</v>
      </c>
      <c r="I30" s="300">
        <f>(G30)*(H30)</f>
        <v>0.25</v>
      </c>
      <c r="J30" s="340">
        <v>35.72</v>
      </c>
      <c r="K30" s="340">
        <f>(I30)*(J30)</f>
        <v>8.93</v>
      </c>
    </row>
    <row r="31" spans="1:11" ht="16.5" customHeight="1" x14ac:dyDescent="0.3">
      <c r="A31" s="84" t="s">
        <v>89</v>
      </c>
      <c r="B31" s="83" t="s">
        <v>38</v>
      </c>
      <c r="C31" s="84" t="s">
        <v>49</v>
      </c>
      <c r="D31" s="235">
        <v>1</v>
      </c>
      <c r="E31" s="300">
        <f t="shared" si="4"/>
        <v>1</v>
      </c>
      <c r="F31" s="300">
        <v>1</v>
      </c>
      <c r="G31" s="208">
        <f t="shared" si="5"/>
        <v>1</v>
      </c>
      <c r="H31" s="300">
        <v>0.25</v>
      </c>
      <c r="I31" s="300">
        <f t="shared" ref="I31:I37" si="6">(G31)*(H31)</f>
        <v>0.25</v>
      </c>
      <c r="J31" s="340">
        <v>35.72</v>
      </c>
      <c r="K31" s="340">
        <f t="shared" ref="K31:K37" si="7">(I31)*(J31)</f>
        <v>8.93</v>
      </c>
    </row>
    <row r="32" spans="1:11" ht="27.6" x14ac:dyDescent="0.3">
      <c r="A32" s="84" t="s">
        <v>90</v>
      </c>
      <c r="B32" s="83" t="s">
        <v>39</v>
      </c>
      <c r="C32" s="327" t="s">
        <v>40</v>
      </c>
      <c r="D32" s="235">
        <v>1</v>
      </c>
      <c r="E32" s="300">
        <f t="shared" si="4"/>
        <v>1</v>
      </c>
      <c r="F32" s="300">
        <v>1</v>
      </c>
      <c r="G32" s="208">
        <v>0</v>
      </c>
      <c r="H32" s="300">
        <v>0.16</v>
      </c>
      <c r="I32" s="300">
        <f t="shared" si="6"/>
        <v>0</v>
      </c>
      <c r="J32" s="340">
        <v>0</v>
      </c>
      <c r="K32" s="340">
        <f t="shared" si="7"/>
        <v>0</v>
      </c>
    </row>
    <row r="33" spans="1:11" ht="27.6" x14ac:dyDescent="0.3">
      <c r="A33" s="84" t="s">
        <v>91</v>
      </c>
      <c r="B33" s="83" t="s">
        <v>41</v>
      </c>
      <c r="C33" s="84" t="s">
        <v>82</v>
      </c>
      <c r="D33" s="235">
        <v>1</v>
      </c>
      <c r="E33" s="300">
        <f t="shared" si="4"/>
        <v>1</v>
      </c>
      <c r="F33" s="300">
        <v>1</v>
      </c>
      <c r="G33" s="208">
        <f t="shared" si="5"/>
        <v>1</v>
      </c>
      <c r="H33" s="300">
        <v>0.25</v>
      </c>
      <c r="I33" s="300">
        <f t="shared" si="6"/>
        <v>0.25</v>
      </c>
      <c r="J33" s="340">
        <v>35.72</v>
      </c>
      <c r="K33" s="340">
        <f t="shared" si="7"/>
        <v>8.93</v>
      </c>
    </row>
    <row r="34" spans="1:11" ht="27.6" x14ac:dyDescent="0.3">
      <c r="A34" s="84" t="s">
        <v>87</v>
      </c>
      <c r="B34" s="83" t="s">
        <v>42</v>
      </c>
      <c r="C34" s="84" t="s">
        <v>318</v>
      </c>
      <c r="D34" s="235">
        <v>1</v>
      </c>
      <c r="E34" s="300">
        <f t="shared" si="4"/>
        <v>1</v>
      </c>
      <c r="F34" s="300">
        <v>1</v>
      </c>
      <c r="G34" s="208">
        <f t="shared" si="5"/>
        <v>1</v>
      </c>
      <c r="H34" s="300">
        <v>0.16</v>
      </c>
      <c r="I34" s="300">
        <f t="shared" si="6"/>
        <v>0.16</v>
      </c>
      <c r="J34" s="340">
        <v>35.72</v>
      </c>
      <c r="K34" s="340">
        <f t="shared" si="7"/>
        <v>5.7152000000000003</v>
      </c>
    </row>
    <row r="35" spans="1:11" ht="27.6" x14ac:dyDescent="0.3">
      <c r="A35" s="84" t="s">
        <v>88</v>
      </c>
      <c r="B35" s="83" t="s">
        <v>43</v>
      </c>
      <c r="C35" s="84" t="s">
        <v>306</v>
      </c>
      <c r="D35" s="235">
        <v>1</v>
      </c>
      <c r="E35" s="300">
        <f t="shared" si="4"/>
        <v>1</v>
      </c>
      <c r="F35" s="300">
        <v>1</v>
      </c>
      <c r="G35" s="208">
        <f t="shared" si="5"/>
        <v>1</v>
      </c>
      <c r="H35" s="300">
        <v>0.25</v>
      </c>
      <c r="I35" s="300">
        <f t="shared" si="6"/>
        <v>0.25</v>
      </c>
      <c r="J35" s="340">
        <v>35.72</v>
      </c>
      <c r="K35" s="340">
        <f t="shared" si="7"/>
        <v>8.93</v>
      </c>
    </row>
    <row r="36" spans="1:11" ht="15.75" customHeight="1" x14ac:dyDescent="0.3">
      <c r="A36" s="84" t="s">
        <v>119</v>
      </c>
      <c r="B36" s="83" t="s">
        <v>71</v>
      </c>
      <c r="C36" s="84" t="s">
        <v>81</v>
      </c>
      <c r="D36" s="235">
        <v>2</v>
      </c>
      <c r="E36" s="300">
        <f t="shared" si="4"/>
        <v>2</v>
      </c>
      <c r="F36" s="300">
        <v>1</v>
      </c>
      <c r="G36" s="208">
        <f t="shared" si="5"/>
        <v>2</v>
      </c>
      <c r="H36" s="300">
        <v>0.25</v>
      </c>
      <c r="I36" s="300">
        <f t="shared" si="6"/>
        <v>0.5</v>
      </c>
      <c r="J36" s="340">
        <v>35.72</v>
      </c>
      <c r="K36" s="340">
        <f t="shared" si="7"/>
        <v>17.86</v>
      </c>
    </row>
    <row r="37" spans="1:11" x14ac:dyDescent="0.3">
      <c r="A37" s="84" t="s">
        <v>92</v>
      </c>
      <c r="B37" s="83" t="s">
        <v>67</v>
      </c>
      <c r="C37" s="84" t="s">
        <v>31</v>
      </c>
      <c r="D37" s="235">
        <v>1</v>
      </c>
      <c r="E37" s="300">
        <f t="shared" si="4"/>
        <v>1</v>
      </c>
      <c r="F37" s="300">
        <v>1</v>
      </c>
      <c r="G37" s="208">
        <f t="shared" si="5"/>
        <v>1</v>
      </c>
      <c r="H37" s="300">
        <v>1</v>
      </c>
      <c r="I37" s="208">
        <f t="shared" si="6"/>
        <v>1</v>
      </c>
      <c r="J37" s="340">
        <v>35.72</v>
      </c>
      <c r="K37" s="340">
        <f t="shared" si="7"/>
        <v>35.72</v>
      </c>
    </row>
    <row r="38" spans="1:11" ht="27.6" x14ac:dyDescent="0.3">
      <c r="A38" s="84" t="s">
        <v>103</v>
      </c>
      <c r="B38" s="83" t="s">
        <v>80</v>
      </c>
      <c r="C38" s="88" t="s">
        <v>307</v>
      </c>
      <c r="D38" s="235">
        <v>1</v>
      </c>
      <c r="E38" s="300">
        <f t="shared" si="4"/>
        <v>1</v>
      </c>
      <c r="F38" s="300">
        <v>1</v>
      </c>
      <c r="G38" s="208">
        <f t="shared" si="5"/>
        <v>1</v>
      </c>
      <c r="H38" s="300">
        <v>1</v>
      </c>
      <c r="I38" s="208">
        <f>(G38)*(H38)</f>
        <v>1</v>
      </c>
      <c r="J38" s="340">
        <v>35.72</v>
      </c>
      <c r="K38" s="340">
        <f>(I38)*(J38)</f>
        <v>35.72</v>
      </c>
    </row>
    <row r="39" spans="1:11" x14ac:dyDescent="0.3">
      <c r="A39" s="84" t="s">
        <v>97</v>
      </c>
      <c r="B39" s="83" t="s">
        <v>52</v>
      </c>
      <c r="C39" s="84" t="s">
        <v>31</v>
      </c>
      <c r="D39" s="235">
        <v>1</v>
      </c>
      <c r="E39" s="300">
        <f t="shared" si="4"/>
        <v>1</v>
      </c>
      <c r="F39" s="300">
        <v>1</v>
      </c>
      <c r="G39" s="208">
        <f t="shared" si="5"/>
        <v>1</v>
      </c>
      <c r="H39" s="300">
        <v>1.5</v>
      </c>
      <c r="I39" s="208">
        <f>(G39)*(H39)</f>
        <v>1.5</v>
      </c>
      <c r="J39" s="340">
        <v>35.72</v>
      </c>
      <c r="K39" s="340">
        <f t="shared" ref="K39:K43" si="8">(I39)*(J39)</f>
        <v>53.58</v>
      </c>
    </row>
    <row r="40" spans="1:11" x14ac:dyDescent="0.3">
      <c r="A40" s="84" t="s">
        <v>93</v>
      </c>
      <c r="B40" s="83" t="s">
        <v>68</v>
      </c>
      <c r="C40" s="84" t="s">
        <v>31</v>
      </c>
      <c r="D40" s="235">
        <v>1</v>
      </c>
      <c r="E40" s="300">
        <f t="shared" si="4"/>
        <v>1</v>
      </c>
      <c r="F40" s="300">
        <v>1</v>
      </c>
      <c r="G40" s="208">
        <f t="shared" si="5"/>
        <v>1</v>
      </c>
      <c r="H40" s="300">
        <v>0.5</v>
      </c>
      <c r="I40" s="208">
        <f t="shared" ref="I40:I47" si="9">(G40)*(H40)</f>
        <v>0.5</v>
      </c>
      <c r="J40" s="340">
        <v>35.72</v>
      </c>
      <c r="K40" s="340">
        <f t="shared" si="8"/>
        <v>17.86</v>
      </c>
    </row>
    <row r="41" spans="1:11" s="142" customFormat="1" ht="27.6" x14ac:dyDescent="0.25">
      <c r="A41" s="84" t="s">
        <v>84</v>
      </c>
      <c r="B41" s="83" t="s">
        <v>50</v>
      </c>
      <c r="C41" s="327" t="s">
        <v>45</v>
      </c>
      <c r="D41" s="235">
        <v>1</v>
      </c>
      <c r="E41" s="300">
        <f t="shared" si="4"/>
        <v>1</v>
      </c>
      <c r="F41" s="300">
        <v>2</v>
      </c>
      <c r="G41" s="208">
        <v>0</v>
      </c>
      <c r="H41" s="300">
        <v>1</v>
      </c>
      <c r="I41" s="300">
        <f t="shared" si="9"/>
        <v>0</v>
      </c>
      <c r="J41" s="340">
        <v>0</v>
      </c>
      <c r="K41" s="340">
        <f t="shared" si="8"/>
        <v>0</v>
      </c>
    </row>
    <row r="42" spans="1:11" x14ac:dyDescent="0.3">
      <c r="A42" s="84" t="s">
        <v>98</v>
      </c>
      <c r="B42" s="83" t="s">
        <v>99</v>
      </c>
      <c r="C42" s="84" t="s">
        <v>31</v>
      </c>
      <c r="D42" s="235">
        <v>1</v>
      </c>
      <c r="E42" s="300">
        <f t="shared" si="4"/>
        <v>1</v>
      </c>
      <c r="F42" s="300">
        <v>2</v>
      </c>
      <c r="G42" s="208">
        <f t="shared" si="5"/>
        <v>2</v>
      </c>
      <c r="H42" s="300">
        <v>1</v>
      </c>
      <c r="I42" s="208">
        <f t="shared" si="9"/>
        <v>2</v>
      </c>
      <c r="J42" s="340">
        <v>35.72</v>
      </c>
      <c r="K42" s="340">
        <f t="shared" si="8"/>
        <v>71.44</v>
      </c>
    </row>
    <row r="43" spans="1:11" ht="27.6" x14ac:dyDescent="0.3">
      <c r="A43" s="84" t="s">
        <v>107</v>
      </c>
      <c r="B43" s="83" t="s">
        <v>75</v>
      </c>
      <c r="C43" s="327" t="s">
        <v>76</v>
      </c>
      <c r="D43" s="235">
        <v>1</v>
      </c>
      <c r="E43" s="300">
        <f t="shared" si="4"/>
        <v>1</v>
      </c>
      <c r="F43" s="300">
        <v>2</v>
      </c>
      <c r="G43" s="208">
        <v>0</v>
      </c>
      <c r="H43" s="300">
        <v>1.5</v>
      </c>
      <c r="I43" s="300">
        <f t="shared" si="9"/>
        <v>0</v>
      </c>
      <c r="J43" s="340">
        <v>0</v>
      </c>
      <c r="K43" s="340">
        <f t="shared" si="8"/>
        <v>0</v>
      </c>
    </row>
    <row r="44" spans="1:11" x14ac:dyDescent="0.3">
      <c r="A44" s="84" t="s">
        <v>102</v>
      </c>
      <c r="B44" s="83" t="s">
        <v>54</v>
      </c>
      <c r="C44" s="84" t="s">
        <v>31</v>
      </c>
      <c r="D44" s="235">
        <v>0.8</v>
      </c>
      <c r="E44" s="300">
        <f t="shared" si="4"/>
        <v>1</v>
      </c>
      <c r="F44" s="336">
        <v>1</v>
      </c>
      <c r="G44" s="208">
        <f t="shared" si="5"/>
        <v>1</v>
      </c>
      <c r="H44" s="336">
        <v>2</v>
      </c>
      <c r="I44" s="337">
        <f t="shared" si="9"/>
        <v>2</v>
      </c>
      <c r="J44" s="340">
        <v>35.72</v>
      </c>
      <c r="K44" s="344">
        <f>(I44)*(J44)</f>
        <v>71.44</v>
      </c>
    </row>
    <row r="45" spans="1:11" ht="27.6" x14ac:dyDescent="0.3">
      <c r="A45" s="84" t="s">
        <v>106</v>
      </c>
      <c r="B45" s="83" t="s">
        <v>72</v>
      </c>
      <c r="C45" s="84" t="s">
        <v>320</v>
      </c>
      <c r="D45" s="235">
        <v>1</v>
      </c>
      <c r="E45" s="300">
        <f t="shared" si="4"/>
        <v>1</v>
      </c>
      <c r="F45" s="300">
        <v>1</v>
      </c>
      <c r="G45" s="208">
        <f t="shared" si="5"/>
        <v>1</v>
      </c>
      <c r="H45" s="300">
        <v>0.16</v>
      </c>
      <c r="I45" s="300">
        <f t="shared" si="9"/>
        <v>0.16</v>
      </c>
      <c r="J45" s="340">
        <v>35.72</v>
      </c>
      <c r="K45" s="340">
        <f>(I45)*(J45)</f>
        <v>5.7152000000000003</v>
      </c>
    </row>
    <row r="46" spans="1:11" ht="27.6" x14ac:dyDescent="0.3">
      <c r="A46" s="84" t="s">
        <v>321</v>
      </c>
      <c r="B46" s="83" t="s">
        <v>73</v>
      </c>
      <c r="C46" s="84" t="s">
        <v>322</v>
      </c>
      <c r="D46" s="235">
        <v>1</v>
      </c>
      <c r="E46" s="300">
        <f t="shared" si="4"/>
        <v>1</v>
      </c>
      <c r="F46" s="300">
        <v>1</v>
      </c>
      <c r="G46" s="208">
        <f t="shared" si="5"/>
        <v>1</v>
      </c>
      <c r="H46" s="300">
        <v>0.25</v>
      </c>
      <c r="I46" s="300">
        <f t="shared" si="9"/>
        <v>0.25</v>
      </c>
      <c r="J46" s="340">
        <v>35.72</v>
      </c>
      <c r="K46" s="340">
        <f t="shared" ref="K46:K69" si="10">(I46)*(J46)</f>
        <v>8.93</v>
      </c>
    </row>
    <row r="47" spans="1:11" ht="27.6" x14ac:dyDescent="0.3">
      <c r="A47" s="84" t="s">
        <v>321</v>
      </c>
      <c r="B47" s="83" t="s">
        <v>74</v>
      </c>
      <c r="C47" s="84" t="s">
        <v>323</v>
      </c>
      <c r="D47" s="235">
        <v>1</v>
      </c>
      <c r="E47" s="300">
        <f t="shared" si="4"/>
        <v>1</v>
      </c>
      <c r="F47" s="300">
        <v>1</v>
      </c>
      <c r="G47" s="208">
        <f t="shared" si="5"/>
        <v>1</v>
      </c>
      <c r="H47" s="300">
        <v>0.5</v>
      </c>
      <c r="I47" s="300">
        <f t="shared" si="9"/>
        <v>0.5</v>
      </c>
      <c r="J47" s="340">
        <v>35.72</v>
      </c>
      <c r="K47" s="340">
        <f t="shared" si="10"/>
        <v>17.86</v>
      </c>
    </row>
    <row r="48" spans="1:11" x14ac:dyDescent="0.3">
      <c r="A48" s="190" t="s">
        <v>254</v>
      </c>
      <c r="B48" s="191" t="s">
        <v>263</v>
      </c>
      <c r="C48" s="190" t="s">
        <v>31</v>
      </c>
      <c r="D48" s="235">
        <v>1</v>
      </c>
      <c r="E48" s="300">
        <f t="shared" si="4"/>
        <v>1</v>
      </c>
      <c r="F48" s="329">
        <v>1</v>
      </c>
      <c r="G48" s="208">
        <f t="shared" si="5"/>
        <v>1</v>
      </c>
      <c r="H48" s="329">
        <v>1.5</v>
      </c>
      <c r="I48" s="208">
        <f t="shared" ref="I48:I69" si="11">G48*H48</f>
        <v>1.5</v>
      </c>
      <c r="J48" s="340">
        <v>35.72</v>
      </c>
      <c r="K48" s="341">
        <f t="shared" si="10"/>
        <v>53.58</v>
      </c>
    </row>
    <row r="49" spans="1:11" x14ac:dyDescent="0.3">
      <c r="A49" s="190">
        <v>4280.143</v>
      </c>
      <c r="B49" s="191" t="s">
        <v>143</v>
      </c>
      <c r="C49" s="190" t="s">
        <v>31</v>
      </c>
      <c r="D49" s="235">
        <v>0.83333333333333337</v>
      </c>
      <c r="E49" s="300">
        <f t="shared" si="4"/>
        <v>1</v>
      </c>
      <c r="F49" s="329">
        <v>1</v>
      </c>
      <c r="G49" s="208">
        <f t="shared" si="5"/>
        <v>1</v>
      </c>
      <c r="H49" s="329">
        <v>2</v>
      </c>
      <c r="I49" s="208">
        <f t="shared" si="11"/>
        <v>2</v>
      </c>
      <c r="J49" s="340">
        <v>35.72</v>
      </c>
      <c r="K49" s="341">
        <f t="shared" si="10"/>
        <v>71.44</v>
      </c>
    </row>
    <row r="50" spans="1:11" ht="27.6" x14ac:dyDescent="0.3">
      <c r="A50" s="190" t="s">
        <v>222</v>
      </c>
      <c r="B50" s="191" t="s">
        <v>223</v>
      </c>
      <c r="C50" s="190" t="s">
        <v>348</v>
      </c>
      <c r="D50" s="235">
        <v>1</v>
      </c>
      <c r="E50" s="300">
        <f t="shared" si="4"/>
        <v>1</v>
      </c>
      <c r="F50" s="329">
        <v>1</v>
      </c>
      <c r="G50" s="208">
        <f t="shared" si="5"/>
        <v>1</v>
      </c>
      <c r="H50" s="329">
        <v>0.5</v>
      </c>
      <c r="I50" s="208">
        <f t="shared" si="11"/>
        <v>0.5</v>
      </c>
      <c r="J50" s="340">
        <v>35.72</v>
      </c>
      <c r="K50" s="341">
        <f t="shared" si="10"/>
        <v>17.86</v>
      </c>
    </row>
    <row r="51" spans="1:11" x14ac:dyDescent="0.3">
      <c r="A51" s="190">
        <v>4279.1559999999999</v>
      </c>
      <c r="B51" s="191" t="s">
        <v>173</v>
      </c>
      <c r="C51" s="190" t="s">
        <v>31</v>
      </c>
      <c r="D51" s="235">
        <v>0.83333333333333337</v>
      </c>
      <c r="E51" s="300">
        <f t="shared" si="4"/>
        <v>1</v>
      </c>
      <c r="F51" s="329">
        <v>1</v>
      </c>
      <c r="G51" s="208">
        <f t="shared" si="5"/>
        <v>1</v>
      </c>
      <c r="H51" s="329">
        <v>12</v>
      </c>
      <c r="I51" s="208">
        <f t="shared" si="11"/>
        <v>12</v>
      </c>
      <c r="J51" s="340">
        <v>35.72</v>
      </c>
      <c r="K51" s="341">
        <f t="shared" si="10"/>
        <v>428.64</v>
      </c>
    </row>
    <row r="52" spans="1:11" ht="27.6" x14ac:dyDescent="0.3">
      <c r="A52" s="190">
        <v>4279.1729999999998</v>
      </c>
      <c r="B52" s="191" t="s">
        <v>216</v>
      </c>
      <c r="C52" s="190" t="s">
        <v>217</v>
      </c>
      <c r="D52" s="235">
        <v>1</v>
      </c>
      <c r="E52" s="300">
        <f t="shared" si="4"/>
        <v>1</v>
      </c>
      <c r="F52" s="329">
        <v>1</v>
      </c>
      <c r="G52" s="208">
        <f t="shared" si="5"/>
        <v>1</v>
      </c>
      <c r="H52" s="329">
        <v>1.5</v>
      </c>
      <c r="I52" s="208">
        <f t="shared" si="11"/>
        <v>1.5</v>
      </c>
      <c r="J52" s="340">
        <v>35.72</v>
      </c>
      <c r="K52" s="341">
        <f t="shared" si="10"/>
        <v>53.58</v>
      </c>
    </row>
    <row r="53" spans="1:11" x14ac:dyDescent="0.3">
      <c r="A53" s="209">
        <v>4279.1809999999996</v>
      </c>
      <c r="B53" s="207" t="s">
        <v>177</v>
      </c>
      <c r="C53" s="206" t="s">
        <v>31</v>
      </c>
      <c r="D53" s="281">
        <v>1</v>
      </c>
      <c r="E53" s="300">
        <f t="shared" si="4"/>
        <v>1</v>
      </c>
      <c r="F53" s="338">
        <v>1</v>
      </c>
      <c r="G53" s="208">
        <f t="shared" si="5"/>
        <v>1</v>
      </c>
      <c r="H53" s="338">
        <v>2</v>
      </c>
      <c r="I53" s="208">
        <f t="shared" si="11"/>
        <v>2</v>
      </c>
      <c r="J53" s="340">
        <v>35.72</v>
      </c>
      <c r="K53" s="341">
        <f t="shared" si="10"/>
        <v>71.44</v>
      </c>
    </row>
    <row r="54" spans="1:11" ht="30" customHeight="1" x14ac:dyDescent="0.3">
      <c r="A54" s="206">
        <v>4279.1859999999997</v>
      </c>
      <c r="B54" s="207" t="s">
        <v>178</v>
      </c>
      <c r="C54" s="206" t="s">
        <v>31</v>
      </c>
      <c r="D54" s="281">
        <v>1</v>
      </c>
      <c r="E54" s="300">
        <f t="shared" si="4"/>
        <v>1</v>
      </c>
      <c r="F54" s="338">
        <v>1</v>
      </c>
      <c r="G54" s="208">
        <f t="shared" si="5"/>
        <v>1</v>
      </c>
      <c r="H54" s="338">
        <v>1</v>
      </c>
      <c r="I54" s="208">
        <f t="shared" si="11"/>
        <v>1</v>
      </c>
      <c r="J54" s="340">
        <v>35.72</v>
      </c>
      <c r="K54" s="341">
        <f t="shared" si="10"/>
        <v>35.72</v>
      </c>
    </row>
    <row r="55" spans="1:11" ht="27.6" x14ac:dyDescent="0.3">
      <c r="A55" s="190" t="s">
        <v>218</v>
      </c>
      <c r="B55" s="191" t="s">
        <v>219</v>
      </c>
      <c r="C55" s="190" t="s">
        <v>349</v>
      </c>
      <c r="D55" s="235">
        <v>1</v>
      </c>
      <c r="E55" s="300">
        <f t="shared" si="4"/>
        <v>1</v>
      </c>
      <c r="F55" s="329">
        <v>1</v>
      </c>
      <c r="G55" s="208">
        <f t="shared" si="5"/>
        <v>1</v>
      </c>
      <c r="H55" s="329">
        <v>2</v>
      </c>
      <c r="I55" s="208">
        <f t="shared" si="11"/>
        <v>2</v>
      </c>
      <c r="J55" s="340">
        <v>35.72</v>
      </c>
      <c r="K55" s="341">
        <f t="shared" si="10"/>
        <v>71.44</v>
      </c>
    </row>
    <row r="56" spans="1:11" ht="27.6" x14ac:dyDescent="0.3">
      <c r="A56" s="190" t="s">
        <v>225</v>
      </c>
      <c r="B56" s="191" t="s">
        <v>242</v>
      </c>
      <c r="C56" s="190" t="s">
        <v>226</v>
      </c>
      <c r="D56" s="235">
        <v>1</v>
      </c>
      <c r="E56" s="300">
        <f t="shared" si="4"/>
        <v>1</v>
      </c>
      <c r="F56" s="329">
        <v>1</v>
      </c>
      <c r="G56" s="208">
        <f t="shared" si="5"/>
        <v>1</v>
      </c>
      <c r="H56" s="329">
        <v>1</v>
      </c>
      <c r="I56" s="208">
        <f t="shared" si="11"/>
        <v>1</v>
      </c>
      <c r="J56" s="340">
        <v>35.72</v>
      </c>
      <c r="K56" s="341">
        <f t="shared" si="10"/>
        <v>35.72</v>
      </c>
    </row>
    <row r="57" spans="1:11" s="274" customFormat="1" x14ac:dyDescent="0.25">
      <c r="A57" s="253"/>
      <c r="B57" s="251" t="s">
        <v>352</v>
      </c>
      <c r="C57" s="253"/>
      <c r="D57" s="254"/>
      <c r="E57" s="333"/>
      <c r="F57" s="332"/>
      <c r="G57" s="333" t="s">
        <v>370</v>
      </c>
      <c r="H57" s="380">
        <f>(SUM(H28:H56))</f>
        <v>37.480000000000004</v>
      </c>
      <c r="I57" s="333">
        <f>SUM(I28:I56)</f>
        <v>36.07</v>
      </c>
      <c r="J57" s="342"/>
      <c r="K57" s="342">
        <f>SUM(K28:K56)</f>
        <v>1288.4204000000002</v>
      </c>
    </row>
    <row r="58" spans="1:11" s="274" customFormat="1" x14ac:dyDescent="0.25">
      <c r="A58" s="253"/>
      <c r="B58" s="251"/>
      <c r="C58" s="253"/>
      <c r="D58" s="254"/>
      <c r="E58" s="333"/>
      <c r="F58" s="332"/>
      <c r="G58" s="333"/>
      <c r="H58" s="380"/>
      <c r="I58" s="333"/>
      <c r="J58" s="342"/>
      <c r="K58" s="342"/>
    </row>
    <row r="59" spans="1:11" s="274" customFormat="1" x14ac:dyDescent="0.25">
      <c r="A59" s="314" t="s">
        <v>360</v>
      </c>
      <c r="B59" s="89"/>
      <c r="C59" s="90"/>
      <c r="D59" s="236"/>
      <c r="E59" s="334"/>
      <c r="F59" s="335"/>
      <c r="G59" s="334"/>
      <c r="H59" s="335"/>
      <c r="I59" s="334"/>
      <c r="J59" s="343"/>
      <c r="K59" s="343"/>
    </row>
    <row r="60" spans="1:11" x14ac:dyDescent="0.3">
      <c r="A60" s="84" t="s">
        <v>324</v>
      </c>
      <c r="B60" s="83" t="s">
        <v>325</v>
      </c>
      <c r="C60" s="84" t="s">
        <v>326</v>
      </c>
      <c r="D60" s="235">
        <v>1</v>
      </c>
      <c r="E60" s="208">
        <f>ROUND(D60*$E$7,0)</f>
        <v>1</v>
      </c>
      <c r="F60" s="300">
        <v>1</v>
      </c>
      <c r="G60" s="208">
        <f>(E60)*(F60)</f>
        <v>1</v>
      </c>
      <c r="H60" s="300">
        <v>0.5</v>
      </c>
      <c r="I60" s="208">
        <f>(G60)*(H60)</f>
        <v>0.5</v>
      </c>
      <c r="J60" s="340">
        <v>35.72</v>
      </c>
      <c r="K60" s="340">
        <f>(I60)*(J60)</f>
        <v>17.86</v>
      </c>
    </row>
    <row r="61" spans="1:11" x14ac:dyDescent="0.3">
      <c r="A61" s="84" t="s">
        <v>100</v>
      </c>
      <c r="B61" s="83" t="s">
        <v>77</v>
      </c>
      <c r="C61" s="84" t="s">
        <v>31</v>
      </c>
      <c r="D61" s="235">
        <v>0.8</v>
      </c>
      <c r="E61" s="208">
        <f t="shared" ref="E61:E69" si="12">ROUND(D61*$E$7,0)</f>
        <v>1</v>
      </c>
      <c r="F61" s="300">
        <v>1</v>
      </c>
      <c r="G61" s="208">
        <f>(E61)*(F61)</f>
        <v>1</v>
      </c>
      <c r="H61" s="300">
        <v>2</v>
      </c>
      <c r="I61" s="208">
        <f>(G61)*(H61)</f>
        <v>2</v>
      </c>
      <c r="J61" s="340">
        <v>35.72</v>
      </c>
      <c r="K61" s="340">
        <f>(I61)*(J61)</f>
        <v>71.44</v>
      </c>
    </row>
    <row r="62" spans="1:11" x14ac:dyDescent="0.3">
      <c r="A62" s="190" t="s">
        <v>180</v>
      </c>
      <c r="B62" s="191" t="s">
        <v>181</v>
      </c>
      <c r="C62" s="190" t="s">
        <v>31</v>
      </c>
      <c r="D62" s="235">
        <v>1</v>
      </c>
      <c r="E62" s="208">
        <f t="shared" si="12"/>
        <v>1</v>
      </c>
      <c r="F62" s="329">
        <v>1</v>
      </c>
      <c r="G62" s="208">
        <f t="shared" ref="G62:G69" si="13">(E62)*(F62)</f>
        <v>1</v>
      </c>
      <c r="H62" s="329">
        <v>0.5</v>
      </c>
      <c r="I62" s="208">
        <f t="shared" si="11"/>
        <v>0.5</v>
      </c>
      <c r="J62" s="340">
        <v>35.72</v>
      </c>
      <c r="K62" s="341">
        <f t="shared" si="10"/>
        <v>17.86</v>
      </c>
    </row>
    <row r="63" spans="1:11" x14ac:dyDescent="0.3">
      <c r="A63" s="190" t="s">
        <v>182</v>
      </c>
      <c r="B63" s="191" t="s">
        <v>183</v>
      </c>
      <c r="C63" s="190" t="s">
        <v>31</v>
      </c>
      <c r="D63" s="235">
        <v>1</v>
      </c>
      <c r="E63" s="208">
        <f t="shared" si="12"/>
        <v>1</v>
      </c>
      <c r="F63" s="329">
        <v>1</v>
      </c>
      <c r="G63" s="208">
        <f t="shared" si="13"/>
        <v>1</v>
      </c>
      <c r="H63" s="329">
        <v>1.5</v>
      </c>
      <c r="I63" s="208">
        <f t="shared" si="11"/>
        <v>1.5</v>
      </c>
      <c r="J63" s="340">
        <v>35.72</v>
      </c>
      <c r="K63" s="341">
        <f t="shared" si="10"/>
        <v>53.58</v>
      </c>
    </row>
    <row r="64" spans="1:11" x14ac:dyDescent="0.3">
      <c r="A64" s="190" t="s">
        <v>184</v>
      </c>
      <c r="B64" s="191" t="s">
        <v>185</v>
      </c>
      <c r="C64" s="190" t="s">
        <v>31</v>
      </c>
      <c r="D64" s="235">
        <v>1</v>
      </c>
      <c r="E64" s="208">
        <f t="shared" si="12"/>
        <v>1</v>
      </c>
      <c r="F64" s="329">
        <v>4</v>
      </c>
      <c r="G64" s="208">
        <f t="shared" si="13"/>
        <v>4</v>
      </c>
      <c r="H64" s="329">
        <v>0.5</v>
      </c>
      <c r="I64" s="208">
        <f t="shared" si="11"/>
        <v>2</v>
      </c>
      <c r="J64" s="340">
        <v>35.72</v>
      </c>
      <c r="K64" s="341">
        <f t="shared" si="10"/>
        <v>71.44</v>
      </c>
    </row>
    <row r="65" spans="1:11" x14ac:dyDescent="0.3">
      <c r="A65" s="190" t="s">
        <v>184</v>
      </c>
      <c r="B65" s="191" t="s">
        <v>186</v>
      </c>
      <c r="C65" s="190" t="s">
        <v>31</v>
      </c>
      <c r="D65" s="235">
        <v>1</v>
      </c>
      <c r="E65" s="208">
        <f t="shared" si="12"/>
        <v>1</v>
      </c>
      <c r="F65" s="329">
        <v>1</v>
      </c>
      <c r="G65" s="208">
        <f t="shared" si="13"/>
        <v>1</v>
      </c>
      <c r="H65" s="329">
        <v>2</v>
      </c>
      <c r="I65" s="208">
        <f t="shared" si="11"/>
        <v>2</v>
      </c>
      <c r="J65" s="340">
        <v>35.72</v>
      </c>
      <c r="K65" s="341">
        <f t="shared" si="10"/>
        <v>71.44</v>
      </c>
    </row>
    <row r="66" spans="1:11" ht="27.6" x14ac:dyDescent="0.3">
      <c r="A66" s="190" t="s">
        <v>229</v>
      </c>
      <c r="B66" s="191" t="s">
        <v>230</v>
      </c>
      <c r="C66" s="190" t="s">
        <v>231</v>
      </c>
      <c r="D66" s="235">
        <v>1</v>
      </c>
      <c r="E66" s="208">
        <f t="shared" si="12"/>
        <v>1</v>
      </c>
      <c r="F66" s="329">
        <v>2</v>
      </c>
      <c r="G66" s="208">
        <f t="shared" si="13"/>
        <v>2</v>
      </c>
      <c r="H66" s="329">
        <v>0.33</v>
      </c>
      <c r="I66" s="208">
        <f t="shared" si="11"/>
        <v>0.66</v>
      </c>
      <c r="J66" s="340">
        <v>35.72</v>
      </c>
      <c r="K66" s="341">
        <f t="shared" si="10"/>
        <v>23.575199999999999</v>
      </c>
    </row>
    <row r="67" spans="1:11" x14ac:dyDescent="0.3">
      <c r="A67" s="190" t="s">
        <v>208</v>
      </c>
      <c r="B67" s="191" t="s">
        <v>209</v>
      </c>
      <c r="C67" s="190" t="s">
        <v>31</v>
      </c>
      <c r="D67" s="235">
        <v>1</v>
      </c>
      <c r="E67" s="208">
        <f t="shared" si="12"/>
        <v>1</v>
      </c>
      <c r="F67" s="329">
        <v>1</v>
      </c>
      <c r="G67" s="208">
        <f t="shared" si="13"/>
        <v>1</v>
      </c>
      <c r="H67" s="329">
        <v>0.5</v>
      </c>
      <c r="I67" s="208">
        <f t="shared" si="11"/>
        <v>0.5</v>
      </c>
      <c r="J67" s="340">
        <v>35.72</v>
      </c>
      <c r="K67" s="341">
        <f t="shared" si="10"/>
        <v>17.86</v>
      </c>
    </row>
    <row r="68" spans="1:11" ht="27.6" x14ac:dyDescent="0.3">
      <c r="A68" s="190" t="s">
        <v>232</v>
      </c>
      <c r="B68" s="207" t="s">
        <v>244</v>
      </c>
      <c r="C68" s="206" t="s">
        <v>233</v>
      </c>
      <c r="D68" s="281">
        <v>1</v>
      </c>
      <c r="E68" s="208">
        <f t="shared" si="12"/>
        <v>1</v>
      </c>
      <c r="F68" s="329">
        <v>1</v>
      </c>
      <c r="G68" s="208">
        <f t="shared" si="13"/>
        <v>1</v>
      </c>
      <c r="H68" s="329">
        <v>0.5</v>
      </c>
      <c r="I68" s="208">
        <f t="shared" si="11"/>
        <v>0.5</v>
      </c>
      <c r="J68" s="340">
        <v>35.72</v>
      </c>
      <c r="K68" s="341">
        <f t="shared" si="10"/>
        <v>17.86</v>
      </c>
    </row>
    <row r="69" spans="1:11" x14ac:dyDescent="0.3">
      <c r="A69" s="210"/>
      <c r="B69" s="191" t="s">
        <v>277</v>
      </c>
      <c r="C69" s="190" t="s">
        <v>31</v>
      </c>
      <c r="D69" s="235">
        <v>1</v>
      </c>
      <c r="E69" s="208">
        <f t="shared" si="12"/>
        <v>1</v>
      </c>
      <c r="F69" s="329">
        <v>1</v>
      </c>
      <c r="G69" s="208">
        <f t="shared" si="13"/>
        <v>1</v>
      </c>
      <c r="H69" s="329">
        <v>1</v>
      </c>
      <c r="I69" s="208">
        <f t="shared" si="11"/>
        <v>1</v>
      </c>
      <c r="J69" s="340">
        <v>35.72</v>
      </c>
      <c r="K69" s="341">
        <f t="shared" si="10"/>
        <v>35.72</v>
      </c>
    </row>
    <row r="70" spans="1:11" s="274" customFormat="1" x14ac:dyDescent="0.25">
      <c r="A70" s="253"/>
      <c r="B70" s="251" t="s">
        <v>354</v>
      </c>
      <c r="C70" s="253"/>
      <c r="D70" s="254"/>
      <c r="E70" s="255"/>
      <c r="F70" s="252"/>
      <c r="G70" s="255"/>
      <c r="H70" s="256">
        <f>SUM(H60:H69)</f>
        <v>9.33</v>
      </c>
      <c r="I70" s="255">
        <f>SUM(I60:I69)</f>
        <v>11.16</v>
      </c>
      <c r="J70" s="342"/>
      <c r="K70" s="342">
        <f>SUM(K60:K69)</f>
        <v>398.63520000000005</v>
      </c>
    </row>
    <row r="71" spans="1:11" s="274" customFormat="1" ht="27.6" x14ac:dyDescent="0.3">
      <c r="A71" s="317"/>
      <c r="B71" s="260" t="s">
        <v>364</v>
      </c>
      <c r="C71" s="276"/>
      <c r="D71" s="237"/>
      <c r="E71" s="287">
        <v>1</v>
      </c>
      <c r="F71" s="277" t="s">
        <v>109</v>
      </c>
      <c r="G71" s="265">
        <f>SUM(G8:G70)</f>
        <v>57</v>
      </c>
      <c r="H71" s="265"/>
      <c r="I71" s="265">
        <f>I70+I57+I26</f>
        <v>112.83</v>
      </c>
      <c r="J71" s="345"/>
      <c r="K71" s="345">
        <f>K70+K57+K26</f>
        <v>4030.2876000000006</v>
      </c>
    </row>
    <row r="72" spans="1:11" s="274" customFormat="1" ht="27.6" x14ac:dyDescent="0.3">
      <c r="A72" s="317"/>
      <c r="B72" s="318"/>
      <c r="C72" s="278"/>
      <c r="D72" s="238"/>
      <c r="E72" s="288"/>
      <c r="F72" s="277" t="s">
        <v>110</v>
      </c>
      <c r="G72" s="265">
        <f>+G71*3</f>
        <v>171</v>
      </c>
      <c r="H72" s="265"/>
      <c r="I72" s="265">
        <f>+I71*3</f>
        <v>338.49</v>
      </c>
      <c r="J72" s="345"/>
      <c r="K72" s="346">
        <f>+K71*3</f>
        <v>12090.862800000003</v>
      </c>
    </row>
    <row r="73" spans="1:11" x14ac:dyDescent="0.3">
      <c r="K73" s="158"/>
    </row>
    <row r="74" spans="1:11" x14ac:dyDescent="0.3">
      <c r="K74" s="158"/>
    </row>
    <row r="75" spans="1:11" x14ac:dyDescent="0.3">
      <c r="K75" s="158"/>
    </row>
    <row r="76" spans="1:11" x14ac:dyDescent="0.3">
      <c r="K76" s="158"/>
    </row>
    <row r="77" spans="1:11" x14ac:dyDescent="0.3">
      <c r="K77" s="158"/>
    </row>
    <row r="78" spans="1:11" x14ac:dyDescent="0.3">
      <c r="K78" s="158"/>
    </row>
    <row r="79" spans="1:11" x14ac:dyDescent="0.3">
      <c r="K79" s="158"/>
    </row>
    <row r="80" spans="1:11" x14ac:dyDescent="0.3">
      <c r="K80" s="158"/>
    </row>
    <row r="81" spans="11:11" x14ac:dyDescent="0.3">
      <c r="K81" s="158"/>
    </row>
    <row r="82" spans="11:11" x14ac:dyDescent="0.3">
      <c r="K82" s="158"/>
    </row>
    <row r="83" spans="11:11" x14ac:dyDescent="0.3">
      <c r="K83" s="158"/>
    </row>
    <row r="84" spans="11:11" x14ac:dyDescent="0.3">
      <c r="K84" s="158"/>
    </row>
    <row r="85" spans="11:11" x14ac:dyDescent="0.3">
      <c r="K85" s="158"/>
    </row>
    <row r="86" spans="11:11" x14ac:dyDescent="0.3">
      <c r="K86" s="158"/>
    </row>
    <row r="87" spans="11:11" x14ac:dyDescent="0.3">
      <c r="K87" s="158"/>
    </row>
    <row r="88" spans="11:11" x14ac:dyDescent="0.3">
      <c r="K88" s="158"/>
    </row>
    <row r="89" spans="11:11" x14ac:dyDescent="0.3">
      <c r="K89" s="158"/>
    </row>
    <row r="90" spans="11:11" x14ac:dyDescent="0.3">
      <c r="K90" s="158"/>
    </row>
    <row r="91" spans="11:11" x14ac:dyDescent="0.3">
      <c r="K91" s="158"/>
    </row>
    <row r="92" spans="11:11" x14ac:dyDescent="0.3">
      <c r="K92" s="158"/>
    </row>
    <row r="93" spans="11:11" x14ac:dyDescent="0.3">
      <c r="K93" s="158"/>
    </row>
    <row r="94" spans="11:11" x14ac:dyDescent="0.3">
      <c r="K94" s="158"/>
    </row>
    <row r="95" spans="11:11" x14ac:dyDescent="0.3">
      <c r="K95" s="158"/>
    </row>
    <row r="96" spans="11:11" x14ac:dyDescent="0.3">
      <c r="K96" s="158"/>
    </row>
    <row r="97" spans="11:11" x14ac:dyDescent="0.3">
      <c r="K97" s="158"/>
    </row>
    <row r="98" spans="11:11" x14ac:dyDescent="0.3">
      <c r="K98" s="158"/>
    </row>
    <row r="99" spans="11:11" x14ac:dyDescent="0.3">
      <c r="K99" s="158"/>
    </row>
    <row r="100" spans="11:11" x14ac:dyDescent="0.3">
      <c r="K100" s="158"/>
    </row>
    <row r="101" spans="11:11" x14ac:dyDescent="0.3">
      <c r="K101" s="158"/>
    </row>
    <row r="102" spans="11:11" x14ac:dyDescent="0.3">
      <c r="K102" s="158"/>
    </row>
    <row r="103" spans="11:11" x14ac:dyDescent="0.3">
      <c r="K103" s="158"/>
    </row>
    <row r="104" spans="11:11" x14ac:dyDescent="0.3">
      <c r="K104" s="158"/>
    </row>
    <row r="105" spans="11:11" x14ac:dyDescent="0.3">
      <c r="K105" s="158"/>
    </row>
    <row r="106" spans="11:11" x14ac:dyDescent="0.3">
      <c r="K106" s="158"/>
    </row>
    <row r="107" spans="11:11" x14ac:dyDescent="0.3">
      <c r="K107" s="158"/>
    </row>
    <row r="108" spans="11:11" x14ac:dyDescent="0.3">
      <c r="K108" s="158"/>
    </row>
    <row r="109" spans="11:11" x14ac:dyDescent="0.3">
      <c r="K109" s="158"/>
    </row>
    <row r="110" spans="11:11" x14ac:dyDescent="0.3">
      <c r="K110" s="158"/>
    </row>
    <row r="111" spans="11:11" x14ac:dyDescent="0.3">
      <c r="K111" s="158"/>
    </row>
    <row r="112" spans="11:11" x14ac:dyDescent="0.3">
      <c r="K112" s="158"/>
    </row>
    <row r="113" spans="11:11" x14ac:dyDescent="0.3">
      <c r="K113" s="158"/>
    </row>
    <row r="114" spans="11:11" x14ac:dyDescent="0.3">
      <c r="K114" s="158"/>
    </row>
    <row r="115" spans="11:11" x14ac:dyDescent="0.3">
      <c r="K115" s="158"/>
    </row>
    <row r="116" spans="11:11" x14ac:dyDescent="0.3">
      <c r="K116" s="158"/>
    </row>
    <row r="117" spans="11:11" x14ac:dyDescent="0.3">
      <c r="K117" s="158"/>
    </row>
    <row r="118" spans="11:11" x14ac:dyDescent="0.3">
      <c r="K118" s="158"/>
    </row>
    <row r="119" spans="11:11" x14ac:dyDescent="0.3">
      <c r="K119" s="158"/>
    </row>
    <row r="120" spans="11:11" x14ac:dyDescent="0.3">
      <c r="K120" s="158"/>
    </row>
    <row r="121" spans="11:11" x14ac:dyDescent="0.3">
      <c r="K121" s="158"/>
    </row>
    <row r="122" spans="11:11" x14ac:dyDescent="0.3">
      <c r="K122" s="158"/>
    </row>
    <row r="123" spans="11:11" x14ac:dyDescent="0.3">
      <c r="K123" s="158"/>
    </row>
    <row r="124" spans="11:11" x14ac:dyDescent="0.3">
      <c r="K124" s="158"/>
    </row>
    <row r="125" spans="11:11" x14ac:dyDescent="0.3">
      <c r="K125" s="158"/>
    </row>
    <row r="126" spans="11:11" x14ac:dyDescent="0.3">
      <c r="K126" s="158"/>
    </row>
    <row r="127" spans="11:11" x14ac:dyDescent="0.3">
      <c r="K127" s="158"/>
    </row>
    <row r="128" spans="11:11" x14ac:dyDescent="0.3">
      <c r="K128" s="158"/>
    </row>
    <row r="129" spans="11:11" x14ac:dyDescent="0.3">
      <c r="K129" s="158"/>
    </row>
    <row r="130" spans="11:11" x14ac:dyDescent="0.3">
      <c r="K130" s="158"/>
    </row>
    <row r="131" spans="11:11" x14ac:dyDescent="0.3">
      <c r="K131" s="158"/>
    </row>
    <row r="132" spans="11:11" x14ac:dyDescent="0.3">
      <c r="K132" s="158"/>
    </row>
    <row r="133" spans="11:11" x14ac:dyDescent="0.3">
      <c r="K133" s="158"/>
    </row>
    <row r="134" spans="11:11" x14ac:dyDescent="0.3">
      <c r="K134" s="158"/>
    </row>
    <row r="135" spans="11:11" x14ac:dyDescent="0.3">
      <c r="K135" s="158"/>
    </row>
    <row r="136" spans="11:11" x14ac:dyDescent="0.3">
      <c r="K136" s="158"/>
    </row>
    <row r="137" spans="11:11" x14ac:dyDescent="0.3">
      <c r="K137" s="158"/>
    </row>
    <row r="138" spans="11:11" x14ac:dyDescent="0.3">
      <c r="K138" s="158"/>
    </row>
    <row r="139" spans="11:11" x14ac:dyDescent="0.3">
      <c r="K139" s="158"/>
    </row>
    <row r="140" spans="11:11" x14ac:dyDescent="0.3">
      <c r="K140" s="158"/>
    </row>
    <row r="141" spans="11:11" x14ac:dyDescent="0.3">
      <c r="K141" s="158"/>
    </row>
    <row r="142" spans="11:11" x14ac:dyDescent="0.3">
      <c r="K142" s="158"/>
    </row>
    <row r="143" spans="11:11" x14ac:dyDescent="0.3">
      <c r="K143" s="158"/>
    </row>
    <row r="144" spans="11:11" x14ac:dyDescent="0.3">
      <c r="K144" s="158"/>
    </row>
    <row r="145" spans="11:11" x14ac:dyDescent="0.3">
      <c r="K145" s="158"/>
    </row>
    <row r="146" spans="11:11" x14ac:dyDescent="0.3">
      <c r="K146" s="158"/>
    </row>
    <row r="147" spans="11:11" x14ac:dyDescent="0.3">
      <c r="K147" s="158"/>
    </row>
    <row r="148" spans="11:11" x14ac:dyDescent="0.3">
      <c r="K148" s="158"/>
    </row>
    <row r="149" spans="11:11" x14ac:dyDescent="0.3">
      <c r="K149" s="158"/>
    </row>
    <row r="150" spans="11:11" x14ac:dyDescent="0.3">
      <c r="K150" s="158"/>
    </row>
    <row r="151" spans="11:11" x14ac:dyDescent="0.3">
      <c r="K151" s="158"/>
    </row>
    <row r="152" spans="11:11" x14ac:dyDescent="0.3">
      <c r="K152" s="158"/>
    </row>
    <row r="153" spans="11:11" x14ac:dyDescent="0.3">
      <c r="K153" s="158"/>
    </row>
    <row r="154" spans="11:11" x14ac:dyDescent="0.3">
      <c r="K154" s="158"/>
    </row>
    <row r="155" spans="11:11" x14ac:dyDescent="0.3">
      <c r="K155" s="158"/>
    </row>
    <row r="156" spans="11:11" x14ac:dyDescent="0.3">
      <c r="K156" s="158"/>
    </row>
    <row r="157" spans="11:11" x14ac:dyDescent="0.3">
      <c r="K157" s="158"/>
    </row>
    <row r="158" spans="11:11" x14ac:dyDescent="0.3">
      <c r="K158" s="158"/>
    </row>
    <row r="159" spans="11:11" x14ac:dyDescent="0.3">
      <c r="K159" s="158"/>
    </row>
    <row r="160" spans="11:11" x14ac:dyDescent="0.3">
      <c r="K160" s="158"/>
    </row>
    <row r="161" spans="11:11" x14ac:dyDescent="0.3">
      <c r="K161" s="158"/>
    </row>
    <row r="162" spans="11:11" x14ac:dyDescent="0.3">
      <c r="K162" s="158"/>
    </row>
    <row r="163" spans="11:11" x14ac:dyDescent="0.3">
      <c r="K163" s="158"/>
    </row>
    <row r="164" spans="11:11" x14ac:dyDescent="0.3">
      <c r="K164" s="158"/>
    </row>
    <row r="165" spans="11:11" x14ac:dyDescent="0.3">
      <c r="K165" s="158"/>
    </row>
    <row r="166" spans="11:11" x14ac:dyDescent="0.3">
      <c r="K166" s="158"/>
    </row>
    <row r="167" spans="11:11" x14ac:dyDescent="0.3">
      <c r="K167" s="158"/>
    </row>
    <row r="168" spans="11:11" x14ac:dyDescent="0.3">
      <c r="K168" s="158"/>
    </row>
    <row r="169" spans="11:11" x14ac:dyDescent="0.3">
      <c r="K169" s="158"/>
    </row>
    <row r="170" spans="11:11" x14ac:dyDescent="0.3">
      <c r="K170" s="158"/>
    </row>
    <row r="171" spans="11:11" x14ac:dyDescent="0.3">
      <c r="K171" s="158"/>
    </row>
    <row r="172" spans="11:11" x14ac:dyDescent="0.3">
      <c r="K172" s="158"/>
    </row>
    <row r="173" spans="11:11" x14ac:dyDescent="0.3">
      <c r="K173" s="158"/>
    </row>
    <row r="174" spans="11:11" x14ac:dyDescent="0.3">
      <c r="K174" s="158"/>
    </row>
    <row r="175" spans="11:11" x14ac:dyDescent="0.3">
      <c r="K175" s="158"/>
    </row>
    <row r="176" spans="11:11" x14ac:dyDescent="0.3">
      <c r="K176" s="158"/>
    </row>
    <row r="177" spans="11:11" x14ac:dyDescent="0.3">
      <c r="K177" s="158"/>
    </row>
    <row r="178" spans="11:11" x14ac:dyDescent="0.3">
      <c r="K178" s="158"/>
    </row>
    <row r="179" spans="11:11" x14ac:dyDescent="0.3">
      <c r="K179" s="158"/>
    </row>
    <row r="180" spans="11:11" x14ac:dyDescent="0.3">
      <c r="K180" s="158"/>
    </row>
    <row r="181" spans="11:11" x14ac:dyDescent="0.3">
      <c r="K181" s="158"/>
    </row>
    <row r="182" spans="11:11" x14ac:dyDescent="0.3">
      <c r="K182" s="158"/>
    </row>
    <row r="183" spans="11:11" x14ac:dyDescent="0.3">
      <c r="K183" s="158"/>
    </row>
    <row r="184" spans="11:11" x14ac:dyDescent="0.3">
      <c r="K184" s="158"/>
    </row>
    <row r="185" spans="11:11" x14ac:dyDescent="0.3">
      <c r="K185" s="158"/>
    </row>
    <row r="186" spans="11:11" x14ac:dyDescent="0.3">
      <c r="K186" s="158"/>
    </row>
    <row r="187" spans="11:11" x14ac:dyDescent="0.3">
      <c r="K187" s="158"/>
    </row>
    <row r="188" spans="11:11" x14ac:dyDescent="0.3">
      <c r="K188" s="158"/>
    </row>
    <row r="189" spans="11:11" x14ac:dyDescent="0.3">
      <c r="K189" s="158"/>
    </row>
    <row r="190" spans="11:11" x14ac:dyDescent="0.3">
      <c r="K190" s="158"/>
    </row>
    <row r="191" spans="11:11" x14ac:dyDescent="0.3">
      <c r="K191" s="158"/>
    </row>
    <row r="192" spans="11:11" x14ac:dyDescent="0.3">
      <c r="K192" s="158"/>
    </row>
    <row r="193" spans="11:11" x14ac:dyDescent="0.3">
      <c r="K193" s="158"/>
    </row>
    <row r="194" spans="11:11" x14ac:dyDescent="0.3">
      <c r="K194" s="158"/>
    </row>
    <row r="195" spans="11:11" x14ac:dyDescent="0.3">
      <c r="K195" s="158"/>
    </row>
    <row r="196" spans="11:11" x14ac:dyDescent="0.3">
      <c r="K196" s="158"/>
    </row>
    <row r="197" spans="11:11" x14ac:dyDescent="0.3">
      <c r="K197" s="158"/>
    </row>
    <row r="198" spans="11:11" x14ac:dyDescent="0.3">
      <c r="K198" s="158"/>
    </row>
    <row r="199" spans="11:11" x14ac:dyDescent="0.3">
      <c r="K199" s="158"/>
    </row>
    <row r="200" spans="11:11" x14ac:dyDescent="0.3">
      <c r="K200" s="158"/>
    </row>
    <row r="201" spans="11:11" x14ac:dyDescent="0.3">
      <c r="K201" s="158"/>
    </row>
    <row r="202" spans="11:11" x14ac:dyDescent="0.3">
      <c r="K202" s="158"/>
    </row>
    <row r="203" spans="11:11" x14ac:dyDescent="0.3">
      <c r="K203" s="158"/>
    </row>
    <row r="204" spans="11:11" x14ac:dyDescent="0.3">
      <c r="K204" s="158"/>
    </row>
    <row r="205" spans="11:11" x14ac:dyDescent="0.3">
      <c r="K205" s="158"/>
    </row>
    <row r="206" spans="11:11" x14ac:dyDescent="0.3">
      <c r="K206" s="158"/>
    </row>
    <row r="207" spans="11:11" x14ac:dyDescent="0.3">
      <c r="K207" s="158"/>
    </row>
    <row r="208" spans="11:11" x14ac:dyDescent="0.3">
      <c r="K208" s="158"/>
    </row>
    <row r="209" spans="11:11" x14ac:dyDescent="0.3">
      <c r="K209" s="158"/>
    </row>
    <row r="210" spans="11:11" x14ac:dyDescent="0.3">
      <c r="K210" s="158"/>
    </row>
    <row r="211" spans="11:11" x14ac:dyDescent="0.3">
      <c r="K211" s="158"/>
    </row>
    <row r="212" spans="11:11" x14ac:dyDescent="0.3">
      <c r="K212" s="158"/>
    </row>
    <row r="213" spans="11:11" x14ac:dyDescent="0.3">
      <c r="K213" s="158"/>
    </row>
    <row r="214" spans="11:11" x14ac:dyDescent="0.3">
      <c r="K214" s="158"/>
    </row>
    <row r="215" spans="11:11" x14ac:dyDescent="0.3">
      <c r="K215" s="158"/>
    </row>
    <row r="216" spans="11:11" x14ac:dyDescent="0.3">
      <c r="K216" s="158"/>
    </row>
    <row r="217" spans="11:11" x14ac:dyDescent="0.3">
      <c r="K217" s="158"/>
    </row>
    <row r="218" spans="11:11" x14ac:dyDescent="0.3">
      <c r="K218" s="158"/>
    </row>
    <row r="219" spans="11:11" x14ac:dyDescent="0.3">
      <c r="K219" s="158"/>
    </row>
    <row r="220" spans="11:11" x14ac:dyDescent="0.3">
      <c r="K220" s="158"/>
    </row>
    <row r="221" spans="11:11" x14ac:dyDescent="0.3">
      <c r="K221" s="158"/>
    </row>
    <row r="222" spans="11:11" x14ac:dyDescent="0.3">
      <c r="K222" s="158"/>
    </row>
    <row r="223" spans="11:11" x14ac:dyDescent="0.3">
      <c r="K223" s="158"/>
    </row>
    <row r="224" spans="11:11" x14ac:dyDescent="0.3">
      <c r="K224" s="158"/>
    </row>
    <row r="225" spans="11:11" x14ac:dyDescent="0.3">
      <c r="K225" s="158"/>
    </row>
    <row r="226" spans="11:11" x14ac:dyDescent="0.3">
      <c r="K226" s="158"/>
    </row>
    <row r="227" spans="11:11" x14ac:dyDescent="0.3">
      <c r="K227" s="158"/>
    </row>
    <row r="228" spans="11:11" x14ac:dyDescent="0.3">
      <c r="K228" s="158"/>
    </row>
    <row r="229" spans="11:11" x14ac:dyDescent="0.3">
      <c r="K229" s="158"/>
    </row>
    <row r="230" spans="11:11" x14ac:dyDescent="0.3">
      <c r="K230" s="158"/>
    </row>
    <row r="231" spans="11:11" x14ac:dyDescent="0.3">
      <c r="K231" s="158"/>
    </row>
    <row r="232" spans="11:11" x14ac:dyDescent="0.3">
      <c r="K232" s="158"/>
    </row>
    <row r="233" spans="11:11" x14ac:dyDescent="0.3">
      <c r="K233" s="158"/>
    </row>
    <row r="234" spans="11:11" x14ac:dyDescent="0.3">
      <c r="K234" s="158"/>
    </row>
    <row r="235" spans="11:11" x14ac:dyDescent="0.3">
      <c r="K235" s="158"/>
    </row>
    <row r="236" spans="11:11" x14ac:dyDescent="0.3">
      <c r="K236" s="158"/>
    </row>
    <row r="237" spans="11:11" x14ac:dyDescent="0.3">
      <c r="K237" s="158"/>
    </row>
    <row r="238" spans="11:11" x14ac:dyDescent="0.3">
      <c r="K238" s="158"/>
    </row>
    <row r="239" spans="11:11" x14ac:dyDescent="0.3">
      <c r="K239" s="158"/>
    </row>
    <row r="240" spans="11:11" x14ac:dyDescent="0.3">
      <c r="K240" s="158"/>
    </row>
    <row r="241" spans="11:11" x14ac:dyDescent="0.3">
      <c r="K241" s="158"/>
    </row>
    <row r="242" spans="11:11" x14ac:dyDescent="0.3">
      <c r="K242" s="158"/>
    </row>
    <row r="243" spans="11:11" x14ac:dyDescent="0.3">
      <c r="K243" s="158"/>
    </row>
    <row r="244" spans="11:11" x14ac:dyDescent="0.3">
      <c r="K244" s="158"/>
    </row>
    <row r="245" spans="11:11" x14ac:dyDescent="0.3">
      <c r="K245" s="158"/>
    </row>
    <row r="246" spans="11:11" x14ac:dyDescent="0.3">
      <c r="K246" s="158"/>
    </row>
    <row r="247" spans="11:11" x14ac:dyDescent="0.3">
      <c r="K247" s="158"/>
    </row>
    <row r="248" spans="11:11" x14ac:dyDescent="0.3">
      <c r="K248" s="158"/>
    </row>
    <row r="249" spans="11:11" x14ac:dyDescent="0.3">
      <c r="K249" s="158"/>
    </row>
    <row r="250" spans="11:11" x14ac:dyDescent="0.3">
      <c r="K250" s="158"/>
    </row>
    <row r="251" spans="11:11" x14ac:dyDescent="0.3">
      <c r="K251" s="158"/>
    </row>
    <row r="252" spans="11:11" x14ac:dyDescent="0.3">
      <c r="K252" s="158"/>
    </row>
    <row r="253" spans="11:11" x14ac:dyDescent="0.3">
      <c r="K253" s="158"/>
    </row>
    <row r="254" spans="11:11" x14ac:dyDescent="0.3">
      <c r="K254" s="158"/>
    </row>
    <row r="255" spans="11:11" x14ac:dyDescent="0.3">
      <c r="K255" s="158"/>
    </row>
    <row r="256" spans="11:11" x14ac:dyDescent="0.3">
      <c r="K256" s="158"/>
    </row>
    <row r="257" spans="11:11" x14ac:dyDescent="0.3">
      <c r="K257" s="158"/>
    </row>
    <row r="258" spans="11:11" x14ac:dyDescent="0.3">
      <c r="K258" s="158"/>
    </row>
    <row r="259" spans="11:11" x14ac:dyDescent="0.3">
      <c r="K259" s="158"/>
    </row>
    <row r="260" spans="11:11" x14ac:dyDescent="0.3">
      <c r="K260" s="158"/>
    </row>
    <row r="261" spans="11:11" x14ac:dyDescent="0.3">
      <c r="K261" s="158"/>
    </row>
    <row r="262" spans="11:11" x14ac:dyDescent="0.3">
      <c r="K262" s="158"/>
    </row>
    <row r="263" spans="11:11" x14ac:dyDescent="0.3">
      <c r="K263" s="158"/>
    </row>
    <row r="264" spans="11:11" x14ac:dyDescent="0.3">
      <c r="K264" s="158"/>
    </row>
    <row r="265" spans="11:11" x14ac:dyDescent="0.3">
      <c r="K265" s="158"/>
    </row>
    <row r="266" spans="11:11" x14ac:dyDescent="0.3">
      <c r="K266" s="158"/>
    </row>
    <row r="267" spans="11:11" x14ac:dyDescent="0.3">
      <c r="K267" s="158"/>
    </row>
    <row r="268" spans="11:11" x14ac:dyDescent="0.3">
      <c r="K268" s="158"/>
    </row>
    <row r="269" spans="11:11" x14ac:dyDescent="0.3">
      <c r="K269" s="158"/>
    </row>
    <row r="270" spans="11:11" x14ac:dyDescent="0.3">
      <c r="K270" s="158"/>
    </row>
    <row r="271" spans="11:11" x14ac:dyDescent="0.3">
      <c r="K271" s="158"/>
    </row>
    <row r="272" spans="11:11" x14ac:dyDescent="0.3">
      <c r="K272" s="158"/>
    </row>
    <row r="273" spans="11:11" x14ac:dyDescent="0.3">
      <c r="K273" s="158"/>
    </row>
    <row r="274" spans="11:11" x14ac:dyDescent="0.3">
      <c r="K274" s="158"/>
    </row>
    <row r="275" spans="11:11" x14ac:dyDescent="0.3">
      <c r="K275" s="158"/>
    </row>
    <row r="276" spans="11:11" x14ac:dyDescent="0.3">
      <c r="K276" s="158"/>
    </row>
    <row r="277" spans="11:11" x14ac:dyDescent="0.3">
      <c r="K277" s="158"/>
    </row>
    <row r="278" spans="11:11" x14ac:dyDescent="0.3">
      <c r="K278" s="158"/>
    </row>
    <row r="279" spans="11:11" x14ac:dyDescent="0.3">
      <c r="K279" s="158"/>
    </row>
    <row r="280" spans="11:11" x14ac:dyDescent="0.3">
      <c r="K280" s="158"/>
    </row>
    <row r="281" spans="11:11" x14ac:dyDescent="0.3">
      <c r="K281" s="158"/>
    </row>
    <row r="282" spans="11:11" x14ac:dyDescent="0.3">
      <c r="K282" s="158"/>
    </row>
    <row r="283" spans="11:11" x14ac:dyDescent="0.3">
      <c r="K283" s="158"/>
    </row>
    <row r="284" spans="11:11" x14ac:dyDescent="0.3">
      <c r="K284" s="158"/>
    </row>
    <row r="285" spans="11:11" x14ac:dyDescent="0.3">
      <c r="K285" s="158"/>
    </row>
    <row r="286" spans="11:11" x14ac:dyDescent="0.3">
      <c r="K286" s="158"/>
    </row>
    <row r="287" spans="11:11" x14ac:dyDescent="0.3">
      <c r="K287" s="158"/>
    </row>
    <row r="288" spans="11:11" x14ac:dyDescent="0.3">
      <c r="K288" s="158"/>
    </row>
    <row r="289" spans="11:11" x14ac:dyDescent="0.3">
      <c r="K289" s="158"/>
    </row>
    <row r="290" spans="11:11" x14ac:dyDescent="0.3">
      <c r="K290" s="158"/>
    </row>
    <row r="291" spans="11:11" x14ac:dyDescent="0.3">
      <c r="K291" s="158"/>
    </row>
    <row r="292" spans="11:11" x14ac:dyDescent="0.3">
      <c r="K292" s="158"/>
    </row>
    <row r="293" spans="11:11" x14ac:dyDescent="0.3">
      <c r="K293" s="158"/>
    </row>
    <row r="294" spans="11:11" x14ac:dyDescent="0.3">
      <c r="K294" s="158"/>
    </row>
    <row r="295" spans="11:11" x14ac:dyDescent="0.3">
      <c r="K295" s="158"/>
    </row>
    <row r="296" spans="11:11" x14ac:dyDescent="0.3">
      <c r="K296" s="158"/>
    </row>
    <row r="297" spans="11:11" x14ac:dyDescent="0.3">
      <c r="K297" s="158"/>
    </row>
    <row r="298" spans="11:11" x14ac:dyDescent="0.3">
      <c r="K298" s="158"/>
    </row>
    <row r="299" spans="11:11" x14ac:dyDescent="0.3">
      <c r="K299" s="158"/>
    </row>
    <row r="300" spans="11:11" x14ac:dyDescent="0.3">
      <c r="K300" s="158"/>
    </row>
    <row r="301" spans="11:11" x14ac:dyDescent="0.3">
      <c r="K301" s="158"/>
    </row>
    <row r="302" spans="11:11" x14ac:dyDescent="0.3">
      <c r="K302" s="158"/>
    </row>
    <row r="303" spans="11:11" x14ac:dyDescent="0.3">
      <c r="K303" s="158"/>
    </row>
    <row r="304" spans="11:11" x14ac:dyDescent="0.3">
      <c r="K304" s="158"/>
    </row>
    <row r="305" spans="11:11" x14ac:dyDescent="0.3">
      <c r="K305" s="158"/>
    </row>
    <row r="306" spans="11:11" x14ac:dyDescent="0.3">
      <c r="K306" s="158"/>
    </row>
    <row r="307" spans="11:11" x14ac:dyDescent="0.3">
      <c r="K307" s="158"/>
    </row>
    <row r="308" spans="11:11" x14ac:dyDescent="0.3">
      <c r="K308" s="158"/>
    </row>
    <row r="309" spans="11:11" x14ac:dyDescent="0.3">
      <c r="K309" s="158"/>
    </row>
    <row r="310" spans="11:11" x14ac:dyDescent="0.3">
      <c r="K310" s="158"/>
    </row>
    <row r="311" spans="11:11" x14ac:dyDescent="0.3">
      <c r="K311" s="158"/>
    </row>
    <row r="312" spans="11:11" x14ac:dyDescent="0.3">
      <c r="K312" s="158"/>
    </row>
    <row r="313" spans="11:11" x14ac:dyDescent="0.3">
      <c r="K313" s="158"/>
    </row>
    <row r="314" spans="11:11" x14ac:dyDescent="0.3">
      <c r="K314" s="158"/>
    </row>
    <row r="315" spans="11:11" x14ac:dyDescent="0.3">
      <c r="K315" s="158"/>
    </row>
    <row r="316" spans="11:11" x14ac:dyDescent="0.3">
      <c r="K316" s="158"/>
    </row>
    <row r="317" spans="11:11" x14ac:dyDescent="0.3">
      <c r="K317" s="158"/>
    </row>
    <row r="318" spans="11:11" x14ac:dyDescent="0.3">
      <c r="K318" s="158"/>
    </row>
    <row r="319" spans="11:11" x14ac:dyDescent="0.3">
      <c r="K319" s="158"/>
    </row>
    <row r="320" spans="11:11" x14ac:dyDescent="0.3">
      <c r="K320" s="158"/>
    </row>
    <row r="321" spans="11:11" x14ac:dyDescent="0.3">
      <c r="K321" s="158"/>
    </row>
    <row r="322" spans="11:11" x14ac:dyDescent="0.3">
      <c r="K322" s="158"/>
    </row>
    <row r="323" spans="11:11" x14ac:dyDescent="0.3">
      <c r="K323" s="158"/>
    </row>
    <row r="324" spans="11:11" x14ac:dyDescent="0.3">
      <c r="K324" s="158"/>
    </row>
    <row r="325" spans="11:11" x14ac:dyDescent="0.3">
      <c r="K325" s="158"/>
    </row>
    <row r="326" spans="11:11" x14ac:dyDescent="0.3">
      <c r="K326" s="158"/>
    </row>
    <row r="327" spans="11:11" x14ac:dyDescent="0.3">
      <c r="K327" s="158"/>
    </row>
    <row r="328" spans="11:11" x14ac:dyDescent="0.3">
      <c r="K328" s="158"/>
    </row>
    <row r="329" spans="11:11" x14ac:dyDescent="0.3">
      <c r="K329" s="158"/>
    </row>
    <row r="330" spans="11:11" x14ac:dyDescent="0.3">
      <c r="K330" s="158"/>
    </row>
    <row r="331" spans="11:11" x14ac:dyDescent="0.3">
      <c r="K331" s="158"/>
    </row>
    <row r="332" spans="11:11" x14ac:dyDescent="0.3">
      <c r="K332" s="158"/>
    </row>
    <row r="333" spans="11:11" x14ac:dyDescent="0.3">
      <c r="K333" s="158"/>
    </row>
    <row r="334" spans="11:11" x14ac:dyDescent="0.3">
      <c r="K334" s="158"/>
    </row>
    <row r="335" spans="11:11" x14ac:dyDescent="0.3">
      <c r="K335" s="158"/>
    </row>
    <row r="336" spans="11:11" x14ac:dyDescent="0.3">
      <c r="K336" s="158"/>
    </row>
    <row r="337" spans="11:11" x14ac:dyDescent="0.3">
      <c r="K337" s="158"/>
    </row>
    <row r="338" spans="11:11" x14ac:dyDescent="0.3">
      <c r="K338" s="158"/>
    </row>
    <row r="339" spans="11:11" x14ac:dyDescent="0.3">
      <c r="K339" s="158"/>
    </row>
    <row r="340" spans="11:11" x14ac:dyDescent="0.3">
      <c r="K340" s="158"/>
    </row>
    <row r="341" spans="11:11" x14ac:dyDescent="0.3">
      <c r="K341" s="158"/>
    </row>
    <row r="342" spans="11:11" x14ac:dyDescent="0.3">
      <c r="K342" s="158"/>
    </row>
    <row r="343" spans="11:11" x14ac:dyDescent="0.3">
      <c r="K343" s="158"/>
    </row>
    <row r="344" spans="11:11" x14ac:dyDescent="0.3">
      <c r="K344" s="158"/>
    </row>
    <row r="345" spans="11:11" x14ac:dyDescent="0.3">
      <c r="K345" s="158"/>
    </row>
    <row r="346" spans="11:11" x14ac:dyDescent="0.3">
      <c r="K346" s="158"/>
    </row>
    <row r="347" spans="11:11" x14ac:dyDescent="0.3">
      <c r="K347" s="158"/>
    </row>
    <row r="348" spans="11:11" x14ac:dyDescent="0.3">
      <c r="K348" s="158"/>
    </row>
    <row r="349" spans="11:11" x14ac:dyDescent="0.3">
      <c r="K349" s="158"/>
    </row>
    <row r="350" spans="11:11" x14ac:dyDescent="0.3">
      <c r="K350" s="158"/>
    </row>
    <row r="351" spans="11:11" x14ac:dyDescent="0.3">
      <c r="K351" s="158"/>
    </row>
    <row r="352" spans="11:11" x14ac:dyDescent="0.3">
      <c r="K352" s="158"/>
    </row>
    <row r="353" spans="11:11" x14ac:dyDescent="0.3">
      <c r="K353" s="158"/>
    </row>
    <row r="354" spans="11:11" x14ac:dyDescent="0.3">
      <c r="K354" s="158"/>
    </row>
    <row r="355" spans="11:11" x14ac:dyDescent="0.3">
      <c r="K355" s="158"/>
    </row>
    <row r="356" spans="11:11" x14ac:dyDescent="0.3">
      <c r="K356" s="158"/>
    </row>
    <row r="357" spans="11:11" x14ac:dyDescent="0.3">
      <c r="K357" s="158"/>
    </row>
    <row r="358" spans="11:11" x14ac:dyDescent="0.3">
      <c r="K358" s="158"/>
    </row>
    <row r="359" spans="11:11" x14ac:dyDescent="0.3">
      <c r="K359" s="158"/>
    </row>
    <row r="360" spans="11:11" x14ac:dyDescent="0.3">
      <c r="K360" s="158"/>
    </row>
    <row r="361" spans="11:11" x14ac:dyDescent="0.3">
      <c r="K361" s="158"/>
    </row>
    <row r="362" spans="11:11" x14ac:dyDescent="0.3">
      <c r="K362" s="158"/>
    </row>
    <row r="363" spans="11:11" x14ac:dyDescent="0.3">
      <c r="K363" s="158"/>
    </row>
    <row r="364" spans="11:11" x14ac:dyDescent="0.3">
      <c r="K364" s="158"/>
    </row>
    <row r="365" spans="11:11" x14ac:dyDescent="0.3">
      <c r="K365" s="158"/>
    </row>
    <row r="366" spans="11:11" x14ac:dyDescent="0.3">
      <c r="K366" s="158"/>
    </row>
    <row r="367" spans="11:11" x14ac:dyDescent="0.3">
      <c r="K367" s="158"/>
    </row>
    <row r="368" spans="11:11" x14ac:dyDescent="0.3">
      <c r="K368" s="158"/>
    </row>
    <row r="369" spans="11:11" x14ac:dyDescent="0.3">
      <c r="K369" s="158"/>
    </row>
    <row r="370" spans="11:11" x14ac:dyDescent="0.3">
      <c r="K370" s="158"/>
    </row>
    <row r="371" spans="11:11" x14ac:dyDescent="0.3">
      <c r="K371" s="158"/>
    </row>
    <row r="372" spans="11:11" x14ac:dyDescent="0.3">
      <c r="K372" s="158"/>
    </row>
    <row r="373" spans="11:11" x14ac:dyDescent="0.3">
      <c r="K373" s="158"/>
    </row>
    <row r="374" spans="11:11" x14ac:dyDescent="0.3">
      <c r="K374" s="158"/>
    </row>
    <row r="375" spans="11:11" x14ac:dyDescent="0.3">
      <c r="K375" s="158"/>
    </row>
    <row r="376" spans="11:11" x14ac:dyDescent="0.3">
      <c r="K376" s="158"/>
    </row>
    <row r="377" spans="11:11" x14ac:dyDescent="0.3">
      <c r="K377" s="158"/>
    </row>
    <row r="378" spans="11:11" x14ac:dyDescent="0.3">
      <c r="K378" s="158"/>
    </row>
    <row r="379" spans="11:11" x14ac:dyDescent="0.3">
      <c r="K379" s="158"/>
    </row>
    <row r="380" spans="11:11" x14ac:dyDescent="0.3">
      <c r="K380" s="158"/>
    </row>
    <row r="381" spans="11:11" x14ac:dyDescent="0.3">
      <c r="K381" s="158"/>
    </row>
    <row r="382" spans="11:11" x14ac:dyDescent="0.3">
      <c r="K382" s="158"/>
    </row>
    <row r="383" spans="11:11" x14ac:dyDescent="0.3">
      <c r="K383" s="158"/>
    </row>
    <row r="384" spans="11:11" x14ac:dyDescent="0.3">
      <c r="K384" s="158"/>
    </row>
    <row r="385" spans="11:11" x14ac:dyDescent="0.3">
      <c r="K385" s="158"/>
    </row>
    <row r="386" spans="11:11" x14ac:dyDescent="0.3">
      <c r="K386" s="158"/>
    </row>
    <row r="387" spans="11:11" x14ac:dyDescent="0.3">
      <c r="K387" s="158"/>
    </row>
    <row r="388" spans="11:11" x14ac:dyDescent="0.3">
      <c r="K388" s="158"/>
    </row>
    <row r="389" spans="11:11" x14ac:dyDescent="0.3">
      <c r="K389" s="158"/>
    </row>
    <row r="390" spans="11:11" x14ac:dyDescent="0.3">
      <c r="K390" s="158"/>
    </row>
    <row r="391" spans="11:11" x14ac:dyDescent="0.3">
      <c r="K391" s="158"/>
    </row>
    <row r="392" spans="11:11" x14ac:dyDescent="0.3">
      <c r="K392" s="158"/>
    </row>
    <row r="393" spans="11:11" x14ac:dyDescent="0.3">
      <c r="K393" s="158"/>
    </row>
    <row r="394" spans="11:11" x14ac:dyDescent="0.3">
      <c r="K394" s="158"/>
    </row>
    <row r="395" spans="11:11" x14ac:dyDescent="0.3">
      <c r="K395" s="158"/>
    </row>
    <row r="396" spans="11:11" x14ac:dyDescent="0.3">
      <c r="K396" s="158"/>
    </row>
    <row r="397" spans="11:11" x14ac:dyDescent="0.3">
      <c r="K397" s="158"/>
    </row>
    <row r="398" spans="11:11" x14ac:dyDescent="0.3">
      <c r="K398" s="158"/>
    </row>
    <row r="399" spans="11:11" x14ac:dyDescent="0.3">
      <c r="K399" s="158"/>
    </row>
    <row r="400" spans="11:11" x14ac:dyDescent="0.3">
      <c r="K400" s="158"/>
    </row>
    <row r="401" spans="11:11" x14ac:dyDescent="0.3">
      <c r="K401" s="158"/>
    </row>
    <row r="402" spans="11:11" x14ac:dyDescent="0.3">
      <c r="K402" s="158"/>
    </row>
    <row r="403" spans="11:11" x14ac:dyDescent="0.3">
      <c r="K403" s="158"/>
    </row>
    <row r="404" spans="11:11" x14ac:dyDescent="0.3">
      <c r="K404" s="158"/>
    </row>
    <row r="405" spans="11:11" x14ac:dyDescent="0.3">
      <c r="K405" s="158"/>
    </row>
    <row r="406" spans="11:11" x14ac:dyDescent="0.3">
      <c r="K406" s="158"/>
    </row>
    <row r="407" spans="11:11" x14ac:dyDescent="0.3">
      <c r="K407" s="158"/>
    </row>
    <row r="408" spans="11:11" x14ac:dyDescent="0.3">
      <c r="K408" s="158"/>
    </row>
    <row r="409" spans="11:11" x14ac:dyDescent="0.3">
      <c r="K409" s="158"/>
    </row>
    <row r="410" spans="11:11" x14ac:dyDescent="0.3">
      <c r="K410" s="158"/>
    </row>
    <row r="411" spans="11:11" x14ac:dyDescent="0.3">
      <c r="K411" s="158"/>
    </row>
    <row r="412" spans="11:11" x14ac:dyDescent="0.3">
      <c r="K412" s="158"/>
    </row>
    <row r="413" spans="11:11" x14ac:dyDescent="0.3">
      <c r="K413" s="158"/>
    </row>
    <row r="414" spans="11:11" x14ac:dyDescent="0.3">
      <c r="K414" s="158"/>
    </row>
    <row r="415" spans="11:11" x14ac:dyDescent="0.3">
      <c r="K415" s="158"/>
    </row>
    <row r="416" spans="11:11" x14ac:dyDescent="0.3">
      <c r="K416" s="158"/>
    </row>
    <row r="417" spans="11:11" x14ac:dyDescent="0.3">
      <c r="K417" s="158"/>
    </row>
    <row r="418" spans="11:11" x14ac:dyDescent="0.3">
      <c r="K418" s="158"/>
    </row>
    <row r="419" spans="11:11" x14ac:dyDescent="0.3">
      <c r="K419" s="158"/>
    </row>
    <row r="420" spans="11:11" x14ac:dyDescent="0.3">
      <c r="K420" s="158"/>
    </row>
    <row r="421" spans="11:11" x14ac:dyDescent="0.3">
      <c r="K421" s="158"/>
    </row>
    <row r="422" spans="11:11" x14ac:dyDescent="0.3">
      <c r="K422" s="158"/>
    </row>
    <row r="423" spans="11:11" x14ac:dyDescent="0.3">
      <c r="K423" s="158"/>
    </row>
    <row r="424" spans="11:11" x14ac:dyDescent="0.3">
      <c r="K424" s="158"/>
    </row>
    <row r="425" spans="11:11" x14ac:dyDescent="0.3">
      <c r="K425" s="158"/>
    </row>
    <row r="426" spans="11:11" x14ac:dyDescent="0.3">
      <c r="K426" s="158"/>
    </row>
    <row r="427" spans="11:11" x14ac:dyDescent="0.3">
      <c r="K427" s="158"/>
    </row>
    <row r="428" spans="11:11" x14ac:dyDescent="0.3">
      <c r="K428" s="158"/>
    </row>
    <row r="429" spans="11:11" x14ac:dyDescent="0.3">
      <c r="K429" s="158"/>
    </row>
    <row r="430" spans="11:11" x14ac:dyDescent="0.3">
      <c r="K430" s="158"/>
    </row>
    <row r="431" spans="11:11" x14ac:dyDescent="0.3">
      <c r="K431" s="158"/>
    </row>
    <row r="432" spans="11:11" x14ac:dyDescent="0.3">
      <c r="K432" s="158"/>
    </row>
    <row r="433" spans="11:11" x14ac:dyDescent="0.3">
      <c r="K433" s="158"/>
    </row>
    <row r="434" spans="11:11" x14ac:dyDescent="0.3">
      <c r="K434" s="158"/>
    </row>
    <row r="435" spans="11:11" x14ac:dyDescent="0.3">
      <c r="K435" s="158"/>
    </row>
    <row r="436" spans="11:11" x14ac:dyDescent="0.3">
      <c r="K436" s="158"/>
    </row>
    <row r="437" spans="11:11" x14ac:dyDescent="0.3">
      <c r="K437" s="158"/>
    </row>
    <row r="438" spans="11:11" x14ac:dyDescent="0.3">
      <c r="K438" s="158"/>
    </row>
    <row r="439" spans="11:11" x14ac:dyDescent="0.3">
      <c r="K439" s="158"/>
    </row>
    <row r="440" spans="11:11" x14ac:dyDescent="0.3">
      <c r="K440" s="158"/>
    </row>
    <row r="441" spans="11:11" x14ac:dyDescent="0.3">
      <c r="K441" s="158"/>
    </row>
    <row r="442" spans="11:11" x14ac:dyDescent="0.3">
      <c r="K442" s="158"/>
    </row>
    <row r="443" spans="11:11" x14ac:dyDescent="0.3">
      <c r="K443" s="158"/>
    </row>
    <row r="444" spans="11:11" x14ac:dyDescent="0.3">
      <c r="K444" s="158"/>
    </row>
    <row r="445" spans="11:11" x14ac:dyDescent="0.3">
      <c r="K445" s="158"/>
    </row>
    <row r="446" spans="11:11" x14ac:dyDescent="0.3">
      <c r="K446" s="158"/>
    </row>
    <row r="447" spans="11:11" x14ac:dyDescent="0.3">
      <c r="K447" s="158"/>
    </row>
    <row r="448" spans="11:11" x14ac:dyDescent="0.3">
      <c r="K448" s="158"/>
    </row>
    <row r="449" spans="11:11" x14ac:dyDescent="0.3">
      <c r="K449" s="158"/>
    </row>
    <row r="450" spans="11:11" x14ac:dyDescent="0.3">
      <c r="K450" s="158"/>
    </row>
    <row r="451" spans="11:11" x14ac:dyDescent="0.3">
      <c r="K451" s="158"/>
    </row>
    <row r="452" spans="11:11" x14ac:dyDescent="0.3">
      <c r="K452" s="158"/>
    </row>
    <row r="453" spans="11:11" x14ac:dyDescent="0.3">
      <c r="K453" s="158"/>
    </row>
    <row r="454" spans="11:11" x14ac:dyDescent="0.3">
      <c r="K454" s="158"/>
    </row>
    <row r="455" spans="11:11" x14ac:dyDescent="0.3">
      <c r="K455" s="158"/>
    </row>
    <row r="456" spans="11:11" x14ac:dyDescent="0.3">
      <c r="K456" s="158"/>
    </row>
    <row r="457" spans="11:11" x14ac:dyDescent="0.3">
      <c r="K457" s="158"/>
    </row>
    <row r="458" spans="11:11" x14ac:dyDescent="0.3">
      <c r="K458" s="158"/>
    </row>
    <row r="459" spans="11:11" x14ac:dyDescent="0.3">
      <c r="K459" s="158"/>
    </row>
    <row r="460" spans="11:11" x14ac:dyDescent="0.3">
      <c r="K460" s="158"/>
    </row>
    <row r="461" spans="11:11" x14ac:dyDescent="0.3">
      <c r="K461" s="158"/>
    </row>
    <row r="462" spans="11:11" x14ac:dyDescent="0.3">
      <c r="K462" s="158"/>
    </row>
    <row r="463" spans="11:11" x14ac:dyDescent="0.3">
      <c r="K463" s="158"/>
    </row>
    <row r="464" spans="11:11" x14ac:dyDescent="0.3">
      <c r="K464" s="158"/>
    </row>
    <row r="465" spans="11:11" x14ac:dyDescent="0.3">
      <c r="K465" s="158"/>
    </row>
    <row r="466" spans="11:11" x14ac:dyDescent="0.3">
      <c r="K466" s="158"/>
    </row>
    <row r="467" spans="11:11" x14ac:dyDescent="0.3">
      <c r="K467" s="158"/>
    </row>
    <row r="468" spans="11:11" x14ac:dyDescent="0.3">
      <c r="K468" s="158"/>
    </row>
    <row r="469" spans="11:11" x14ac:dyDescent="0.3">
      <c r="K469" s="158"/>
    </row>
    <row r="470" spans="11:11" x14ac:dyDescent="0.3">
      <c r="K470" s="158"/>
    </row>
    <row r="471" spans="11:11" x14ac:dyDescent="0.3">
      <c r="K471" s="158"/>
    </row>
    <row r="472" spans="11:11" x14ac:dyDescent="0.3">
      <c r="K472" s="158"/>
    </row>
    <row r="473" spans="11:11" x14ac:dyDescent="0.3">
      <c r="K473" s="158"/>
    </row>
    <row r="474" spans="11:11" x14ac:dyDescent="0.3">
      <c r="K474" s="158"/>
    </row>
    <row r="475" spans="11:11" x14ac:dyDescent="0.3">
      <c r="K475" s="158"/>
    </row>
    <row r="476" spans="11:11" x14ac:dyDescent="0.3">
      <c r="K476" s="158"/>
    </row>
    <row r="477" spans="11:11" x14ac:dyDescent="0.3">
      <c r="K477" s="158"/>
    </row>
    <row r="478" spans="11:11" x14ac:dyDescent="0.3">
      <c r="K478" s="158"/>
    </row>
    <row r="479" spans="11:11" x14ac:dyDescent="0.3">
      <c r="K479" s="158"/>
    </row>
    <row r="480" spans="11:11" x14ac:dyDescent="0.3">
      <c r="K480" s="158"/>
    </row>
    <row r="481" spans="11:11" x14ac:dyDescent="0.3">
      <c r="K481" s="158"/>
    </row>
    <row r="482" spans="11:11" x14ac:dyDescent="0.3">
      <c r="K482" s="158"/>
    </row>
    <row r="483" spans="11:11" x14ac:dyDescent="0.3">
      <c r="K483" s="158"/>
    </row>
    <row r="484" spans="11:11" x14ac:dyDescent="0.3">
      <c r="K484" s="158"/>
    </row>
    <row r="485" spans="11:11" x14ac:dyDescent="0.3">
      <c r="K485" s="158"/>
    </row>
    <row r="486" spans="11:11" x14ac:dyDescent="0.3">
      <c r="K486" s="158"/>
    </row>
    <row r="487" spans="11:11" x14ac:dyDescent="0.3">
      <c r="K487" s="158"/>
    </row>
    <row r="488" spans="11:11" x14ac:dyDescent="0.3">
      <c r="K488" s="158"/>
    </row>
    <row r="489" spans="11:11" x14ac:dyDescent="0.3">
      <c r="K489" s="158"/>
    </row>
    <row r="490" spans="11:11" x14ac:dyDescent="0.3">
      <c r="K490" s="158"/>
    </row>
    <row r="491" spans="11:11" x14ac:dyDescent="0.3">
      <c r="K491" s="158"/>
    </row>
    <row r="492" spans="11:11" x14ac:dyDescent="0.3">
      <c r="K492" s="158"/>
    </row>
    <row r="493" spans="11:11" x14ac:dyDescent="0.3">
      <c r="K493" s="158"/>
    </row>
    <row r="494" spans="11:11" x14ac:dyDescent="0.3">
      <c r="K494" s="158"/>
    </row>
    <row r="495" spans="11:11" x14ac:dyDescent="0.3">
      <c r="K495" s="158"/>
    </row>
    <row r="496" spans="11:11" x14ac:dyDescent="0.3">
      <c r="K496" s="158"/>
    </row>
    <row r="497" spans="11:11" x14ac:dyDescent="0.3">
      <c r="K497" s="158"/>
    </row>
    <row r="498" spans="11:11" x14ac:dyDescent="0.3">
      <c r="K498" s="158"/>
    </row>
    <row r="499" spans="11:11" x14ac:dyDescent="0.3">
      <c r="K499" s="158"/>
    </row>
    <row r="500" spans="11:11" x14ac:dyDescent="0.3">
      <c r="K500" s="158"/>
    </row>
    <row r="501" spans="11:11" x14ac:dyDescent="0.3">
      <c r="K501" s="158"/>
    </row>
    <row r="502" spans="11:11" x14ac:dyDescent="0.3">
      <c r="K502" s="158"/>
    </row>
    <row r="503" spans="11:11" x14ac:dyDescent="0.3">
      <c r="K503" s="158"/>
    </row>
    <row r="504" spans="11:11" x14ac:dyDescent="0.3">
      <c r="K504" s="158"/>
    </row>
    <row r="505" spans="11:11" x14ac:dyDescent="0.3">
      <c r="K505" s="158"/>
    </row>
    <row r="506" spans="11:11" x14ac:dyDescent="0.3">
      <c r="K506" s="158"/>
    </row>
    <row r="507" spans="11:11" x14ac:dyDescent="0.3">
      <c r="K507" s="158"/>
    </row>
    <row r="508" spans="11:11" x14ac:dyDescent="0.3">
      <c r="K508" s="158"/>
    </row>
    <row r="509" spans="11:11" x14ac:dyDescent="0.3">
      <c r="K509" s="158"/>
    </row>
    <row r="510" spans="11:11" x14ac:dyDescent="0.3">
      <c r="K510" s="158"/>
    </row>
    <row r="511" spans="11:11" x14ac:dyDescent="0.3">
      <c r="K511" s="158"/>
    </row>
    <row r="512" spans="11:11" x14ac:dyDescent="0.3">
      <c r="K512" s="158"/>
    </row>
    <row r="513" spans="11:11" x14ac:dyDescent="0.3">
      <c r="K513" s="158"/>
    </row>
    <row r="514" spans="11:11" x14ac:dyDescent="0.3">
      <c r="K514" s="158"/>
    </row>
    <row r="515" spans="11:11" x14ac:dyDescent="0.3">
      <c r="K515" s="158"/>
    </row>
    <row r="516" spans="11:11" x14ac:dyDescent="0.3">
      <c r="K516" s="158"/>
    </row>
    <row r="517" spans="11:11" x14ac:dyDescent="0.3">
      <c r="K517" s="158"/>
    </row>
    <row r="518" spans="11:11" x14ac:dyDescent="0.3">
      <c r="K518" s="158"/>
    </row>
    <row r="519" spans="11:11" x14ac:dyDescent="0.3">
      <c r="K519" s="158"/>
    </row>
    <row r="520" spans="11:11" x14ac:dyDescent="0.3">
      <c r="K520" s="158"/>
    </row>
    <row r="521" spans="11:11" x14ac:dyDescent="0.3">
      <c r="K521" s="158"/>
    </row>
    <row r="522" spans="11:11" x14ac:dyDescent="0.3">
      <c r="K522" s="158"/>
    </row>
    <row r="523" spans="11:11" x14ac:dyDescent="0.3">
      <c r="K523" s="158"/>
    </row>
    <row r="524" spans="11:11" x14ac:dyDescent="0.3">
      <c r="K524" s="158"/>
    </row>
    <row r="525" spans="11:11" x14ac:dyDescent="0.3">
      <c r="K525" s="158"/>
    </row>
    <row r="526" spans="11:11" x14ac:dyDescent="0.3">
      <c r="K526" s="158"/>
    </row>
    <row r="527" spans="11:11" x14ac:dyDescent="0.3">
      <c r="K527" s="158"/>
    </row>
    <row r="528" spans="11:11" x14ac:dyDescent="0.3">
      <c r="K528" s="158"/>
    </row>
    <row r="529" spans="11:11" x14ac:dyDescent="0.3">
      <c r="K529" s="158"/>
    </row>
    <row r="530" spans="11:11" x14ac:dyDescent="0.3">
      <c r="K530" s="158"/>
    </row>
    <row r="531" spans="11:11" x14ac:dyDescent="0.3">
      <c r="K531" s="158"/>
    </row>
    <row r="532" spans="11:11" x14ac:dyDescent="0.3">
      <c r="K532" s="158"/>
    </row>
    <row r="533" spans="11:11" x14ac:dyDescent="0.3">
      <c r="K533" s="158"/>
    </row>
    <row r="534" spans="11:11" x14ac:dyDescent="0.3">
      <c r="K534" s="158"/>
    </row>
    <row r="535" spans="11:11" x14ac:dyDescent="0.3">
      <c r="K535" s="158"/>
    </row>
    <row r="536" spans="11:11" x14ac:dyDescent="0.3">
      <c r="K536" s="158"/>
    </row>
    <row r="537" spans="11:11" x14ac:dyDescent="0.3">
      <c r="K537" s="158"/>
    </row>
    <row r="538" spans="11:11" x14ac:dyDescent="0.3">
      <c r="K538" s="158"/>
    </row>
    <row r="539" spans="11:11" x14ac:dyDescent="0.3">
      <c r="K539" s="158"/>
    </row>
    <row r="540" spans="11:11" x14ac:dyDescent="0.3">
      <c r="K540" s="158"/>
    </row>
    <row r="541" spans="11:11" x14ac:dyDescent="0.3">
      <c r="K541" s="158"/>
    </row>
    <row r="542" spans="11:11" x14ac:dyDescent="0.3">
      <c r="K542" s="158"/>
    </row>
    <row r="543" spans="11:11" x14ac:dyDescent="0.3">
      <c r="K543" s="158"/>
    </row>
    <row r="544" spans="11:11" x14ac:dyDescent="0.3">
      <c r="K544" s="158"/>
    </row>
    <row r="545" spans="11:11" x14ac:dyDescent="0.3">
      <c r="K545" s="158"/>
    </row>
    <row r="546" spans="11:11" x14ac:dyDescent="0.3">
      <c r="K546" s="158"/>
    </row>
    <row r="547" spans="11:11" x14ac:dyDescent="0.3">
      <c r="K547" s="158"/>
    </row>
    <row r="548" spans="11:11" x14ac:dyDescent="0.3">
      <c r="K548" s="158"/>
    </row>
    <row r="549" spans="11:11" x14ac:dyDescent="0.3">
      <c r="K549" s="158"/>
    </row>
    <row r="550" spans="11:11" x14ac:dyDescent="0.3">
      <c r="K550" s="158"/>
    </row>
    <row r="551" spans="11:11" x14ac:dyDescent="0.3">
      <c r="K551" s="158"/>
    </row>
    <row r="552" spans="11:11" x14ac:dyDescent="0.3">
      <c r="K552" s="158"/>
    </row>
    <row r="553" spans="11:11" x14ac:dyDescent="0.3">
      <c r="K553" s="158"/>
    </row>
    <row r="554" spans="11:11" x14ac:dyDescent="0.3">
      <c r="K554" s="158"/>
    </row>
    <row r="555" spans="11:11" x14ac:dyDescent="0.3">
      <c r="K555" s="158"/>
    </row>
    <row r="556" spans="11:11" x14ac:dyDescent="0.3">
      <c r="K556" s="158"/>
    </row>
    <row r="557" spans="11:11" x14ac:dyDescent="0.3">
      <c r="K557" s="158"/>
    </row>
    <row r="558" spans="11:11" x14ac:dyDescent="0.3">
      <c r="K558" s="158"/>
    </row>
    <row r="559" spans="11:11" x14ac:dyDescent="0.3">
      <c r="K559" s="158"/>
    </row>
    <row r="560" spans="11:11" x14ac:dyDescent="0.3">
      <c r="K560" s="158"/>
    </row>
    <row r="561" spans="11:11" x14ac:dyDescent="0.3">
      <c r="K561" s="158"/>
    </row>
    <row r="562" spans="11:11" x14ac:dyDescent="0.3">
      <c r="K562" s="158"/>
    </row>
    <row r="563" spans="11:11" x14ac:dyDescent="0.3">
      <c r="K563" s="158"/>
    </row>
  </sheetData>
  <conditionalFormatting sqref="J12:J25 J28:J56 J60:J69 J9:J10">
    <cfRule type="cellIs" dxfId="1" priority="6" operator="equal">
      <formula>0</formula>
    </cfRule>
  </conditionalFormatting>
  <conditionalFormatting sqref="J11">
    <cfRule type="cellIs" dxfId="0" priority="1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zoomScale="90" zoomScaleNormal="90" workbookViewId="0">
      <selection activeCell="C9" sqref="C9"/>
    </sheetView>
  </sheetViews>
  <sheetFormatPr defaultRowHeight="13.2" x14ac:dyDescent="0.25"/>
  <cols>
    <col min="1" max="1" width="76.109375" customWidth="1"/>
    <col min="2" max="2" width="2" customWidth="1"/>
    <col min="4" max="4" width="2.109375" customWidth="1"/>
    <col min="6" max="6" width="2.5546875" customWidth="1"/>
    <col min="8" max="8" width="2.5546875" customWidth="1"/>
    <col min="9" max="9" width="11.88671875" bestFit="1" customWidth="1"/>
    <col min="10" max="10" width="12.33203125" hidden="1" customWidth="1"/>
    <col min="11" max="11" width="13.21875" customWidth="1"/>
    <col min="12" max="12" width="35.44140625" hidden="1" customWidth="1"/>
    <col min="13" max="13" width="15.44140625" hidden="1" customWidth="1"/>
    <col min="14" max="14" width="11.6640625" hidden="1" customWidth="1"/>
    <col min="15" max="15" width="11.109375" hidden="1" customWidth="1"/>
    <col min="16" max="16" width="19.88671875" hidden="1" customWidth="1"/>
    <col min="17" max="17" width="3" customWidth="1"/>
  </cols>
  <sheetData>
    <row r="1" spans="1:29" ht="24.9" customHeight="1" thickBot="1" x14ac:dyDescent="0.35">
      <c r="A1" s="565" t="s">
        <v>245</v>
      </c>
      <c r="B1" s="566"/>
      <c r="C1" s="566"/>
      <c r="D1" s="566"/>
      <c r="E1" s="566"/>
      <c r="F1" s="566"/>
      <c r="G1" s="566"/>
      <c r="H1" s="566"/>
      <c r="I1" s="567"/>
      <c r="L1" s="43" t="s">
        <v>251</v>
      </c>
      <c r="M1" s="37" t="s">
        <v>247</v>
      </c>
      <c r="N1" s="38" t="s">
        <v>248</v>
      </c>
      <c r="O1" s="38" t="s">
        <v>134</v>
      </c>
      <c r="P1" s="38" t="s">
        <v>249</v>
      </c>
      <c r="W1" s="14"/>
      <c r="AA1" s="6"/>
      <c r="AC1" s="15"/>
    </row>
    <row r="2" spans="1:29" ht="17.25" customHeight="1" thickBot="1" x14ac:dyDescent="0.3">
      <c r="A2" s="16" t="s">
        <v>131</v>
      </c>
      <c r="B2" s="17"/>
      <c r="C2" s="18" t="s">
        <v>132</v>
      </c>
      <c r="D2" s="17"/>
      <c r="E2" s="18" t="s">
        <v>133</v>
      </c>
      <c r="F2" s="17"/>
      <c r="G2" s="18" t="s">
        <v>134</v>
      </c>
      <c r="H2" s="17"/>
      <c r="I2" s="19" t="s">
        <v>135</v>
      </c>
      <c r="J2" s="15"/>
      <c r="K2" s="15"/>
      <c r="L2" s="44" t="s">
        <v>148</v>
      </c>
      <c r="M2" s="39">
        <v>4382</v>
      </c>
      <c r="N2" s="39">
        <v>20</v>
      </c>
      <c r="O2" s="39">
        <v>42</v>
      </c>
      <c r="P2" s="40">
        <f>M2*N2*O2</f>
        <v>3680880</v>
      </c>
      <c r="S2" s="20"/>
      <c r="W2" s="14"/>
      <c r="AC2" s="15"/>
    </row>
    <row r="3" spans="1:29" ht="17.25" customHeight="1" thickBot="1" x14ac:dyDescent="0.3">
      <c r="A3" s="21" t="s">
        <v>256</v>
      </c>
      <c r="B3" s="22"/>
      <c r="C3" s="23">
        <f>'RES-EEI &gt;$200K'!E6</f>
        <v>188</v>
      </c>
      <c r="D3" s="24"/>
      <c r="E3" s="45">
        <v>20</v>
      </c>
      <c r="F3" s="22"/>
      <c r="G3" s="25">
        <v>42</v>
      </c>
      <c r="H3" s="26"/>
      <c r="I3" s="27">
        <f t="shared" ref="I3:I13" si="0">C3*E3*G3</f>
        <v>157920</v>
      </c>
      <c r="J3" s="226">
        <f>C3*E3</f>
        <v>3760</v>
      </c>
      <c r="K3" s="13">
        <f>C3*E3</f>
        <v>3760</v>
      </c>
      <c r="L3" s="44" t="s">
        <v>150</v>
      </c>
      <c r="M3" s="39">
        <v>4059</v>
      </c>
      <c r="N3" s="39">
        <v>4</v>
      </c>
      <c r="O3" s="39">
        <v>42</v>
      </c>
      <c r="P3" s="40">
        <f t="shared" ref="P3:P14" si="1">M3*N3*O3</f>
        <v>681912</v>
      </c>
      <c r="S3" s="20"/>
      <c r="W3" s="14"/>
      <c r="AC3" s="15"/>
    </row>
    <row r="4" spans="1:29" ht="15" customHeight="1" thickBot="1" x14ac:dyDescent="0.3">
      <c r="A4" s="21" t="s">
        <v>257</v>
      </c>
      <c r="B4" s="22"/>
      <c r="C4" s="23">
        <f>'RES-EEI &lt;$200K'!E6</f>
        <v>707</v>
      </c>
      <c r="D4" s="24"/>
      <c r="E4" s="45">
        <v>15</v>
      </c>
      <c r="F4" s="22"/>
      <c r="G4" s="25">
        <v>42</v>
      </c>
      <c r="H4" s="26"/>
      <c r="I4" s="27">
        <f t="shared" si="0"/>
        <v>445410</v>
      </c>
      <c r="J4" s="226">
        <f t="shared" ref="J4:J14" si="2">C4*E4</f>
        <v>10605</v>
      </c>
      <c r="K4" s="13">
        <f t="shared" ref="K4:K14" si="3">C4*E4</f>
        <v>10605</v>
      </c>
      <c r="L4" s="44"/>
      <c r="M4" s="39"/>
      <c r="N4" s="39"/>
      <c r="O4" s="39"/>
      <c r="P4" s="40"/>
      <c r="S4" s="20"/>
      <c r="W4" s="14"/>
      <c r="AC4" s="15"/>
    </row>
    <row r="5" spans="1:29" ht="15.75" customHeight="1" thickBot="1" x14ac:dyDescent="0.3">
      <c r="A5" s="21" t="s">
        <v>258</v>
      </c>
      <c r="B5" s="22"/>
      <c r="C5" s="23">
        <f>'RES-EEI &lt;$80K'!E6</f>
        <v>965</v>
      </c>
      <c r="D5" s="24"/>
      <c r="E5" s="45">
        <v>10</v>
      </c>
      <c r="F5" s="22"/>
      <c r="G5" s="25">
        <v>42</v>
      </c>
      <c r="H5" s="26"/>
      <c r="I5" s="27">
        <f t="shared" si="0"/>
        <v>405300</v>
      </c>
      <c r="J5" s="226">
        <f t="shared" si="2"/>
        <v>9650</v>
      </c>
      <c r="K5" s="13">
        <f t="shared" si="3"/>
        <v>9650</v>
      </c>
      <c r="L5" s="44"/>
      <c r="M5" s="39"/>
      <c r="N5" s="39"/>
      <c r="O5" s="39"/>
      <c r="P5" s="40"/>
      <c r="S5" s="20"/>
      <c r="W5" s="14"/>
      <c r="AC5" s="15"/>
    </row>
    <row r="6" spans="1:29" ht="15.75" customHeight="1" thickBot="1" x14ac:dyDescent="0.3">
      <c r="A6" s="28" t="s">
        <v>259</v>
      </c>
      <c r="B6" s="22"/>
      <c r="C6" s="23">
        <f>'RES-EEI &gt;$200K'!E6</f>
        <v>188</v>
      </c>
      <c r="D6" s="24"/>
      <c r="E6" s="45">
        <v>8</v>
      </c>
      <c r="F6" s="22"/>
      <c r="G6" s="25">
        <v>42</v>
      </c>
      <c r="H6" s="26"/>
      <c r="I6" s="27">
        <f t="shared" si="0"/>
        <v>63168</v>
      </c>
      <c r="J6" s="226">
        <f t="shared" si="2"/>
        <v>1504</v>
      </c>
      <c r="K6" s="13">
        <f t="shared" si="3"/>
        <v>1504</v>
      </c>
      <c r="L6" s="44"/>
      <c r="M6" s="39"/>
      <c r="N6" s="39"/>
      <c r="O6" s="39"/>
      <c r="P6" s="227"/>
      <c r="Q6" s="6"/>
      <c r="S6" s="20"/>
      <c r="W6" s="14"/>
      <c r="AC6" s="15"/>
    </row>
    <row r="7" spans="1:29" ht="14.1" customHeight="1" thickBot="1" x14ac:dyDescent="0.3">
      <c r="A7" s="28" t="s">
        <v>260</v>
      </c>
      <c r="B7" s="22"/>
      <c r="C7" s="49">
        <f>'RES-EEI &lt;$200K'!E6</f>
        <v>707</v>
      </c>
      <c r="D7" s="24"/>
      <c r="E7" s="45">
        <v>4</v>
      </c>
      <c r="F7" s="22"/>
      <c r="G7" s="25">
        <v>42</v>
      </c>
      <c r="H7" s="26"/>
      <c r="I7" s="27">
        <f t="shared" si="0"/>
        <v>118776</v>
      </c>
      <c r="J7" s="226">
        <f t="shared" si="2"/>
        <v>2828</v>
      </c>
      <c r="K7" s="13">
        <f t="shared" si="3"/>
        <v>2828</v>
      </c>
      <c r="L7" s="44" t="s">
        <v>149</v>
      </c>
      <c r="M7" s="39">
        <v>1999</v>
      </c>
      <c r="N7" s="39">
        <v>8</v>
      </c>
      <c r="O7" s="39">
        <v>42</v>
      </c>
      <c r="P7" s="227">
        <f t="shared" si="1"/>
        <v>671664</v>
      </c>
      <c r="Q7" s="228"/>
      <c r="R7" s="427"/>
      <c r="S7" s="20"/>
      <c r="W7" s="14"/>
      <c r="AC7" s="15"/>
    </row>
    <row r="8" spans="1:29" ht="14.1" customHeight="1" thickBot="1" x14ac:dyDescent="0.3">
      <c r="A8" s="28" t="s">
        <v>261</v>
      </c>
      <c r="B8" s="22"/>
      <c r="C8" s="23">
        <f>'RES-EEI &lt;$80K'!E6</f>
        <v>965</v>
      </c>
      <c r="D8" s="24"/>
      <c r="E8" s="45">
        <v>2</v>
      </c>
      <c r="F8" s="22"/>
      <c r="G8" s="25">
        <v>42</v>
      </c>
      <c r="H8" s="26"/>
      <c r="I8" s="27">
        <f t="shared" si="0"/>
        <v>81060</v>
      </c>
      <c r="J8" s="226">
        <f t="shared" si="2"/>
        <v>1930</v>
      </c>
      <c r="K8" s="13">
        <f t="shared" si="3"/>
        <v>1930</v>
      </c>
      <c r="L8" s="44"/>
      <c r="M8" s="39"/>
      <c r="N8" s="39"/>
      <c r="O8" s="39"/>
      <c r="P8" s="40"/>
      <c r="S8" s="20"/>
      <c r="W8" s="14"/>
      <c r="AC8" s="15"/>
    </row>
    <row r="9" spans="1:29" ht="15.75" customHeight="1" thickBot="1" x14ac:dyDescent="0.3">
      <c r="A9" s="21" t="s">
        <v>262</v>
      </c>
      <c r="B9" s="22"/>
      <c r="C9" s="23">
        <f>'EA-REDA'!E18</f>
        <v>105</v>
      </c>
      <c r="D9" s="24"/>
      <c r="E9" s="45">
        <v>10</v>
      </c>
      <c r="F9" s="22"/>
      <c r="G9" s="25">
        <v>42</v>
      </c>
      <c r="H9" s="26"/>
      <c r="I9" s="27">
        <f t="shared" si="0"/>
        <v>44100</v>
      </c>
      <c r="J9" s="226">
        <f>C9*E9</f>
        <v>1050</v>
      </c>
      <c r="K9" s="13">
        <f>C9*E9</f>
        <v>1050</v>
      </c>
      <c r="L9" s="44"/>
      <c r="M9" s="39"/>
      <c r="N9" s="39"/>
      <c r="O9" s="39"/>
      <c r="P9" s="40"/>
      <c r="S9" s="20"/>
      <c r="W9" s="14"/>
      <c r="AC9" s="15"/>
    </row>
    <row r="10" spans="1:29" ht="14.1" customHeight="1" thickBot="1" x14ac:dyDescent="0.3">
      <c r="A10" s="48" t="s">
        <v>281</v>
      </c>
      <c r="B10" s="22"/>
      <c r="C10" s="49">
        <f>'EA-REDA'!E24+'RES-EEI &gt;$200K'!E31+'RES-EEI &lt;$200K'!E25+'RES-EEI &lt;$80K'!E22</f>
        <v>1333</v>
      </c>
      <c r="D10" s="24"/>
      <c r="E10" s="45">
        <v>8</v>
      </c>
      <c r="F10" s="22"/>
      <c r="G10" s="25">
        <v>42</v>
      </c>
      <c r="H10" s="26"/>
      <c r="I10" s="27">
        <f t="shared" si="0"/>
        <v>447888</v>
      </c>
      <c r="J10" s="226">
        <f t="shared" si="2"/>
        <v>10664</v>
      </c>
      <c r="K10" s="13">
        <f t="shared" si="3"/>
        <v>10664</v>
      </c>
      <c r="L10" s="44"/>
      <c r="M10" s="39"/>
      <c r="N10" s="39"/>
      <c r="O10" s="39"/>
      <c r="P10" s="40"/>
      <c r="S10" s="20"/>
      <c r="W10" s="14"/>
      <c r="AC10" s="15"/>
    </row>
    <row r="11" spans="1:29" ht="14.1" customHeight="1" thickBot="1" x14ac:dyDescent="0.3">
      <c r="A11" s="48" t="s">
        <v>153</v>
      </c>
      <c r="B11" s="22"/>
      <c r="C11" s="49">
        <v>87</v>
      </c>
      <c r="D11" s="24"/>
      <c r="E11" s="45">
        <v>4</v>
      </c>
      <c r="F11" s="22"/>
      <c r="G11" s="25">
        <v>42</v>
      </c>
      <c r="H11" s="26"/>
      <c r="I11" s="27">
        <f t="shared" si="0"/>
        <v>14616</v>
      </c>
      <c r="J11" s="226">
        <f t="shared" si="2"/>
        <v>348</v>
      </c>
      <c r="K11" s="13">
        <f t="shared" si="3"/>
        <v>348</v>
      </c>
      <c r="L11" s="44" t="s">
        <v>153</v>
      </c>
      <c r="M11" s="39">
        <v>41</v>
      </c>
      <c r="N11" s="39">
        <v>4</v>
      </c>
      <c r="O11" s="39">
        <v>42</v>
      </c>
      <c r="P11" s="40">
        <f t="shared" si="1"/>
        <v>6888</v>
      </c>
      <c r="S11" s="20"/>
      <c r="W11" s="14"/>
      <c r="AC11" s="15"/>
    </row>
    <row r="12" spans="1:29" ht="14.1" customHeight="1" thickBot="1" x14ac:dyDescent="0.3">
      <c r="A12" s="48" t="s">
        <v>152</v>
      </c>
      <c r="B12" s="22"/>
      <c r="C12" s="49">
        <f>'EA-REDA'!E35+'RES-EEI &gt;$200K'!E46+'RES-EEI &lt;$200K'!E39+'RES-EEI &lt;$80K'!E36</f>
        <v>1333</v>
      </c>
      <c r="D12" s="24"/>
      <c r="E12" s="23">
        <v>16</v>
      </c>
      <c r="F12" s="22"/>
      <c r="G12" s="25">
        <v>42</v>
      </c>
      <c r="H12" s="26"/>
      <c r="I12" s="27">
        <f t="shared" si="0"/>
        <v>895776</v>
      </c>
      <c r="J12" s="226">
        <f t="shared" si="2"/>
        <v>21328</v>
      </c>
      <c r="K12" s="13">
        <f t="shared" si="3"/>
        <v>21328</v>
      </c>
      <c r="L12" s="44" t="s">
        <v>152</v>
      </c>
      <c r="M12" s="39">
        <v>533</v>
      </c>
      <c r="N12" s="39">
        <v>16</v>
      </c>
      <c r="O12" s="39">
        <v>42</v>
      </c>
      <c r="P12" s="40">
        <f t="shared" si="1"/>
        <v>358176</v>
      </c>
      <c r="W12" s="14"/>
      <c r="AC12" s="15"/>
    </row>
    <row r="13" spans="1:29" ht="14.1" customHeight="1" thickBot="1" x14ac:dyDescent="0.3">
      <c r="A13" s="48" t="s">
        <v>282</v>
      </c>
      <c r="B13" s="22"/>
      <c r="C13" s="49">
        <f>'EA-REDA'!E34+'RES-EEI &gt;$200K'!E44+'RES-EEI &lt;$200K'!E37+'RES-EEI &lt;$80K'!E34</f>
        <v>1333</v>
      </c>
      <c r="D13" s="24"/>
      <c r="E13" s="23">
        <v>16</v>
      </c>
      <c r="F13" s="22"/>
      <c r="G13" s="25">
        <v>42</v>
      </c>
      <c r="H13" s="26"/>
      <c r="I13" s="27">
        <f t="shared" si="0"/>
        <v>895776</v>
      </c>
      <c r="J13" s="226">
        <f t="shared" si="2"/>
        <v>21328</v>
      </c>
      <c r="K13" s="13">
        <f t="shared" si="3"/>
        <v>21328</v>
      </c>
      <c r="L13" s="44" t="s">
        <v>151</v>
      </c>
      <c r="M13" s="39">
        <v>1999</v>
      </c>
      <c r="N13" s="39">
        <v>16</v>
      </c>
      <c r="O13" s="39">
        <v>42</v>
      </c>
      <c r="P13" s="40">
        <f t="shared" si="1"/>
        <v>1343328</v>
      </c>
      <c r="W13" s="14"/>
      <c r="AC13" s="15"/>
    </row>
    <row r="14" spans="1:29" ht="14.1" customHeight="1" thickBot="1" x14ac:dyDescent="0.3">
      <c r="A14" s="48" t="s">
        <v>30</v>
      </c>
      <c r="B14" s="22"/>
      <c r="C14" s="49">
        <f>'RES-EEI &gt;$200K'!E9</f>
        <v>1</v>
      </c>
      <c r="D14" s="24"/>
      <c r="E14" s="23">
        <v>16</v>
      </c>
      <c r="F14" s="22"/>
      <c r="G14" s="25">
        <v>42</v>
      </c>
      <c r="H14" s="26"/>
      <c r="I14" s="27">
        <v>672</v>
      </c>
      <c r="J14" s="226">
        <f t="shared" si="2"/>
        <v>16</v>
      </c>
      <c r="K14" s="13">
        <f t="shared" si="3"/>
        <v>16</v>
      </c>
      <c r="L14" s="44" t="s">
        <v>30</v>
      </c>
      <c r="M14" s="39">
        <v>7</v>
      </c>
      <c r="N14" s="39">
        <v>16</v>
      </c>
      <c r="O14" s="39">
        <v>42</v>
      </c>
      <c r="P14" s="40">
        <f t="shared" si="1"/>
        <v>4704</v>
      </c>
      <c r="W14" s="14"/>
      <c r="AC14" s="15"/>
    </row>
    <row r="15" spans="1:29" ht="14.1" customHeight="1" thickBot="1" x14ac:dyDescent="0.3">
      <c r="A15" s="29" t="s">
        <v>144</v>
      </c>
      <c r="B15" s="30"/>
      <c r="C15" s="30"/>
      <c r="D15" s="30"/>
      <c r="E15" s="30"/>
      <c r="F15" s="30"/>
      <c r="G15" s="31"/>
      <c r="H15" s="31"/>
      <c r="I15" s="32">
        <f>SUM(I3:I14)</f>
        <v>3570462</v>
      </c>
      <c r="J15" s="226">
        <f>SUM(J3:J14)</f>
        <v>85011</v>
      </c>
      <c r="K15" s="13">
        <f>SUM(K3:K14)</f>
        <v>85011</v>
      </c>
      <c r="L15" s="44" t="s">
        <v>250</v>
      </c>
      <c r="M15" s="39"/>
      <c r="N15" s="39"/>
      <c r="O15" s="39"/>
      <c r="P15" s="40">
        <v>697200</v>
      </c>
      <c r="W15" s="14"/>
      <c r="AC15" s="15"/>
    </row>
    <row r="16" spans="1:29" ht="17.25" customHeight="1" thickBot="1" x14ac:dyDescent="0.3">
      <c r="A16" s="20"/>
      <c r="L16" s="44" t="s">
        <v>5</v>
      </c>
      <c r="M16" s="41"/>
      <c r="N16" s="41"/>
      <c r="O16" s="41"/>
      <c r="P16" s="40">
        <f>SUM(P2:P15)</f>
        <v>7444752</v>
      </c>
      <c r="W16" s="14"/>
      <c r="AC16" s="15"/>
    </row>
    <row r="17" spans="1:29" ht="21" customHeight="1" x14ac:dyDescent="0.25">
      <c r="A17" t="s">
        <v>145</v>
      </c>
      <c r="M17" s="13"/>
      <c r="W17" s="14"/>
      <c r="AC17" s="15"/>
    </row>
    <row r="18" spans="1:29" ht="14.1" customHeight="1" x14ac:dyDescent="0.25">
      <c r="A18" t="s">
        <v>146</v>
      </c>
      <c r="M18" s="13"/>
      <c r="W18" s="14"/>
      <c r="AC18" s="15"/>
    </row>
    <row r="19" spans="1:29" ht="14.1" customHeight="1" x14ac:dyDescent="0.25">
      <c r="A19" t="s">
        <v>147</v>
      </c>
      <c r="M19" s="13"/>
      <c r="W19" s="14"/>
      <c r="AC19" s="15"/>
    </row>
    <row r="20" spans="1:29" ht="14.1" customHeight="1" x14ac:dyDescent="0.25">
      <c r="M20" s="13"/>
      <c r="W20" s="14"/>
      <c r="AC20" s="15"/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workbookViewId="0">
      <selection activeCell="K13" sqref="K13"/>
    </sheetView>
  </sheetViews>
  <sheetFormatPr defaultRowHeight="13.2" x14ac:dyDescent="0.25"/>
  <cols>
    <col min="1" max="1" width="78.5546875" bestFit="1" customWidth="1"/>
    <col min="2" max="2" width="2" customWidth="1"/>
    <col min="3" max="3" width="7.44140625" bestFit="1" customWidth="1"/>
    <col min="4" max="4" width="1.88671875" customWidth="1"/>
    <col min="5" max="5" width="9.44140625" bestFit="1" customWidth="1"/>
    <col min="6" max="6" width="1.88671875" customWidth="1"/>
    <col min="7" max="7" width="5.109375" bestFit="1" customWidth="1"/>
    <col min="8" max="8" width="1.6640625" customWidth="1"/>
    <col min="9" max="9" width="11.33203125" bestFit="1" customWidth="1"/>
    <col min="10" max="10" width="0" hidden="1" customWidth="1"/>
    <col min="11" max="11" width="9.5546875" customWidth="1"/>
    <col min="12" max="12" width="23.44140625" bestFit="1" customWidth="1"/>
    <col min="14" max="14" width="6.6640625" bestFit="1" customWidth="1"/>
    <col min="15" max="15" width="17.5546875" bestFit="1" customWidth="1"/>
  </cols>
  <sheetData>
    <row r="1" spans="1:29" ht="24.9" customHeight="1" thickBot="1" x14ac:dyDescent="0.3">
      <c r="A1" s="565" t="s">
        <v>246</v>
      </c>
      <c r="B1" s="566"/>
      <c r="C1" s="566"/>
      <c r="D1" s="566"/>
      <c r="E1" s="566"/>
      <c r="F1" s="566"/>
      <c r="G1" s="566"/>
      <c r="H1" s="566"/>
      <c r="I1" s="567"/>
      <c r="P1" s="13"/>
      <c r="W1" s="14"/>
      <c r="AA1" s="6"/>
      <c r="AC1" s="15"/>
    </row>
    <row r="2" spans="1:29" ht="17.25" customHeight="1" thickBot="1" x14ac:dyDescent="0.3">
      <c r="A2" s="16" t="s">
        <v>131</v>
      </c>
      <c r="B2" s="17"/>
      <c r="C2" s="18" t="s">
        <v>132</v>
      </c>
      <c r="D2" s="17"/>
      <c r="E2" s="18" t="s">
        <v>133</v>
      </c>
      <c r="F2" s="17"/>
      <c r="G2" s="18" t="s">
        <v>134</v>
      </c>
      <c r="H2" s="17"/>
      <c r="I2" s="19" t="s">
        <v>135</v>
      </c>
      <c r="J2" s="15"/>
      <c r="P2" s="13"/>
      <c r="S2" s="20"/>
      <c r="W2" s="14"/>
      <c r="AC2" s="15"/>
    </row>
    <row r="3" spans="1:29" ht="40.5" customHeight="1" x14ac:dyDescent="0.25">
      <c r="A3" s="21" t="s">
        <v>136</v>
      </c>
      <c r="B3" s="22"/>
      <c r="C3" s="23">
        <v>60</v>
      </c>
      <c r="D3" s="24"/>
      <c r="E3" s="23">
        <v>20</v>
      </c>
      <c r="F3" s="22"/>
      <c r="G3" s="25">
        <v>42</v>
      </c>
      <c r="H3" s="26"/>
      <c r="I3" s="27">
        <f>C3*E3*G3</f>
        <v>50400</v>
      </c>
      <c r="J3">
        <f>C3*E3</f>
        <v>1200</v>
      </c>
      <c r="K3">
        <f>C3*E3</f>
        <v>1200</v>
      </c>
      <c r="P3" s="13"/>
      <c r="S3" s="20"/>
      <c r="W3" s="14"/>
      <c r="AC3" s="15"/>
    </row>
    <row r="4" spans="1:29" ht="14.25" customHeight="1" x14ac:dyDescent="0.25">
      <c r="A4" s="28" t="s">
        <v>154</v>
      </c>
      <c r="B4" s="22"/>
      <c r="C4" s="23">
        <v>60</v>
      </c>
      <c r="D4" s="24"/>
      <c r="E4" s="23">
        <v>4</v>
      </c>
      <c r="F4" s="22"/>
      <c r="G4" s="25">
        <v>42</v>
      </c>
      <c r="H4" s="26"/>
      <c r="I4" s="27">
        <f>C4*E4*G4</f>
        <v>10080</v>
      </c>
      <c r="J4">
        <f t="shared" ref="J4:J12" si="0">C4*E4</f>
        <v>240</v>
      </c>
      <c r="K4">
        <f t="shared" ref="K4:K12" si="1">C4*E4</f>
        <v>240</v>
      </c>
      <c r="P4" s="13"/>
      <c r="S4" s="20"/>
      <c r="W4" s="14"/>
      <c r="AC4" s="15"/>
    </row>
    <row r="5" spans="1:29" ht="14.1" customHeight="1" x14ac:dyDescent="0.25">
      <c r="A5" s="28" t="s">
        <v>137</v>
      </c>
      <c r="B5" s="22"/>
      <c r="C5" s="23">
        <v>60</v>
      </c>
      <c r="D5" s="24"/>
      <c r="E5" s="23">
        <v>8</v>
      </c>
      <c r="F5" s="22"/>
      <c r="G5" s="25">
        <v>42</v>
      </c>
      <c r="H5" s="26"/>
      <c r="I5" s="27">
        <f>C5*E5*G5</f>
        <v>20160</v>
      </c>
      <c r="J5">
        <f t="shared" si="0"/>
        <v>480</v>
      </c>
      <c r="K5">
        <f t="shared" si="1"/>
        <v>480</v>
      </c>
      <c r="P5" s="13"/>
      <c r="S5" s="20"/>
      <c r="W5" s="14"/>
      <c r="AC5" s="15"/>
    </row>
    <row r="6" spans="1:29" ht="14.1" customHeight="1" x14ac:dyDescent="0.25">
      <c r="A6" s="28" t="s">
        <v>138</v>
      </c>
      <c r="B6" s="22"/>
      <c r="C6" s="23">
        <v>60</v>
      </c>
      <c r="D6" s="24"/>
      <c r="E6" s="23">
        <v>6</v>
      </c>
      <c r="F6" s="22"/>
      <c r="G6" s="25">
        <v>42</v>
      </c>
      <c r="H6" s="26"/>
      <c r="I6" s="27">
        <f>C6*E6*G6</f>
        <v>15120</v>
      </c>
      <c r="J6">
        <f t="shared" si="0"/>
        <v>360</v>
      </c>
      <c r="K6">
        <f t="shared" si="1"/>
        <v>360</v>
      </c>
      <c r="P6" s="13"/>
      <c r="S6" s="20"/>
      <c r="W6" s="14"/>
      <c r="AC6" s="15"/>
    </row>
    <row r="7" spans="1:29" ht="14.1" customHeight="1" x14ac:dyDescent="0.25">
      <c r="A7" s="28" t="s">
        <v>139</v>
      </c>
      <c r="B7" s="22"/>
      <c r="C7" s="23">
        <v>1</v>
      </c>
      <c r="D7" s="24"/>
      <c r="E7" s="23">
        <v>3</v>
      </c>
      <c r="F7" s="22"/>
      <c r="G7" s="25">
        <v>42</v>
      </c>
      <c r="H7" s="26"/>
      <c r="I7" s="42">
        <f t="shared" ref="I7:I12" si="2">C7*E7*G7</f>
        <v>126</v>
      </c>
      <c r="J7">
        <f t="shared" si="0"/>
        <v>3</v>
      </c>
      <c r="K7">
        <f t="shared" si="1"/>
        <v>3</v>
      </c>
      <c r="P7" s="13"/>
      <c r="W7" s="14"/>
      <c r="AC7" s="15"/>
    </row>
    <row r="8" spans="1:29" ht="14.1" customHeight="1" x14ac:dyDescent="0.25">
      <c r="A8" s="28" t="s">
        <v>30</v>
      </c>
      <c r="B8" s="22"/>
      <c r="C8" s="23">
        <v>1</v>
      </c>
      <c r="D8" s="24"/>
      <c r="E8" s="23">
        <v>16</v>
      </c>
      <c r="F8" s="22"/>
      <c r="G8" s="25">
        <v>42</v>
      </c>
      <c r="H8" s="26"/>
      <c r="I8" s="27">
        <f t="shared" si="2"/>
        <v>672</v>
      </c>
      <c r="J8">
        <f t="shared" si="0"/>
        <v>16</v>
      </c>
      <c r="K8">
        <f t="shared" si="1"/>
        <v>16</v>
      </c>
      <c r="P8" s="13"/>
      <c r="W8" s="14"/>
      <c r="AC8" s="15"/>
    </row>
    <row r="9" spans="1:29" ht="14.1" customHeight="1" x14ac:dyDescent="0.25">
      <c r="A9" s="28" t="s">
        <v>140</v>
      </c>
      <c r="B9" s="22"/>
      <c r="C9" s="23">
        <v>60</v>
      </c>
      <c r="D9" s="24"/>
      <c r="E9" s="23">
        <v>3</v>
      </c>
      <c r="F9" s="22"/>
      <c r="G9" s="25">
        <v>42</v>
      </c>
      <c r="H9" s="26"/>
      <c r="I9" s="27">
        <f t="shared" si="2"/>
        <v>7560</v>
      </c>
      <c r="J9">
        <f t="shared" si="0"/>
        <v>180</v>
      </c>
      <c r="K9">
        <f t="shared" si="1"/>
        <v>180</v>
      </c>
      <c r="P9" s="13"/>
      <c r="W9" s="14"/>
      <c r="AC9" s="15"/>
    </row>
    <row r="10" spans="1:29" ht="14.1" customHeight="1" x14ac:dyDescent="0.25">
      <c r="A10" s="28" t="s">
        <v>141</v>
      </c>
      <c r="B10" s="22"/>
      <c r="C10" s="23">
        <v>10</v>
      </c>
      <c r="D10" s="24"/>
      <c r="E10" s="23">
        <v>4</v>
      </c>
      <c r="F10" s="22"/>
      <c r="G10" s="25">
        <v>42</v>
      </c>
      <c r="H10" s="26"/>
      <c r="I10" s="27">
        <f t="shared" si="2"/>
        <v>1680</v>
      </c>
      <c r="J10">
        <f t="shared" si="0"/>
        <v>40</v>
      </c>
      <c r="K10">
        <f t="shared" si="1"/>
        <v>40</v>
      </c>
      <c r="P10" s="13"/>
      <c r="W10" s="14"/>
      <c r="AC10" s="15"/>
    </row>
    <row r="11" spans="1:29" ht="14.1" customHeight="1" x14ac:dyDescent="0.25">
      <c r="A11" s="28" t="s">
        <v>142</v>
      </c>
      <c r="B11" s="22"/>
      <c r="C11" s="23">
        <v>20</v>
      </c>
      <c r="D11" s="24"/>
      <c r="E11" s="23">
        <v>3</v>
      </c>
      <c r="F11" s="22"/>
      <c r="G11" s="25">
        <v>42</v>
      </c>
      <c r="H11" s="26"/>
      <c r="I11" s="27">
        <f t="shared" si="2"/>
        <v>2520</v>
      </c>
      <c r="J11">
        <f t="shared" si="0"/>
        <v>60</v>
      </c>
      <c r="K11">
        <f t="shared" si="1"/>
        <v>60</v>
      </c>
      <c r="P11" s="13"/>
      <c r="W11" s="14"/>
      <c r="AC11" s="15"/>
    </row>
    <row r="12" spans="1:29" ht="14.1" customHeight="1" x14ac:dyDescent="0.25">
      <c r="A12" s="28" t="s">
        <v>143</v>
      </c>
      <c r="B12" s="22"/>
      <c r="C12" s="23">
        <v>60</v>
      </c>
      <c r="D12" s="24"/>
      <c r="E12" s="23">
        <v>1</v>
      </c>
      <c r="F12" s="22"/>
      <c r="G12" s="25">
        <v>42</v>
      </c>
      <c r="H12" s="26"/>
      <c r="I12" s="27">
        <f t="shared" si="2"/>
        <v>2520</v>
      </c>
      <c r="J12">
        <f t="shared" si="0"/>
        <v>60</v>
      </c>
      <c r="K12">
        <f t="shared" si="1"/>
        <v>60</v>
      </c>
      <c r="P12" s="13"/>
      <c r="W12" s="14"/>
      <c r="AC12" s="15"/>
    </row>
    <row r="13" spans="1:29" ht="17.25" customHeight="1" thickBot="1" x14ac:dyDescent="0.3">
      <c r="A13" s="29" t="s">
        <v>144</v>
      </c>
      <c r="B13" s="30"/>
      <c r="C13" s="30"/>
      <c r="D13" s="30"/>
      <c r="E13" s="30"/>
      <c r="F13" s="30"/>
      <c r="G13" s="31"/>
      <c r="H13" s="31"/>
      <c r="I13" s="32">
        <f>SUM(I3:I12)</f>
        <v>110838</v>
      </c>
      <c r="J13">
        <f>SUM(J3:J12)</f>
        <v>2639</v>
      </c>
      <c r="K13" s="14">
        <f>SUM(K3:K12)</f>
        <v>2639</v>
      </c>
      <c r="P13" s="13"/>
      <c r="W13" s="14"/>
      <c r="AC13" s="15"/>
    </row>
    <row r="14" spans="1:29" ht="21" customHeight="1" x14ac:dyDescent="0.25">
      <c r="A14" s="20"/>
      <c r="W14" s="14"/>
      <c r="AC14" s="15"/>
    </row>
    <row r="15" spans="1:29" ht="14.1" customHeight="1" x14ac:dyDescent="0.25">
      <c r="A15" t="s">
        <v>145</v>
      </c>
      <c r="W15" s="14"/>
      <c r="AC15" s="15"/>
    </row>
    <row r="16" spans="1:29" ht="14.1" customHeight="1" x14ac:dyDescent="0.25">
      <c r="A16" t="s">
        <v>146</v>
      </c>
      <c r="W16" s="14"/>
      <c r="AC16" s="15"/>
    </row>
    <row r="17" spans="1:29" ht="14.1" customHeight="1" x14ac:dyDescent="0.25">
      <c r="A17" t="s">
        <v>147</v>
      </c>
      <c r="W17" s="14"/>
      <c r="AC17" s="15"/>
    </row>
    <row r="21" spans="1:29" x14ac:dyDescent="0.25">
      <c r="A21" s="6"/>
      <c r="B21" s="6"/>
      <c r="C21" s="23"/>
      <c r="D21" s="6"/>
      <c r="I21" s="15"/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abSelected="1" zoomScaleNormal="100" workbookViewId="0">
      <selection activeCell="A2" sqref="A2"/>
    </sheetView>
  </sheetViews>
  <sheetFormatPr defaultColWidth="19" defaultRowHeight="13.2" x14ac:dyDescent="0.25"/>
  <cols>
    <col min="1" max="1" width="53.6640625" customWidth="1"/>
    <col min="8" max="9" width="0" hidden="1" customWidth="1"/>
    <col min="10" max="10" width="19" style="518"/>
    <col min="12" max="12" width="29.44140625" bestFit="1" customWidth="1"/>
  </cols>
  <sheetData>
    <row r="1" spans="1:28" ht="13.8" thickBot="1" x14ac:dyDescent="0.3"/>
    <row r="2" spans="1:28" ht="13.8" customHeight="1" x14ac:dyDescent="0.3">
      <c r="A2" s="219" t="s">
        <v>235</v>
      </c>
      <c r="B2" s="219" t="s">
        <v>252</v>
      </c>
      <c r="C2" s="219" t="s">
        <v>2</v>
      </c>
      <c r="D2" s="220" t="s">
        <v>4</v>
      </c>
      <c r="E2" s="221" t="s">
        <v>9</v>
      </c>
      <c r="F2" s="224" t="s">
        <v>5</v>
      </c>
      <c r="G2" s="389" t="s">
        <v>373</v>
      </c>
      <c r="H2" s="389" t="s">
        <v>376</v>
      </c>
      <c r="I2" s="389" t="s">
        <v>378</v>
      </c>
      <c r="J2" s="520" t="s">
        <v>394</v>
      </c>
      <c r="K2" s="568" t="s">
        <v>396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3.8" x14ac:dyDescent="0.3">
      <c r="A3" s="1"/>
      <c r="B3" s="1" t="s">
        <v>369</v>
      </c>
      <c r="C3" s="1" t="s">
        <v>8</v>
      </c>
      <c r="D3" s="223" t="s">
        <v>280</v>
      </c>
      <c r="E3" s="5" t="s">
        <v>18</v>
      </c>
      <c r="F3" s="222" t="s">
        <v>10</v>
      </c>
      <c r="G3" s="390" t="s">
        <v>374</v>
      </c>
      <c r="H3" s="392" t="s">
        <v>377</v>
      </c>
      <c r="I3" s="390"/>
      <c r="J3" s="521" t="s">
        <v>395</v>
      </c>
      <c r="K3" s="56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14.4" thickBot="1" x14ac:dyDescent="0.35">
      <c r="A4" s="2"/>
      <c r="B4" s="2"/>
      <c r="C4" s="2" t="s">
        <v>15</v>
      </c>
      <c r="D4" s="3" t="s">
        <v>17</v>
      </c>
      <c r="E4" s="2" t="s">
        <v>28</v>
      </c>
      <c r="F4" s="225" t="s">
        <v>19</v>
      </c>
      <c r="G4" s="391" t="s">
        <v>375</v>
      </c>
      <c r="H4" s="393"/>
      <c r="I4" s="391"/>
      <c r="J4" s="522"/>
      <c r="K4" s="523"/>
      <c r="M4" s="7"/>
      <c r="N4" s="8"/>
      <c r="O4" s="36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8" x14ac:dyDescent="0.25">
      <c r="B5" s="386"/>
      <c r="C5" s="386"/>
      <c r="D5" s="386"/>
      <c r="E5" s="386"/>
      <c r="F5" s="386"/>
      <c r="G5" s="386"/>
      <c r="H5" s="382"/>
      <c r="I5" s="385"/>
      <c r="J5" s="519"/>
    </row>
    <row r="6" spans="1:28" x14ac:dyDescent="0.25">
      <c r="A6" s="35" t="s">
        <v>236</v>
      </c>
      <c r="B6" s="402">
        <f>'EA-REDA'!E45</f>
        <v>105</v>
      </c>
      <c r="C6" s="402">
        <f>'EA-REDA'!G45</f>
        <v>1034</v>
      </c>
      <c r="D6" s="402">
        <f>'EA-REDA'!I45</f>
        <v>2614.4299999999998</v>
      </c>
      <c r="E6" s="384">
        <v>35.72</v>
      </c>
      <c r="F6" s="403">
        <f>'EA-REDA'!K45</f>
        <v>93387.439600000012</v>
      </c>
      <c r="G6" s="384">
        <f>F6/B6</f>
        <v>889.40418666666676</v>
      </c>
      <c r="H6" s="382">
        <v>14</v>
      </c>
      <c r="I6" s="387">
        <f>G6*H6</f>
        <v>12451.658613333335</v>
      </c>
      <c r="J6" s="508">
        <f>D6/C6</f>
        <v>2.5284622823984524</v>
      </c>
      <c r="K6" s="295">
        <f>D6/B6</f>
        <v>24.899333333333331</v>
      </c>
    </row>
    <row r="7" spans="1:28" hidden="1" x14ac:dyDescent="0.25">
      <c r="A7" s="12" t="str">
        <f>'RES-EEI &gt;$200K'!B1</f>
        <v>Projects with TPC $200,000 and Greater</v>
      </c>
      <c r="B7" s="404">
        <f>'RES-EEI &gt;$200K'!E64</f>
        <v>188</v>
      </c>
      <c r="C7" s="299">
        <f>'RES-EEI &gt;$200K'!G64</f>
        <v>2873</v>
      </c>
      <c r="D7" s="299">
        <f>'RES-EEI &gt;$200K'!I64</f>
        <v>21924.94</v>
      </c>
      <c r="E7" s="405">
        <v>35.72</v>
      </c>
      <c r="F7" s="406">
        <f>'RES-EEI &gt;$200K'!K64</f>
        <v>783158.85679999983</v>
      </c>
      <c r="G7" s="384">
        <f t="shared" ref="G7:G21" si="0">F7/B7</f>
        <v>4165.7385999999988</v>
      </c>
      <c r="H7" s="382"/>
      <c r="I7" s="387">
        <f t="shared" ref="I7:I20" si="1">G7*H7</f>
        <v>0</v>
      </c>
      <c r="J7" s="534"/>
      <c r="K7" s="296"/>
    </row>
    <row r="8" spans="1:28" hidden="1" x14ac:dyDescent="0.25">
      <c r="A8" s="12" t="str">
        <f>'RES-EEI &lt;$200K'!B1</f>
        <v>Projects with TPC of less than $200,000, but more than $80,000</v>
      </c>
      <c r="B8" s="404">
        <f>'RES-EEI &lt;$200K'!E58</f>
        <v>707</v>
      </c>
      <c r="C8" s="299">
        <f>'RES-EEI &lt;$200K'!G58</f>
        <v>13357</v>
      </c>
      <c r="D8" s="299">
        <f>'RES-EEI &lt;$200K'!I58</f>
        <v>37829.699999999997</v>
      </c>
      <c r="E8" s="405">
        <v>35.72</v>
      </c>
      <c r="F8" s="406">
        <f>'RES-EEI &lt;$200K'!K58</f>
        <v>1351276.8840000003</v>
      </c>
      <c r="G8" s="384">
        <f t="shared" si="0"/>
        <v>1911.2827213578505</v>
      </c>
      <c r="H8" s="382"/>
      <c r="I8" s="387">
        <f t="shared" si="1"/>
        <v>0</v>
      </c>
      <c r="J8" s="534"/>
      <c r="K8" s="296"/>
    </row>
    <row r="9" spans="1:28" hidden="1" x14ac:dyDescent="0.25">
      <c r="A9" s="12" t="str">
        <f>'RES-EEI &lt;$80K'!B1</f>
        <v>Projects with TPC of $80,000 or less</v>
      </c>
      <c r="B9" s="404">
        <f>'RES-EEI &lt;$80K'!E55</f>
        <v>965</v>
      </c>
      <c r="C9" s="299">
        <f>'RES-EEI &lt;$80K'!G55</f>
        <v>23286</v>
      </c>
      <c r="D9" s="299">
        <f>'RES-EEI &lt;$80K'!I55</f>
        <v>40774.47</v>
      </c>
      <c r="E9" s="405">
        <v>35.72</v>
      </c>
      <c r="F9" s="406">
        <f>'RES-EEI &lt;$80K'!K55</f>
        <v>1456464.0684</v>
      </c>
      <c r="G9" s="384">
        <f t="shared" si="0"/>
        <v>1509.2891900518134</v>
      </c>
      <c r="H9" s="382"/>
      <c r="I9" s="387">
        <f t="shared" si="1"/>
        <v>0</v>
      </c>
      <c r="J9" s="534"/>
      <c r="K9" s="296"/>
    </row>
    <row r="10" spans="1:28" x14ac:dyDescent="0.25">
      <c r="A10" s="35" t="s">
        <v>367</v>
      </c>
      <c r="B10" s="402">
        <f>SUM(B7:B9)</f>
        <v>1860</v>
      </c>
      <c r="C10" s="402">
        <f>SUM(C7:C9)</f>
        <v>39516</v>
      </c>
      <c r="D10" s="402">
        <f>SUM(D7:D9)</f>
        <v>100529.11</v>
      </c>
      <c r="E10" s="384">
        <v>35.72</v>
      </c>
      <c r="F10" s="407">
        <f>SUM(F7:F9)</f>
        <v>3590899.8092</v>
      </c>
      <c r="G10" s="384">
        <f t="shared" si="0"/>
        <v>1930.5912952688172</v>
      </c>
      <c r="H10" s="383">
        <v>1323</v>
      </c>
      <c r="I10" s="387">
        <f t="shared" si="1"/>
        <v>2554172.2836406454</v>
      </c>
      <c r="J10" s="508">
        <f>D10/C10</f>
        <v>2.544010274319263</v>
      </c>
      <c r="K10" s="295">
        <f>D10/B10</f>
        <v>54.047908602150535</v>
      </c>
    </row>
    <row r="11" spans="1:28" hidden="1" x14ac:dyDescent="0.25">
      <c r="A11" s="12" t="str">
        <f>'RES-EEI loan &gt;$600K'!B1</f>
        <v>Projects with loan requests &gt; $600K</v>
      </c>
      <c r="B11" s="404">
        <f>'RES-EEI loan &gt;$600K'!E75</f>
        <v>38</v>
      </c>
      <c r="C11" s="299">
        <f>'RES-EEI loan &gt;$600K'!G75</f>
        <v>1359</v>
      </c>
      <c r="D11" s="299">
        <f>'RES-EEI loan &gt;$600K'!I75</f>
        <v>6022.1900000000005</v>
      </c>
      <c r="E11" s="405">
        <v>35.72</v>
      </c>
      <c r="F11" s="406">
        <f>'RES-EEI loan &gt;$600K'!K75</f>
        <v>215085.26680000004</v>
      </c>
      <c r="G11" s="384">
        <f t="shared" si="0"/>
        <v>5660.1386000000011</v>
      </c>
      <c r="H11" s="382"/>
      <c r="I11" s="387">
        <f t="shared" si="1"/>
        <v>0</v>
      </c>
      <c r="J11" s="508"/>
      <c r="K11" s="296"/>
    </row>
    <row r="12" spans="1:28" ht="26.4" hidden="1" x14ac:dyDescent="0.25">
      <c r="A12" s="292" t="str">
        <f>'RES-EEI loan &lt;$600K (TPC&gt;$200K)'!B1</f>
        <v>Projects with loan requests &lt; $600K with total project costs exceeding $200K</v>
      </c>
      <c r="B12" s="404">
        <f>'RES-EEI loan &lt;$600K (TPC&gt;$200K)'!E48</f>
        <v>7</v>
      </c>
      <c r="C12" s="299">
        <f>'RES-EEI loan &lt;$600K (TPC&gt;$200K)'!G48</f>
        <v>245</v>
      </c>
      <c r="D12" s="299">
        <f>'RES-EEI loan &lt;$600K (TPC&gt;$200K)'!I48</f>
        <v>1108.4100000000001</v>
      </c>
      <c r="E12" s="405">
        <v>35.72</v>
      </c>
      <c r="F12" s="406">
        <f>'RES-EEI loan &lt;$600K (TPC&gt;$200K)'!K48</f>
        <v>39592.405200000008</v>
      </c>
      <c r="G12" s="384">
        <f t="shared" si="0"/>
        <v>5656.0578857142873</v>
      </c>
      <c r="H12" s="382"/>
      <c r="I12" s="387">
        <f t="shared" si="1"/>
        <v>0</v>
      </c>
      <c r="J12" s="508"/>
      <c r="K12" s="296"/>
    </row>
    <row r="13" spans="1:28" ht="26.4" hidden="1" x14ac:dyDescent="0.25">
      <c r="A13" s="292" t="str">
        <f>'RES-EEI loan &lt;$600K (TPC&lt;$200K)'!B1</f>
        <v>Projects with loan requests &lt; $600K with total project costs equal to or less than $200K and greater than $80K</v>
      </c>
      <c r="B13" s="404">
        <f>'RES-EEI loan &lt;$600K (TPC&lt;$200K)'!E46</f>
        <v>4</v>
      </c>
      <c r="C13" s="299">
        <f>'RES-EEI loan &lt;$600K (TPC&lt;$200K)'!G46</f>
        <v>139</v>
      </c>
      <c r="D13" s="299">
        <f>'RES-EEI loan &lt;$600K (TPC&lt;$200K)'!I46</f>
        <v>431.03999999999996</v>
      </c>
      <c r="E13" s="405">
        <v>35.72</v>
      </c>
      <c r="F13" s="406">
        <f>'RES-EEI loan &lt;$600K (TPC&lt;$200K)'!K46</f>
        <v>15396.748800000003</v>
      </c>
      <c r="G13" s="384">
        <f t="shared" si="0"/>
        <v>3849.1872000000008</v>
      </c>
      <c r="H13" s="382"/>
      <c r="I13" s="387">
        <f t="shared" si="1"/>
        <v>0</v>
      </c>
      <c r="J13" s="508"/>
      <c r="K13" s="296"/>
    </row>
    <row r="14" spans="1:28" ht="27" hidden="1" customHeight="1" x14ac:dyDescent="0.25">
      <c r="A14" s="292" t="str">
        <f>'RES-EEI loan &lt;$600K (TPC&lt;$80K)'!B1</f>
        <v>Projects with loan requests &lt; $600K with total project costs less than or equal to $80K</v>
      </c>
      <c r="B14" s="404">
        <f>'RES-EEI loan &lt;$600K (TPC&lt;$80K)'!E44</f>
        <v>1</v>
      </c>
      <c r="C14" s="299">
        <f>'RES-EEI loan &lt;$600K (TPC&lt;$80K)'!G44</f>
        <v>34</v>
      </c>
      <c r="D14" s="299">
        <f>'RES-EEI loan &lt;$600K (TPC&lt;$80K)'!I44</f>
        <v>96.009999999999991</v>
      </c>
      <c r="E14" s="405">
        <v>35.72</v>
      </c>
      <c r="F14" s="406">
        <f>'RES-EEI loan &lt;$600K (TPC&lt;$80K)'!K44</f>
        <v>3429.4772000000003</v>
      </c>
      <c r="G14" s="384">
        <f t="shared" si="0"/>
        <v>3429.4772000000003</v>
      </c>
      <c r="H14" s="382"/>
      <c r="I14" s="387">
        <f t="shared" si="1"/>
        <v>0</v>
      </c>
      <c r="J14" s="508"/>
      <c r="K14" s="296"/>
    </row>
    <row r="15" spans="1:28" x14ac:dyDescent="0.25">
      <c r="A15" s="294" t="s">
        <v>366</v>
      </c>
      <c r="B15" s="297">
        <f>SUM(B11:B14)</f>
        <v>50</v>
      </c>
      <c r="C15" s="297">
        <f>SUM(C11:C14)</f>
        <v>1777</v>
      </c>
      <c r="D15" s="402">
        <f>SUM(D11:D14)</f>
        <v>7657.6500000000005</v>
      </c>
      <c r="E15" s="384">
        <v>35.72</v>
      </c>
      <c r="F15" s="403">
        <f>SUM(F11:F14)</f>
        <v>273503.8980000001</v>
      </c>
      <c r="G15" s="384">
        <f t="shared" si="0"/>
        <v>5470.0779600000023</v>
      </c>
      <c r="H15" s="382">
        <v>10</v>
      </c>
      <c r="I15" s="387">
        <f t="shared" si="1"/>
        <v>54700.779600000023</v>
      </c>
      <c r="J15" s="508">
        <f>D15/C15</f>
        <v>4.3093134496342156</v>
      </c>
      <c r="K15" s="295">
        <f>D15/B15</f>
        <v>153.15300000000002</v>
      </c>
    </row>
    <row r="16" spans="1:28" hidden="1" x14ac:dyDescent="0.25">
      <c r="A16" s="293" t="str">
        <f>'RES-EEI Combo &gt;$600K'!B1</f>
        <v>Projects with loan requests &gt; $600K</v>
      </c>
      <c r="B16" s="298">
        <f>'RES-EEI Combo &gt;$600K'!E82</f>
        <v>5</v>
      </c>
      <c r="C16" s="298">
        <f>'RES-EEI Combo &gt;$600K'!G82</f>
        <v>297</v>
      </c>
      <c r="D16" s="299">
        <f>'RES-EEI Combo &gt;$600K'!I82</f>
        <v>868.8</v>
      </c>
      <c r="E16" s="405">
        <v>35.72</v>
      </c>
      <c r="F16" s="406">
        <f>'RES-EEI Combo &gt;$600K'!K82</f>
        <v>30926.376000000004</v>
      </c>
      <c r="G16" s="384">
        <f t="shared" si="0"/>
        <v>6185.275200000001</v>
      </c>
      <c r="H16" s="382"/>
      <c r="I16" s="387">
        <f t="shared" si="1"/>
        <v>0</v>
      </c>
      <c r="J16" s="508"/>
      <c r="K16" s="296"/>
    </row>
    <row r="17" spans="1:12" hidden="1" x14ac:dyDescent="0.25">
      <c r="A17" s="293" t="str">
        <f>'RES-EEI Combo &lt;$600K&amp;TPC&gt;$200K'!B1</f>
        <v>Projects with loan requests &lt; $600K&gt;$200K</v>
      </c>
      <c r="B17" s="298">
        <f>'RES-EEI Combo &lt;$600K&amp;TPC&gt;$200K'!E73</f>
        <v>2</v>
      </c>
      <c r="C17" s="298">
        <f>'RES-EEI Combo &lt;$600K&amp;TPC&gt;$200K'!G73</f>
        <v>116</v>
      </c>
      <c r="D17" s="299">
        <f>'RES-EEI Combo &lt;$600K&amp;TPC&gt;$200K'!I73</f>
        <v>363.52</v>
      </c>
      <c r="E17" s="405">
        <v>35.72</v>
      </c>
      <c r="F17" s="406">
        <f>'RES-EEI Combo &lt;$600K&amp;TPC&gt;$200K'!K73</f>
        <v>12984.934399999998</v>
      </c>
      <c r="G17" s="384">
        <f t="shared" si="0"/>
        <v>6492.4671999999991</v>
      </c>
      <c r="H17" s="382"/>
      <c r="I17" s="387">
        <f t="shared" si="1"/>
        <v>0</v>
      </c>
      <c r="J17" s="508"/>
      <c r="K17" s="296"/>
    </row>
    <row r="18" spans="1:12" ht="26.4" hidden="1" x14ac:dyDescent="0.25">
      <c r="A18" s="293" t="str">
        <f>'RES-EEI Combo &lt;$600K&amp;TPC&lt;$200K'!B1</f>
        <v>Projects with loan requests &lt; $600K with total project costs equal to or less than $200K and greater than $80K</v>
      </c>
      <c r="B18" s="298">
        <f>'RES-EEI Combo &lt;$600K&amp;TPC&lt;$200K'!E73</f>
        <v>2</v>
      </c>
      <c r="C18" s="299">
        <f>'RES-EEI Combo &lt;$600K&amp;TPC&lt;$200K'!G73</f>
        <v>112</v>
      </c>
      <c r="D18" s="299">
        <f>'RES-EEI Combo &lt;$600K&amp;TPC&lt;$200K'!I73</f>
        <v>254.66</v>
      </c>
      <c r="E18" s="405">
        <v>35.72</v>
      </c>
      <c r="F18" s="406">
        <f>'RES-EEI Combo &lt;$600K&amp;TPC&lt;$200K'!K73</f>
        <v>9096.4552000000003</v>
      </c>
      <c r="G18" s="384">
        <f t="shared" si="0"/>
        <v>4548.2276000000002</v>
      </c>
      <c r="H18" s="382"/>
      <c r="I18" s="387">
        <f t="shared" si="1"/>
        <v>0</v>
      </c>
      <c r="J18" s="508"/>
      <c r="K18" s="296"/>
    </row>
    <row r="19" spans="1:12" ht="26.4" hidden="1" x14ac:dyDescent="0.25">
      <c r="A19" s="293" t="str">
        <f>'RES-EEI Combo &lt;$600K&amp;TPC&lt;$80K'!B1</f>
        <v>Projects with loan requests &lt; $600K with total project costs less than or equal to $80K</v>
      </c>
      <c r="B19" s="298">
        <f>'RES-EEI Combo &lt;$600K&amp;TPC&lt;$80K'!E71</f>
        <v>1</v>
      </c>
      <c r="C19" s="299">
        <f>'RES-EEI Combo &lt;$600K&amp;TPC&lt;$80K'!G71</f>
        <v>57</v>
      </c>
      <c r="D19" s="299">
        <f>'RES-EEI Combo &lt;$600K&amp;TPC&lt;$80K'!I71</f>
        <v>112.83</v>
      </c>
      <c r="E19" s="405">
        <v>35.72</v>
      </c>
      <c r="F19" s="406">
        <f>'RES-EEI Combo &lt;$600K&amp;TPC&lt;$80K'!K71</f>
        <v>4030.2876000000006</v>
      </c>
      <c r="G19" s="384">
        <f t="shared" si="0"/>
        <v>4030.2876000000006</v>
      </c>
      <c r="H19" s="382"/>
      <c r="I19" s="387">
        <f t="shared" si="1"/>
        <v>0</v>
      </c>
      <c r="J19" s="508"/>
      <c r="K19" s="296"/>
    </row>
    <row r="20" spans="1:12" ht="13.8" thickBot="1" x14ac:dyDescent="0.3">
      <c r="A20" s="294" t="s">
        <v>365</v>
      </c>
      <c r="B20" s="408">
        <f>SUM(B16:B19)</f>
        <v>10</v>
      </c>
      <c r="C20" s="408">
        <f>SUM(C16:C19)</f>
        <v>582</v>
      </c>
      <c r="D20" s="408">
        <f>SUM(D16:D19)</f>
        <v>1599.81</v>
      </c>
      <c r="E20" s="409">
        <v>35.72</v>
      </c>
      <c r="F20" s="410">
        <f>SUM(F16:F19)</f>
        <v>57038.053200000002</v>
      </c>
      <c r="G20" s="394">
        <f t="shared" si="0"/>
        <v>5703.8053200000004</v>
      </c>
      <c r="H20" s="395">
        <v>12</v>
      </c>
      <c r="I20" s="396">
        <f t="shared" si="1"/>
        <v>68445.663840000008</v>
      </c>
      <c r="J20" s="501">
        <f>D20/C20</f>
        <v>2.7488144329896906</v>
      </c>
      <c r="K20" s="397">
        <f>D20/B20</f>
        <v>159.98099999999999</v>
      </c>
    </row>
    <row r="21" spans="1:12" ht="14.4" thickTop="1" thickBot="1" x14ac:dyDescent="0.3">
      <c r="A21" s="35" t="s">
        <v>239</v>
      </c>
      <c r="B21" s="402">
        <f>B6+B10+B15+B20</f>
        <v>2025</v>
      </c>
      <c r="C21" s="402">
        <f>C6+C10+C15+C20</f>
        <v>42909</v>
      </c>
      <c r="D21" s="402">
        <f t="shared" ref="D21:I21" si="2">D6+D10+D15+D20</f>
        <v>112400.99999999999</v>
      </c>
      <c r="E21" s="402"/>
      <c r="F21" s="402">
        <f t="shared" si="2"/>
        <v>4014829.2</v>
      </c>
      <c r="G21" s="384">
        <f t="shared" si="0"/>
        <v>1982.6317037037038</v>
      </c>
      <c r="H21" s="383">
        <f t="shared" si="2"/>
        <v>1359</v>
      </c>
      <c r="I21" s="387">
        <f t="shared" si="2"/>
        <v>2689770.385693979</v>
      </c>
      <c r="J21" s="508">
        <f>D21/C21</f>
        <v>2.6195203803397886</v>
      </c>
      <c r="K21" s="398">
        <f>D21/B21</f>
        <v>55.506666666666661</v>
      </c>
      <c r="L21" s="399" t="s">
        <v>255</v>
      </c>
    </row>
    <row r="22" spans="1:12" x14ac:dyDescent="0.25">
      <c r="B22" s="411"/>
      <c r="C22" s="386"/>
      <c r="D22" s="411"/>
      <c r="E22" s="386"/>
      <c r="F22" s="386"/>
      <c r="G22" s="386"/>
      <c r="H22" s="382"/>
      <c r="I22" s="385"/>
      <c r="J22" s="519"/>
    </row>
    <row r="23" spans="1:12" x14ac:dyDescent="0.25">
      <c r="B23" s="386"/>
      <c r="C23" s="386"/>
      <c r="D23" s="386"/>
      <c r="E23" s="386"/>
      <c r="F23" s="386"/>
      <c r="G23" s="386"/>
      <c r="H23" s="382"/>
    </row>
    <row r="24" spans="1:12" ht="26.4" x14ac:dyDescent="0.25">
      <c r="C24" s="46" t="s">
        <v>269</v>
      </c>
      <c r="D24" s="46" t="s">
        <v>270</v>
      </c>
      <c r="E24" s="226"/>
      <c r="H24" s="381"/>
    </row>
    <row r="25" spans="1:12" x14ac:dyDescent="0.25">
      <c r="A25" s="12" t="s">
        <v>236</v>
      </c>
      <c r="B25">
        <v>105</v>
      </c>
      <c r="C25">
        <v>0</v>
      </c>
      <c r="D25" s="47">
        <f>+B25*C25</f>
        <v>0</v>
      </c>
    </row>
    <row r="26" spans="1:12" x14ac:dyDescent="0.25">
      <c r="A26" s="12" t="s">
        <v>237</v>
      </c>
      <c r="B26">
        <v>1860</v>
      </c>
      <c r="C26">
        <v>0.49</v>
      </c>
      <c r="D26" s="47">
        <f>+B26*C26</f>
        <v>911.4</v>
      </c>
    </row>
    <row r="27" spans="1:12" x14ac:dyDescent="0.25">
      <c r="A27" s="7" t="s">
        <v>238</v>
      </c>
      <c r="B27">
        <v>50</v>
      </c>
      <c r="C27">
        <v>0.49</v>
      </c>
      <c r="D27" s="47">
        <f>+B27*C27</f>
        <v>24.5</v>
      </c>
    </row>
    <row r="28" spans="1:12" x14ac:dyDescent="0.25">
      <c r="A28" s="7" t="s">
        <v>350</v>
      </c>
      <c r="B28">
        <v>10</v>
      </c>
      <c r="C28">
        <v>0.49</v>
      </c>
      <c r="D28" s="47">
        <f>+B28*C28</f>
        <v>4.9000000000000004</v>
      </c>
    </row>
    <row r="29" spans="1:12" x14ac:dyDescent="0.25">
      <c r="D29" s="47">
        <f>SUM(D25:D28)</f>
        <v>940.8</v>
      </c>
    </row>
    <row r="36" spans="7:12" hidden="1" x14ac:dyDescent="0.25">
      <c r="G36" s="400">
        <f>9173002-3509071</f>
        <v>5663931</v>
      </c>
      <c r="I36" s="400"/>
      <c r="J36" s="400"/>
      <c r="K36" s="400">
        <f>4312680-2495969</f>
        <v>1816711</v>
      </c>
      <c r="L36">
        <f>6063179-3509071</f>
        <v>2554108</v>
      </c>
    </row>
    <row r="37" spans="7:12" hidden="1" x14ac:dyDescent="0.25">
      <c r="G37" s="400">
        <f>90014-273882</f>
        <v>-183868</v>
      </c>
      <c r="I37" s="400"/>
      <c r="J37" s="400"/>
      <c r="K37" s="400">
        <f>60009-54776</f>
        <v>5233</v>
      </c>
      <c r="L37">
        <f>300046-273882</f>
        <v>26164</v>
      </c>
    </row>
    <row r="38" spans="7:12" hidden="1" x14ac:dyDescent="0.25">
      <c r="G38" s="400">
        <f>4347833-57079</f>
        <v>4290754</v>
      </c>
      <c r="I38" s="400"/>
      <c r="J38" s="400"/>
      <c r="K38" s="400">
        <f>64812-68495</f>
        <v>-3683</v>
      </c>
      <c r="L38">
        <f>54010-57079</f>
        <v>-3069</v>
      </c>
    </row>
    <row r="39" spans="7:12" hidden="1" x14ac:dyDescent="0.25">
      <c r="G39" s="400">
        <f>335469-0</f>
        <v>335469</v>
      </c>
      <c r="I39" s="400"/>
      <c r="J39" s="400"/>
      <c r="K39" s="400">
        <f>24639</f>
        <v>24639</v>
      </c>
      <c r="L39">
        <v>0</v>
      </c>
    </row>
    <row r="40" spans="7:12" hidden="1" x14ac:dyDescent="0.25">
      <c r="G40" s="400">
        <f>48168-95048</f>
        <v>-46880</v>
      </c>
      <c r="I40" s="400"/>
      <c r="J40" s="400"/>
      <c r="K40" s="400">
        <f>20435-12673</f>
        <v>7762</v>
      </c>
      <c r="L40">
        <f>153262-95048</f>
        <v>58214</v>
      </c>
    </row>
    <row r="41" spans="7:12" hidden="1" x14ac:dyDescent="0.25">
      <c r="G41" s="401">
        <f>SUM(G36:G40)</f>
        <v>10059406</v>
      </c>
      <c r="K41" s="401">
        <f>SUM(K36:K40)</f>
        <v>1850662</v>
      </c>
      <c r="L41" s="401">
        <f>SUM(L36:L40)</f>
        <v>2635417</v>
      </c>
    </row>
  </sheetData>
  <mergeCells count="1">
    <mergeCell ref="K2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3447"/>
  <sheetViews>
    <sheetView zoomScale="70" zoomScaleNormal="70" zoomScaleSheetLayoutView="110" workbookViewId="0">
      <selection activeCell="Y16" sqref="Y16"/>
    </sheetView>
  </sheetViews>
  <sheetFormatPr defaultColWidth="9.109375" defaultRowHeight="13.2" x14ac:dyDescent="0.25"/>
  <cols>
    <col min="1" max="1" width="19.33203125" style="317" customWidth="1"/>
    <col min="2" max="2" width="26.109375" style="317" customWidth="1"/>
    <col min="3" max="3" width="10" style="151" customWidth="1"/>
    <col min="4" max="4" width="10.44140625" style="259" hidden="1" customWidth="1"/>
    <col min="5" max="5" width="13.5546875" style="114" customWidth="1"/>
    <col min="6" max="6" width="10.5546875" style="114" customWidth="1"/>
    <col min="7" max="7" width="15.33203125" style="114" customWidth="1"/>
    <col min="8" max="8" width="13.6640625" style="114" customWidth="1"/>
    <col min="9" max="9" width="9.88671875" style="114" bestFit="1" customWidth="1"/>
    <col min="10" max="10" width="6.88671875" style="114" customWidth="1"/>
    <col min="11" max="11" width="13.5546875" style="153" customWidth="1"/>
    <col min="12" max="16384" width="9.109375" style="114"/>
  </cols>
  <sheetData>
    <row r="1" spans="1:25" ht="41.4" x14ac:dyDescent="0.3">
      <c r="A1" s="320" t="s">
        <v>0</v>
      </c>
      <c r="B1" s="269" t="s">
        <v>287</v>
      </c>
      <c r="C1" s="108"/>
      <c r="D1" s="229" t="s">
        <v>357</v>
      </c>
      <c r="E1" s="109"/>
      <c r="F1" s="110" t="s">
        <v>1</v>
      </c>
      <c r="G1" s="110" t="s">
        <v>2</v>
      </c>
      <c r="H1" s="111" t="s">
        <v>3</v>
      </c>
      <c r="I1" s="112" t="s">
        <v>4</v>
      </c>
      <c r="J1" s="110"/>
      <c r="K1" s="113" t="s">
        <v>5</v>
      </c>
    </row>
    <row r="2" spans="1:25" ht="13.8" x14ac:dyDescent="0.3">
      <c r="A2" s="321" t="s">
        <v>278</v>
      </c>
      <c r="B2" s="388"/>
      <c r="C2" s="117" t="s">
        <v>6</v>
      </c>
      <c r="D2" s="230" t="s">
        <v>356</v>
      </c>
      <c r="E2" s="118" t="s">
        <v>3</v>
      </c>
      <c r="F2" s="118" t="s">
        <v>7</v>
      </c>
      <c r="G2" s="118" t="s">
        <v>8</v>
      </c>
      <c r="H2" s="119" t="s">
        <v>279</v>
      </c>
      <c r="I2" s="120" t="s">
        <v>280</v>
      </c>
      <c r="J2" s="118" t="s">
        <v>9</v>
      </c>
      <c r="K2" s="121" t="s">
        <v>10</v>
      </c>
    </row>
    <row r="3" spans="1:25" ht="14.4" thickBot="1" x14ac:dyDescent="0.35">
      <c r="A3" s="321" t="s">
        <v>51</v>
      </c>
      <c r="B3" s="123" t="s">
        <v>11</v>
      </c>
      <c r="C3" s="123" t="s">
        <v>12</v>
      </c>
      <c r="D3" s="231" t="s">
        <v>355</v>
      </c>
      <c r="E3" s="124" t="s">
        <v>13</v>
      </c>
      <c r="F3" s="124" t="s">
        <v>14</v>
      </c>
      <c r="G3" s="124" t="s">
        <v>15</v>
      </c>
      <c r="H3" s="125" t="s">
        <v>16</v>
      </c>
      <c r="I3" s="126" t="s">
        <v>17</v>
      </c>
      <c r="J3" s="124" t="s">
        <v>18</v>
      </c>
      <c r="K3" s="127" t="s">
        <v>19</v>
      </c>
    </row>
    <row r="4" spans="1:25" ht="14.4" thickBot="1" x14ac:dyDescent="0.35">
      <c r="A4" s="322"/>
      <c r="B4" s="123"/>
      <c r="C4" s="123"/>
      <c r="D4" s="232"/>
      <c r="E4" s="124"/>
      <c r="F4" s="124"/>
      <c r="G4" s="124"/>
      <c r="H4" s="125"/>
      <c r="I4" s="126"/>
      <c r="J4" s="124"/>
      <c r="K4" s="127"/>
    </row>
    <row r="5" spans="1:25" ht="14.25" customHeight="1" thickBot="1" x14ac:dyDescent="0.35">
      <c r="A5" s="131" t="s">
        <v>20</v>
      </c>
      <c r="B5" s="131" t="s">
        <v>21</v>
      </c>
      <c r="C5" s="131" t="s">
        <v>22</v>
      </c>
      <c r="D5" s="233"/>
      <c r="E5" s="129" t="s">
        <v>23</v>
      </c>
      <c r="F5" s="129" t="s">
        <v>24</v>
      </c>
      <c r="G5" s="129" t="s">
        <v>25</v>
      </c>
      <c r="H5" s="129" t="s">
        <v>26</v>
      </c>
      <c r="I5" s="132" t="s">
        <v>27</v>
      </c>
      <c r="J5" s="129" t="s">
        <v>28</v>
      </c>
      <c r="K5" s="132" t="s">
        <v>29</v>
      </c>
    </row>
    <row r="6" spans="1:25" ht="13.5" customHeight="1" x14ac:dyDescent="0.25">
      <c r="A6" s="78"/>
      <c r="B6" s="273" t="s">
        <v>361</v>
      </c>
      <c r="C6" s="78"/>
      <c r="D6" s="234"/>
      <c r="E6" s="272">
        <v>188</v>
      </c>
      <c r="F6" s="133"/>
      <c r="G6" s="134"/>
      <c r="H6" s="135"/>
      <c r="I6" s="134"/>
      <c r="J6" s="136"/>
      <c r="K6" s="137"/>
    </row>
    <row r="7" spans="1:25" ht="13.8" x14ac:dyDescent="0.25">
      <c r="A7" s="84"/>
      <c r="B7" s="326" t="s">
        <v>362</v>
      </c>
      <c r="C7" s="84"/>
      <c r="D7" s="235"/>
      <c r="E7" s="264">
        <v>65</v>
      </c>
      <c r="F7" s="138"/>
      <c r="G7" s="4"/>
      <c r="H7" s="139"/>
      <c r="I7" s="4"/>
      <c r="J7" s="140"/>
      <c r="K7" s="141"/>
    </row>
    <row r="8" spans="1:25" s="178" customFormat="1" ht="13.8" x14ac:dyDescent="0.3">
      <c r="A8" s="271" t="s">
        <v>372</v>
      </c>
      <c r="B8" s="311"/>
      <c r="C8" s="266"/>
      <c r="D8" s="267"/>
      <c r="E8" s="270"/>
      <c r="F8" s="268"/>
      <c r="G8" s="270"/>
      <c r="H8" s="268"/>
      <c r="I8" s="270"/>
      <c r="J8" s="263"/>
      <c r="K8" s="280"/>
      <c r="L8" s="9"/>
      <c r="M8" s="9"/>
      <c r="N8" s="171"/>
      <c r="O8" s="179"/>
      <c r="P8" s="179"/>
      <c r="Q8" s="179"/>
      <c r="R8" s="179"/>
      <c r="S8" s="171"/>
      <c r="T8" s="180"/>
      <c r="U8" s="180"/>
      <c r="V8" s="180"/>
      <c r="W8" s="180"/>
    </row>
    <row r="9" spans="1:25" s="142" customFormat="1" ht="15" customHeight="1" x14ac:dyDescent="0.25">
      <c r="A9" s="84">
        <v>105</v>
      </c>
      <c r="B9" s="83" t="s">
        <v>155</v>
      </c>
      <c r="C9" s="84" t="s">
        <v>31</v>
      </c>
      <c r="D9" s="262">
        <v>5.0000000000000001E-3</v>
      </c>
      <c r="E9" s="275">
        <f>ROUND(D9*$E$6,0)</f>
        <v>1</v>
      </c>
      <c r="F9" s="357">
        <v>1</v>
      </c>
      <c r="G9" s="217">
        <f>(E9)*(F9)</f>
        <v>1</v>
      </c>
      <c r="H9" s="357">
        <v>12</v>
      </c>
      <c r="I9" s="217">
        <v>12</v>
      </c>
      <c r="J9" s="340">
        <v>35.72</v>
      </c>
      <c r="K9" s="340">
        <f>(I9)*(J9)</f>
        <v>428.64</v>
      </c>
    </row>
    <row r="10" spans="1:25" s="142" customFormat="1" ht="13.8" x14ac:dyDescent="0.25">
      <c r="A10" s="312" t="s">
        <v>297</v>
      </c>
      <c r="B10" s="83" t="s">
        <v>298</v>
      </c>
      <c r="C10" s="84" t="s">
        <v>31</v>
      </c>
      <c r="D10" s="262">
        <v>5.0000000000000001E-3</v>
      </c>
      <c r="E10" s="275">
        <f>ROUND(D10*$E$6,0)</f>
        <v>1</v>
      </c>
      <c r="F10" s="357">
        <v>1</v>
      </c>
      <c r="G10" s="217">
        <f>(E10)*(F10)</f>
        <v>1</v>
      </c>
      <c r="H10" s="357">
        <v>1</v>
      </c>
      <c r="I10" s="217">
        <f>(G10)*(H10)</f>
        <v>1</v>
      </c>
      <c r="J10" s="340">
        <v>35.72</v>
      </c>
      <c r="K10" s="340">
        <f>(I10)*(J10)</f>
        <v>35.72</v>
      </c>
    </row>
    <row r="11" spans="1:25" ht="13.2" customHeight="1" x14ac:dyDescent="0.25">
      <c r="A11" s="313"/>
      <c r="B11" s="325" t="s">
        <v>353</v>
      </c>
      <c r="C11" s="244"/>
      <c r="D11" s="245"/>
      <c r="E11" s="246"/>
      <c r="F11" s="358"/>
      <c r="G11" s="359"/>
      <c r="H11" s="256">
        <f>SUM(H9:H10)</f>
        <v>13</v>
      </c>
      <c r="I11" s="360">
        <f>SUM(I9:I10)</f>
        <v>13</v>
      </c>
      <c r="J11" s="342"/>
      <c r="K11" s="342">
        <f>SUM(K9:K10)</f>
        <v>464.36</v>
      </c>
    </row>
    <row r="12" spans="1:25" ht="13.8" x14ac:dyDescent="0.25">
      <c r="A12" s="314" t="s">
        <v>358</v>
      </c>
      <c r="B12" s="315"/>
      <c r="C12" s="90"/>
      <c r="D12" s="236"/>
      <c r="E12" s="50"/>
      <c r="F12" s="361"/>
      <c r="G12" s="362"/>
      <c r="H12" s="361"/>
      <c r="I12" s="362"/>
      <c r="J12" s="343"/>
      <c r="K12" s="343"/>
    </row>
    <row r="13" spans="1:25" s="142" customFormat="1" ht="13.8" x14ac:dyDescent="0.25">
      <c r="A13" s="84" t="s">
        <v>300</v>
      </c>
      <c r="B13" s="83" t="s">
        <v>301</v>
      </c>
      <c r="C13" s="84" t="s">
        <v>31</v>
      </c>
      <c r="D13" s="301">
        <v>0.01</v>
      </c>
      <c r="E13" s="143">
        <f>ROUND(D13*$E$6,0)</f>
        <v>2</v>
      </c>
      <c r="F13" s="357">
        <v>1</v>
      </c>
      <c r="G13" s="217">
        <f>(E13)*(F13)</f>
        <v>2</v>
      </c>
      <c r="H13" s="357">
        <v>0.5</v>
      </c>
      <c r="I13" s="217">
        <f t="shared" ref="I13:I20" si="0">(G13)*(H13)</f>
        <v>1</v>
      </c>
      <c r="J13" s="340">
        <v>35.72</v>
      </c>
      <c r="K13" s="340">
        <f t="shared" ref="K13:K21" si="1">(I13)*(J13)</f>
        <v>35.72</v>
      </c>
    </row>
    <row r="14" spans="1:25" s="142" customFormat="1" ht="13.8" x14ac:dyDescent="0.25">
      <c r="A14" s="500">
        <v>111</v>
      </c>
      <c r="B14" s="510" t="s">
        <v>302</v>
      </c>
      <c r="C14" s="500" t="s">
        <v>31</v>
      </c>
      <c r="D14" s="512" t="s">
        <v>363</v>
      </c>
      <c r="E14" s="517">
        <v>311</v>
      </c>
      <c r="F14" s="504">
        <v>1</v>
      </c>
      <c r="G14" s="515">
        <f>(E14)*(F14)</f>
        <v>311</v>
      </c>
      <c r="H14" s="504">
        <v>0.25</v>
      </c>
      <c r="I14" s="217">
        <f t="shared" si="0"/>
        <v>77.75</v>
      </c>
      <c r="J14" s="340">
        <v>35.72</v>
      </c>
      <c r="K14" s="340">
        <f t="shared" si="1"/>
        <v>2777.23</v>
      </c>
    </row>
    <row r="15" spans="1:25" s="142" customFormat="1" ht="13.8" x14ac:dyDescent="0.25">
      <c r="A15" s="500" t="s">
        <v>273</v>
      </c>
      <c r="B15" s="510" t="s">
        <v>274</v>
      </c>
      <c r="C15" s="500" t="s">
        <v>31</v>
      </c>
      <c r="D15" s="512">
        <v>1</v>
      </c>
      <c r="E15" s="507">
        <f>ROUND(D15*$E$6,0)</f>
        <v>188</v>
      </c>
      <c r="F15" s="504">
        <v>1</v>
      </c>
      <c r="G15" s="515">
        <f>(E15)*(F15)</f>
        <v>188</v>
      </c>
      <c r="H15" s="504">
        <v>1.5</v>
      </c>
      <c r="I15" s="217">
        <f t="shared" si="0"/>
        <v>282</v>
      </c>
      <c r="J15" s="340">
        <v>35.72</v>
      </c>
      <c r="K15" s="340">
        <f t="shared" si="1"/>
        <v>10073.039999999999</v>
      </c>
    </row>
    <row r="16" spans="1:25" s="142" customFormat="1" ht="69" x14ac:dyDescent="0.25">
      <c r="A16" s="500" t="s">
        <v>387</v>
      </c>
      <c r="B16" s="510" t="s">
        <v>294</v>
      </c>
      <c r="C16" s="500" t="s">
        <v>291</v>
      </c>
      <c r="D16" s="499"/>
      <c r="E16" s="507">
        <v>188</v>
      </c>
      <c r="F16" s="504">
        <v>1</v>
      </c>
      <c r="G16" s="515">
        <v>188</v>
      </c>
      <c r="H16" s="509">
        <v>50.53</v>
      </c>
      <c r="I16" s="217">
        <f t="shared" si="0"/>
        <v>9499.64</v>
      </c>
      <c r="J16" s="340">
        <v>35.72</v>
      </c>
      <c r="K16" s="340">
        <f t="shared" si="1"/>
        <v>339327.14079999999</v>
      </c>
      <c r="Y16" s="417"/>
    </row>
    <row r="17" spans="1:11" s="142" customFormat="1" ht="13.8" x14ac:dyDescent="0.25">
      <c r="A17" s="500">
        <v>117</v>
      </c>
      <c r="B17" s="510" t="s">
        <v>58</v>
      </c>
      <c r="C17" s="500" t="s">
        <v>31</v>
      </c>
      <c r="D17" s="512">
        <v>0.5</v>
      </c>
      <c r="E17" s="502">
        <v>188</v>
      </c>
      <c r="F17" s="504">
        <v>1</v>
      </c>
      <c r="G17" s="515">
        <f>(E17)*(F17)</f>
        <v>188</v>
      </c>
      <c r="H17" s="504">
        <v>1.5</v>
      </c>
      <c r="I17" s="217">
        <f t="shared" si="0"/>
        <v>282</v>
      </c>
      <c r="J17" s="340">
        <v>35.72</v>
      </c>
      <c r="K17" s="340">
        <f t="shared" si="1"/>
        <v>10073.039999999999</v>
      </c>
    </row>
    <row r="18" spans="1:11" s="142" customFormat="1" ht="27.6" x14ac:dyDescent="0.25">
      <c r="A18" s="84" t="s">
        <v>309</v>
      </c>
      <c r="B18" s="83" t="s">
        <v>35</v>
      </c>
      <c r="C18" s="327" t="s">
        <v>46</v>
      </c>
      <c r="D18" s="235">
        <v>1</v>
      </c>
      <c r="E18" s="275">
        <f t="shared" ref="E18:E23" si="2">ROUND(D18*$E$6,0)</f>
        <v>188</v>
      </c>
      <c r="F18" s="357">
        <v>1</v>
      </c>
      <c r="G18" s="357">
        <v>0</v>
      </c>
      <c r="H18" s="357">
        <v>1</v>
      </c>
      <c r="I18" s="357">
        <f t="shared" si="0"/>
        <v>0</v>
      </c>
      <c r="J18" s="340">
        <v>0</v>
      </c>
      <c r="K18" s="340">
        <f t="shared" si="1"/>
        <v>0</v>
      </c>
    </row>
    <row r="19" spans="1:11" s="142" customFormat="1" ht="27.6" x14ac:dyDescent="0.25">
      <c r="A19" s="84" t="s">
        <v>310</v>
      </c>
      <c r="B19" s="83" t="s">
        <v>36</v>
      </c>
      <c r="C19" s="327" t="s">
        <v>47</v>
      </c>
      <c r="D19" s="235">
        <v>1</v>
      </c>
      <c r="E19" s="275">
        <f t="shared" si="2"/>
        <v>188</v>
      </c>
      <c r="F19" s="357">
        <v>1</v>
      </c>
      <c r="G19" s="357">
        <v>0</v>
      </c>
      <c r="H19" s="357">
        <v>3</v>
      </c>
      <c r="I19" s="357">
        <f t="shared" si="0"/>
        <v>0</v>
      </c>
      <c r="J19" s="340">
        <v>0</v>
      </c>
      <c r="K19" s="340">
        <f t="shared" si="1"/>
        <v>0</v>
      </c>
    </row>
    <row r="20" spans="1:11" s="142" customFormat="1" ht="27.6" x14ac:dyDescent="0.25">
      <c r="A20" s="84" t="s">
        <v>311</v>
      </c>
      <c r="B20" s="83" t="s">
        <v>37</v>
      </c>
      <c r="C20" s="327" t="s">
        <v>48</v>
      </c>
      <c r="D20" s="235">
        <v>1</v>
      </c>
      <c r="E20" s="275">
        <f t="shared" si="2"/>
        <v>188</v>
      </c>
      <c r="F20" s="357">
        <v>1</v>
      </c>
      <c r="G20" s="357">
        <v>0</v>
      </c>
      <c r="H20" s="357">
        <v>0.25</v>
      </c>
      <c r="I20" s="357">
        <f t="shared" si="0"/>
        <v>0</v>
      </c>
      <c r="J20" s="340">
        <v>0</v>
      </c>
      <c r="K20" s="340">
        <f t="shared" si="1"/>
        <v>0</v>
      </c>
    </row>
    <row r="21" spans="1:11" s="142" customFormat="1" ht="27.6" x14ac:dyDescent="0.25">
      <c r="A21" s="84"/>
      <c r="B21" s="83" t="s">
        <v>33</v>
      </c>
      <c r="C21" s="84" t="s">
        <v>312</v>
      </c>
      <c r="D21" s="235">
        <v>1</v>
      </c>
      <c r="E21" s="275">
        <f t="shared" si="2"/>
        <v>188</v>
      </c>
      <c r="F21" s="357">
        <v>1</v>
      </c>
      <c r="G21" s="357">
        <f>(E21)*(F21)</f>
        <v>188</v>
      </c>
      <c r="H21" s="357">
        <v>6</v>
      </c>
      <c r="I21" s="357">
        <f>(G21)*(H21)</f>
        <v>1128</v>
      </c>
      <c r="J21" s="340">
        <v>35.72</v>
      </c>
      <c r="K21" s="340">
        <f t="shared" si="1"/>
        <v>40292.159999999996</v>
      </c>
    </row>
    <row r="22" spans="1:11" s="142" customFormat="1" ht="55.2" x14ac:dyDescent="0.25">
      <c r="A22" s="84" t="s">
        <v>313</v>
      </c>
      <c r="B22" s="83" t="s">
        <v>59</v>
      </c>
      <c r="C22" s="84" t="s">
        <v>108</v>
      </c>
      <c r="D22" s="235">
        <v>1</v>
      </c>
      <c r="E22" s="275">
        <f t="shared" si="2"/>
        <v>188</v>
      </c>
      <c r="F22" s="357">
        <v>1</v>
      </c>
      <c r="G22" s="217">
        <f>(E22)*(F22)</f>
        <v>188</v>
      </c>
      <c r="H22" s="357">
        <v>20</v>
      </c>
      <c r="I22" s="217">
        <f>(G22)*(H22)</f>
        <v>3760</v>
      </c>
      <c r="J22" s="340">
        <v>35.72</v>
      </c>
      <c r="K22" s="340">
        <f t="shared" ref="K22:K23" si="3">(I22)*(J22)</f>
        <v>134307.19999999998</v>
      </c>
    </row>
    <row r="23" spans="1:11" s="142" customFormat="1" ht="27.6" x14ac:dyDescent="0.25">
      <c r="A23" s="84" t="s">
        <v>56</v>
      </c>
      <c r="B23" s="83" t="s">
        <v>57</v>
      </c>
      <c r="C23" s="418" t="s">
        <v>382</v>
      </c>
      <c r="D23" s="235">
        <v>0.77500000000000002</v>
      </c>
      <c r="E23" s="275">
        <f t="shared" si="2"/>
        <v>146</v>
      </c>
      <c r="F23" s="357">
        <v>1</v>
      </c>
      <c r="G23" s="217">
        <f>(E23)*(F23)</f>
        <v>146</v>
      </c>
      <c r="H23" s="357">
        <v>40</v>
      </c>
      <c r="I23" s="217">
        <f>(G23)*(H23)</f>
        <v>5840</v>
      </c>
      <c r="J23" s="340">
        <v>35.72</v>
      </c>
      <c r="K23" s="340">
        <f t="shared" si="3"/>
        <v>208604.79999999999</v>
      </c>
    </row>
    <row r="24" spans="1:11" ht="13.8" x14ac:dyDescent="0.25">
      <c r="A24" s="545"/>
      <c r="B24" s="547" t="s">
        <v>351</v>
      </c>
      <c r="C24" s="549"/>
      <c r="D24" s="551"/>
      <c r="E24" s="553"/>
      <c r="F24" s="555"/>
      <c r="G24" s="360" t="s">
        <v>370</v>
      </c>
      <c r="H24" s="256">
        <f>SUM(H13:H23)</f>
        <v>124.53</v>
      </c>
      <c r="I24" s="557">
        <f>SUM(I13:I23)</f>
        <v>20870.39</v>
      </c>
      <c r="J24" s="543"/>
      <c r="K24" s="541">
        <f>SUM(K13:K23)</f>
        <v>745490.33079999988</v>
      </c>
    </row>
    <row r="25" spans="1:11" s="274" customFormat="1" ht="13.8" x14ac:dyDescent="0.25">
      <c r="A25" s="546"/>
      <c r="B25" s="548"/>
      <c r="C25" s="550"/>
      <c r="D25" s="552"/>
      <c r="E25" s="554"/>
      <c r="F25" s="556"/>
      <c r="G25" s="360" t="s">
        <v>371</v>
      </c>
      <c r="H25" s="256">
        <f>SUM(H13:H22)</f>
        <v>84.53</v>
      </c>
      <c r="I25" s="558"/>
      <c r="J25" s="544"/>
      <c r="K25" s="542"/>
    </row>
    <row r="26" spans="1:11" ht="13.8" x14ac:dyDescent="0.25">
      <c r="A26" s="91" t="s">
        <v>359</v>
      </c>
      <c r="B26" s="89"/>
      <c r="C26" s="90"/>
      <c r="D26" s="236"/>
      <c r="E26" s="50"/>
      <c r="F26" s="361"/>
      <c r="G26" s="362"/>
      <c r="H26" s="361"/>
      <c r="I26" s="362"/>
      <c r="J26" s="343"/>
      <c r="K26" s="343"/>
    </row>
    <row r="27" spans="1:11" s="142" customFormat="1" ht="13.8" x14ac:dyDescent="0.25">
      <c r="A27" s="84" t="s">
        <v>314</v>
      </c>
      <c r="B27" s="83" t="s">
        <v>315</v>
      </c>
      <c r="C27" s="84" t="s">
        <v>31</v>
      </c>
      <c r="D27" s="235">
        <v>0.01</v>
      </c>
      <c r="E27" s="143">
        <f>ROUND(D27*$E$6,0)</f>
        <v>2</v>
      </c>
      <c r="F27" s="357">
        <v>1</v>
      </c>
      <c r="G27" s="217">
        <f>(E27)*(F27)</f>
        <v>2</v>
      </c>
      <c r="H27" s="357">
        <v>2</v>
      </c>
      <c r="I27" s="217">
        <f>(G27)*(H27)</f>
        <v>4</v>
      </c>
      <c r="J27" s="340">
        <v>35.72</v>
      </c>
      <c r="K27" s="340">
        <f>(I27)*(J27)</f>
        <v>142.88</v>
      </c>
    </row>
    <row r="28" spans="1:11" s="142" customFormat="1" ht="13.8" x14ac:dyDescent="0.25">
      <c r="A28" s="84" t="s">
        <v>316</v>
      </c>
      <c r="B28" s="83" t="s">
        <v>317</v>
      </c>
      <c r="C28" s="84" t="s">
        <v>31</v>
      </c>
      <c r="D28" s="235">
        <v>1.4999999999999999E-2</v>
      </c>
      <c r="E28" s="143">
        <f t="shared" ref="E28:E52" si="4">ROUND(D28*$E$6,0)</f>
        <v>3</v>
      </c>
      <c r="F28" s="357">
        <v>1</v>
      </c>
      <c r="G28" s="217">
        <f>(E28)*(F28)</f>
        <v>3</v>
      </c>
      <c r="H28" s="357">
        <v>0.5</v>
      </c>
      <c r="I28" s="217">
        <f>(G28)*(H28)</f>
        <v>1.5</v>
      </c>
      <c r="J28" s="340">
        <v>35.72</v>
      </c>
      <c r="K28" s="340">
        <f>(I28)*(J28)</f>
        <v>53.58</v>
      </c>
    </row>
    <row r="29" spans="1:11" s="142" customFormat="1" ht="13.8" x14ac:dyDescent="0.25">
      <c r="A29" s="84" t="s">
        <v>85</v>
      </c>
      <c r="B29" s="83" t="s">
        <v>66</v>
      </c>
      <c r="C29" s="84" t="s">
        <v>83</v>
      </c>
      <c r="D29" s="235">
        <v>0.34499999999999997</v>
      </c>
      <c r="E29" s="143">
        <f t="shared" si="4"/>
        <v>65</v>
      </c>
      <c r="F29" s="357">
        <v>1</v>
      </c>
      <c r="G29" s="217">
        <f t="shared" ref="G29:G52" si="5">(E29)*(F29)</f>
        <v>65</v>
      </c>
      <c r="H29" s="357">
        <v>1</v>
      </c>
      <c r="I29" s="217">
        <f>(G29)*(H29)</f>
        <v>65</v>
      </c>
      <c r="J29" s="340">
        <v>35.72</v>
      </c>
      <c r="K29" s="340">
        <f>(I29)*(J29)</f>
        <v>2321.7999999999997</v>
      </c>
    </row>
    <row r="30" spans="1:11" s="142" customFormat="1" ht="27.6" x14ac:dyDescent="0.25">
      <c r="A30" s="84" t="s">
        <v>104</v>
      </c>
      <c r="B30" s="83" t="s">
        <v>53</v>
      </c>
      <c r="C30" s="84" t="s">
        <v>304</v>
      </c>
      <c r="D30" s="235">
        <v>0.34499999999999997</v>
      </c>
      <c r="E30" s="143">
        <f t="shared" si="4"/>
        <v>65</v>
      </c>
      <c r="F30" s="357">
        <v>1</v>
      </c>
      <c r="G30" s="217">
        <f t="shared" si="5"/>
        <v>65</v>
      </c>
      <c r="H30" s="357">
        <v>1</v>
      </c>
      <c r="I30" s="217">
        <f>(G30)*(H30)</f>
        <v>65</v>
      </c>
      <c r="J30" s="340">
        <v>35.72</v>
      </c>
      <c r="K30" s="340">
        <f>(I30)*(J30)</f>
        <v>2321.7999999999997</v>
      </c>
    </row>
    <row r="31" spans="1:11" s="142" customFormat="1" ht="27.6" x14ac:dyDescent="0.25">
      <c r="A31" s="84" t="s">
        <v>86</v>
      </c>
      <c r="B31" s="83" t="s">
        <v>44</v>
      </c>
      <c r="C31" s="84" t="s">
        <v>305</v>
      </c>
      <c r="D31" s="235">
        <v>0.34499999999999997</v>
      </c>
      <c r="E31" s="143">
        <f t="shared" si="4"/>
        <v>65</v>
      </c>
      <c r="F31" s="357">
        <v>1</v>
      </c>
      <c r="G31" s="217">
        <f t="shared" si="5"/>
        <v>65</v>
      </c>
      <c r="H31" s="357">
        <v>0.25</v>
      </c>
      <c r="I31" s="357">
        <f>(G31)*(H31)</f>
        <v>16.25</v>
      </c>
      <c r="J31" s="340">
        <v>35.72</v>
      </c>
      <c r="K31" s="340">
        <f>(I31)*(J31)</f>
        <v>580.44999999999993</v>
      </c>
    </row>
    <row r="32" spans="1:11" s="142" customFormat="1" ht="41.4" x14ac:dyDescent="0.25">
      <c r="A32" s="84" t="s">
        <v>89</v>
      </c>
      <c r="B32" s="83" t="s">
        <v>38</v>
      </c>
      <c r="C32" s="84" t="s">
        <v>49</v>
      </c>
      <c r="D32" s="235">
        <v>0.34499999999999997</v>
      </c>
      <c r="E32" s="143">
        <f t="shared" si="4"/>
        <v>65</v>
      </c>
      <c r="F32" s="357">
        <v>1</v>
      </c>
      <c r="G32" s="217">
        <f t="shared" si="5"/>
        <v>65</v>
      </c>
      <c r="H32" s="357">
        <v>0.25</v>
      </c>
      <c r="I32" s="357">
        <f t="shared" ref="I32:I39" si="6">(G32)*(H32)</f>
        <v>16.25</v>
      </c>
      <c r="J32" s="340">
        <v>35.72</v>
      </c>
      <c r="K32" s="340">
        <f t="shared" ref="K32:K39" si="7">(I32)*(J32)</f>
        <v>580.44999999999993</v>
      </c>
    </row>
    <row r="33" spans="1:18" s="142" customFormat="1" ht="27.6" x14ac:dyDescent="0.25">
      <c r="A33" s="84" t="s">
        <v>90</v>
      </c>
      <c r="B33" s="83" t="s">
        <v>39</v>
      </c>
      <c r="C33" s="327" t="s">
        <v>40</v>
      </c>
      <c r="D33" s="235">
        <v>0.34499999999999997</v>
      </c>
      <c r="E33" s="143">
        <f t="shared" si="4"/>
        <v>65</v>
      </c>
      <c r="F33" s="357">
        <v>1</v>
      </c>
      <c r="G33" s="217">
        <v>0</v>
      </c>
      <c r="H33" s="357">
        <v>0.16</v>
      </c>
      <c r="I33" s="357">
        <f t="shared" si="6"/>
        <v>0</v>
      </c>
      <c r="J33" s="340">
        <v>0</v>
      </c>
      <c r="K33" s="340">
        <f t="shared" si="7"/>
        <v>0</v>
      </c>
    </row>
    <row r="34" spans="1:18" s="142" customFormat="1" ht="41.4" x14ac:dyDescent="0.25">
      <c r="A34" s="84" t="s">
        <v>91</v>
      </c>
      <c r="B34" s="83" t="s">
        <v>41</v>
      </c>
      <c r="C34" s="84" t="s">
        <v>82</v>
      </c>
      <c r="D34" s="235">
        <v>0.34499999999999997</v>
      </c>
      <c r="E34" s="143">
        <f t="shared" si="4"/>
        <v>65</v>
      </c>
      <c r="F34" s="357">
        <v>1</v>
      </c>
      <c r="G34" s="217">
        <f t="shared" si="5"/>
        <v>65</v>
      </c>
      <c r="H34" s="357">
        <v>0.25</v>
      </c>
      <c r="I34" s="357">
        <f t="shared" si="6"/>
        <v>16.25</v>
      </c>
      <c r="J34" s="340">
        <v>35.72</v>
      </c>
      <c r="K34" s="340">
        <f t="shared" si="7"/>
        <v>580.44999999999993</v>
      </c>
    </row>
    <row r="35" spans="1:18" s="142" customFormat="1" ht="26.4" customHeight="1" x14ac:dyDescent="0.25">
      <c r="A35" s="84" t="s">
        <v>87</v>
      </c>
      <c r="B35" s="83" t="s">
        <v>42</v>
      </c>
      <c r="C35" s="84" t="s">
        <v>318</v>
      </c>
      <c r="D35" s="235">
        <v>0.34499999999999997</v>
      </c>
      <c r="E35" s="143">
        <f t="shared" si="4"/>
        <v>65</v>
      </c>
      <c r="F35" s="357">
        <v>1</v>
      </c>
      <c r="G35" s="217">
        <f t="shared" si="5"/>
        <v>65</v>
      </c>
      <c r="H35" s="357">
        <v>0.16</v>
      </c>
      <c r="I35" s="357">
        <f t="shared" si="6"/>
        <v>10.4</v>
      </c>
      <c r="J35" s="340">
        <v>35.72</v>
      </c>
      <c r="K35" s="340">
        <f t="shared" si="7"/>
        <v>371.488</v>
      </c>
    </row>
    <row r="36" spans="1:18" s="142" customFormat="1" ht="27.6" x14ac:dyDescent="0.25">
      <c r="A36" s="84" t="s">
        <v>88</v>
      </c>
      <c r="B36" s="83" t="s">
        <v>43</v>
      </c>
      <c r="C36" s="84" t="s">
        <v>306</v>
      </c>
      <c r="D36" s="235">
        <v>0.34499999999999997</v>
      </c>
      <c r="E36" s="143">
        <f t="shared" si="4"/>
        <v>65</v>
      </c>
      <c r="F36" s="357">
        <v>1</v>
      </c>
      <c r="G36" s="217">
        <f t="shared" si="5"/>
        <v>65</v>
      </c>
      <c r="H36" s="357">
        <v>0.25</v>
      </c>
      <c r="I36" s="357">
        <f t="shared" si="6"/>
        <v>16.25</v>
      </c>
      <c r="J36" s="340">
        <v>35.72</v>
      </c>
      <c r="K36" s="340">
        <f t="shared" si="7"/>
        <v>580.44999999999993</v>
      </c>
    </row>
    <row r="37" spans="1:18" s="142" customFormat="1" ht="55.2" x14ac:dyDescent="0.25">
      <c r="A37" s="84" t="s">
        <v>119</v>
      </c>
      <c r="B37" s="83" t="s">
        <v>71</v>
      </c>
      <c r="C37" s="84" t="s">
        <v>81</v>
      </c>
      <c r="D37" s="235">
        <v>0.61</v>
      </c>
      <c r="E37" s="143">
        <f t="shared" si="4"/>
        <v>115</v>
      </c>
      <c r="F37" s="357">
        <v>1</v>
      </c>
      <c r="G37" s="217">
        <f t="shared" si="5"/>
        <v>115</v>
      </c>
      <c r="H37" s="357">
        <v>0.25</v>
      </c>
      <c r="I37" s="357">
        <f t="shared" si="6"/>
        <v>28.75</v>
      </c>
      <c r="J37" s="340">
        <v>35.72</v>
      </c>
      <c r="K37" s="340">
        <f t="shared" si="7"/>
        <v>1026.95</v>
      </c>
    </row>
    <row r="38" spans="1:18" s="142" customFormat="1" ht="13.8" x14ac:dyDescent="0.25">
      <c r="A38" s="84" t="s">
        <v>92</v>
      </c>
      <c r="B38" s="83" t="s">
        <v>67</v>
      </c>
      <c r="C38" s="84" t="s">
        <v>31</v>
      </c>
      <c r="D38" s="235">
        <v>0.34499999999999997</v>
      </c>
      <c r="E38" s="143">
        <f t="shared" si="4"/>
        <v>65</v>
      </c>
      <c r="F38" s="357">
        <v>1</v>
      </c>
      <c r="G38" s="217">
        <f t="shared" si="5"/>
        <v>65</v>
      </c>
      <c r="H38" s="357">
        <v>1</v>
      </c>
      <c r="I38" s="217">
        <f t="shared" si="6"/>
        <v>65</v>
      </c>
      <c r="J38" s="340">
        <v>35.72</v>
      </c>
      <c r="K38" s="340">
        <f t="shared" si="7"/>
        <v>2321.7999999999997</v>
      </c>
    </row>
    <row r="39" spans="1:18" s="142" customFormat="1" ht="13.8" x14ac:dyDescent="0.25">
      <c r="A39" s="312" t="s">
        <v>319</v>
      </c>
      <c r="B39" s="83" t="s">
        <v>263</v>
      </c>
      <c r="C39" s="84" t="s">
        <v>31</v>
      </c>
      <c r="D39" s="235">
        <v>0.34499999999999997</v>
      </c>
      <c r="E39" s="143">
        <f t="shared" si="4"/>
        <v>65</v>
      </c>
      <c r="F39" s="357">
        <v>1</v>
      </c>
      <c r="G39" s="217">
        <f t="shared" si="5"/>
        <v>65</v>
      </c>
      <c r="H39" s="357">
        <v>1</v>
      </c>
      <c r="I39" s="217">
        <f t="shared" si="6"/>
        <v>65</v>
      </c>
      <c r="J39" s="340">
        <v>35.72</v>
      </c>
      <c r="K39" s="340">
        <f t="shared" si="7"/>
        <v>2321.7999999999997</v>
      </c>
      <c r="R39" s="417"/>
    </row>
    <row r="40" spans="1:18" s="142" customFormat="1" ht="27.6" x14ac:dyDescent="0.25">
      <c r="A40" s="84" t="s">
        <v>103</v>
      </c>
      <c r="B40" s="83" t="s">
        <v>80</v>
      </c>
      <c r="C40" s="88" t="s">
        <v>381</v>
      </c>
      <c r="D40" s="235">
        <v>0.34499999999999997</v>
      </c>
      <c r="E40" s="143">
        <f t="shared" si="4"/>
        <v>65</v>
      </c>
      <c r="F40" s="357">
        <v>1</v>
      </c>
      <c r="G40" s="217">
        <f t="shared" si="5"/>
        <v>65</v>
      </c>
      <c r="H40" s="357">
        <v>1</v>
      </c>
      <c r="I40" s="217">
        <f>(G40)*(H40)</f>
        <v>65</v>
      </c>
      <c r="J40" s="340">
        <v>35.72</v>
      </c>
      <c r="K40" s="340">
        <f>(I40)*(J40)</f>
        <v>2321.7999999999997</v>
      </c>
    </row>
    <row r="41" spans="1:18" s="142" customFormat="1" ht="13.8" x14ac:dyDescent="0.25">
      <c r="A41" s="84" t="s">
        <v>97</v>
      </c>
      <c r="B41" s="83" t="s">
        <v>52</v>
      </c>
      <c r="C41" s="84" t="s">
        <v>31</v>
      </c>
      <c r="D41" s="235">
        <v>0.255</v>
      </c>
      <c r="E41" s="143">
        <f t="shared" si="4"/>
        <v>48</v>
      </c>
      <c r="F41" s="357">
        <v>1</v>
      </c>
      <c r="G41" s="217">
        <f t="shared" si="5"/>
        <v>48</v>
      </c>
      <c r="H41" s="357">
        <v>1.5</v>
      </c>
      <c r="I41" s="217">
        <f>(G41)*(H41)</f>
        <v>72</v>
      </c>
      <c r="J41" s="340">
        <v>35.72</v>
      </c>
      <c r="K41" s="340">
        <f t="shared" ref="K41:K46" si="8">(I41)*(J41)</f>
        <v>2571.84</v>
      </c>
    </row>
    <row r="42" spans="1:18" s="142" customFormat="1" ht="13.8" x14ac:dyDescent="0.25">
      <c r="A42" s="84" t="s">
        <v>93</v>
      </c>
      <c r="B42" s="83" t="s">
        <v>68</v>
      </c>
      <c r="C42" s="84" t="s">
        <v>31</v>
      </c>
      <c r="D42" s="262">
        <v>5.0000000000000001E-3</v>
      </c>
      <c r="E42" s="143">
        <f t="shared" si="4"/>
        <v>1</v>
      </c>
      <c r="F42" s="357">
        <v>1</v>
      </c>
      <c r="G42" s="217">
        <f t="shared" si="5"/>
        <v>1</v>
      </c>
      <c r="H42" s="357">
        <v>0.5</v>
      </c>
      <c r="I42" s="217">
        <f t="shared" ref="I42:I52" si="9">(G42)*(H42)</f>
        <v>0.5</v>
      </c>
      <c r="J42" s="340">
        <v>35.72</v>
      </c>
      <c r="K42" s="340">
        <f t="shared" si="8"/>
        <v>17.86</v>
      </c>
    </row>
    <row r="43" spans="1:18" s="142" customFormat="1" ht="13.8" x14ac:dyDescent="0.25">
      <c r="A43" s="84" t="s">
        <v>94</v>
      </c>
      <c r="B43" s="83" t="s">
        <v>69</v>
      </c>
      <c r="C43" s="84" t="s">
        <v>31</v>
      </c>
      <c r="D43" s="262">
        <v>5.0000000000000001E-3</v>
      </c>
      <c r="E43" s="143">
        <f t="shared" si="4"/>
        <v>1</v>
      </c>
      <c r="F43" s="357">
        <v>1</v>
      </c>
      <c r="G43" s="217">
        <f t="shared" si="5"/>
        <v>1</v>
      </c>
      <c r="H43" s="357">
        <v>0.5</v>
      </c>
      <c r="I43" s="217">
        <f t="shared" si="9"/>
        <v>0.5</v>
      </c>
      <c r="J43" s="340">
        <v>35.72</v>
      </c>
      <c r="K43" s="340">
        <f t="shared" si="8"/>
        <v>17.86</v>
      </c>
    </row>
    <row r="44" spans="1:18" s="142" customFormat="1" ht="41.4" x14ac:dyDescent="0.25">
      <c r="A44" s="84" t="s">
        <v>84</v>
      </c>
      <c r="B44" s="83" t="s">
        <v>50</v>
      </c>
      <c r="C44" s="327" t="s">
        <v>45</v>
      </c>
      <c r="D44" s="235">
        <v>0.34499999999999997</v>
      </c>
      <c r="E44" s="143">
        <f t="shared" si="4"/>
        <v>65</v>
      </c>
      <c r="F44" s="357">
        <v>2</v>
      </c>
      <c r="G44" s="217">
        <v>0</v>
      </c>
      <c r="H44" s="357">
        <v>1</v>
      </c>
      <c r="I44" s="357">
        <f t="shared" si="9"/>
        <v>0</v>
      </c>
      <c r="J44" s="340">
        <v>0</v>
      </c>
      <c r="K44" s="340">
        <f t="shared" si="8"/>
        <v>0</v>
      </c>
    </row>
    <row r="45" spans="1:18" s="142" customFormat="1" ht="27.6" x14ac:dyDescent="0.25">
      <c r="A45" s="84" t="s">
        <v>98</v>
      </c>
      <c r="B45" s="83" t="s">
        <v>99</v>
      </c>
      <c r="C45" s="84" t="s">
        <v>31</v>
      </c>
      <c r="D45" s="235">
        <v>0.34499999999999997</v>
      </c>
      <c r="E45" s="143">
        <f t="shared" si="4"/>
        <v>65</v>
      </c>
      <c r="F45" s="357">
        <v>2</v>
      </c>
      <c r="G45" s="217">
        <f t="shared" si="5"/>
        <v>130</v>
      </c>
      <c r="H45" s="357">
        <v>1</v>
      </c>
      <c r="I45" s="217">
        <f t="shared" si="9"/>
        <v>130</v>
      </c>
      <c r="J45" s="340">
        <v>35.72</v>
      </c>
      <c r="K45" s="340">
        <f t="shared" si="8"/>
        <v>4643.5999999999995</v>
      </c>
    </row>
    <row r="46" spans="1:18" s="142" customFormat="1" ht="27.6" x14ac:dyDescent="0.25">
      <c r="A46" s="84" t="s">
        <v>107</v>
      </c>
      <c r="B46" s="83" t="s">
        <v>75</v>
      </c>
      <c r="C46" s="327" t="s">
        <v>76</v>
      </c>
      <c r="D46" s="235">
        <v>0.34499999999999997</v>
      </c>
      <c r="E46" s="143">
        <f t="shared" si="4"/>
        <v>65</v>
      </c>
      <c r="F46" s="357">
        <v>2</v>
      </c>
      <c r="G46" s="217">
        <v>0</v>
      </c>
      <c r="H46" s="357">
        <v>1.5</v>
      </c>
      <c r="I46" s="357">
        <f t="shared" si="9"/>
        <v>0</v>
      </c>
      <c r="J46" s="340">
        <v>0</v>
      </c>
      <c r="K46" s="340">
        <f t="shared" si="8"/>
        <v>0</v>
      </c>
    </row>
    <row r="47" spans="1:18" s="142" customFormat="1" ht="27.6" x14ac:dyDescent="0.25">
      <c r="A47" s="84" t="s">
        <v>102</v>
      </c>
      <c r="B47" s="83" t="s">
        <v>54</v>
      </c>
      <c r="C47" s="84" t="s">
        <v>31</v>
      </c>
      <c r="D47" s="235">
        <v>0.26500000000000001</v>
      </c>
      <c r="E47" s="143">
        <f t="shared" si="4"/>
        <v>50</v>
      </c>
      <c r="F47" s="363">
        <v>1</v>
      </c>
      <c r="G47" s="217">
        <f t="shared" si="5"/>
        <v>50</v>
      </c>
      <c r="H47" s="363">
        <v>2</v>
      </c>
      <c r="I47" s="364">
        <f t="shared" si="9"/>
        <v>100</v>
      </c>
      <c r="J47" s="340">
        <v>35.72</v>
      </c>
      <c r="K47" s="344">
        <f t="shared" ref="K47:K52" si="10">(I47)*(J47)</f>
        <v>3572</v>
      </c>
    </row>
    <row r="48" spans="1:18" s="142" customFormat="1" ht="27.6" x14ac:dyDescent="0.25">
      <c r="A48" s="84" t="s">
        <v>102</v>
      </c>
      <c r="B48" s="83" t="s">
        <v>34</v>
      </c>
      <c r="C48" s="84" t="s">
        <v>31</v>
      </c>
      <c r="D48" s="235">
        <v>0.08</v>
      </c>
      <c r="E48" s="143">
        <f t="shared" si="4"/>
        <v>15</v>
      </c>
      <c r="F48" s="357">
        <v>1</v>
      </c>
      <c r="G48" s="217">
        <f t="shared" si="5"/>
        <v>15</v>
      </c>
      <c r="H48" s="357">
        <v>1</v>
      </c>
      <c r="I48" s="217">
        <f t="shared" si="9"/>
        <v>15</v>
      </c>
      <c r="J48" s="340">
        <v>35.72</v>
      </c>
      <c r="K48" s="340">
        <f t="shared" si="10"/>
        <v>535.79999999999995</v>
      </c>
    </row>
    <row r="49" spans="1:11" s="142" customFormat="1" ht="27.6" x14ac:dyDescent="0.25">
      <c r="A49" s="84" t="s">
        <v>106</v>
      </c>
      <c r="B49" s="83" t="s">
        <v>72</v>
      </c>
      <c r="C49" s="84" t="s">
        <v>320</v>
      </c>
      <c r="D49" s="235">
        <v>0.34499999999999997</v>
      </c>
      <c r="E49" s="143">
        <f t="shared" si="4"/>
        <v>65</v>
      </c>
      <c r="F49" s="357">
        <v>1</v>
      </c>
      <c r="G49" s="217">
        <f t="shared" si="5"/>
        <v>65</v>
      </c>
      <c r="H49" s="357">
        <v>0.16</v>
      </c>
      <c r="I49" s="357">
        <f t="shared" si="9"/>
        <v>10.4</v>
      </c>
      <c r="J49" s="340">
        <v>35.72</v>
      </c>
      <c r="K49" s="340">
        <f t="shared" si="10"/>
        <v>371.488</v>
      </c>
    </row>
    <row r="50" spans="1:11" s="142" customFormat="1" ht="27.6" x14ac:dyDescent="0.25">
      <c r="A50" s="84" t="s">
        <v>321</v>
      </c>
      <c r="B50" s="83" t="s">
        <v>73</v>
      </c>
      <c r="C50" s="84" t="s">
        <v>322</v>
      </c>
      <c r="D50" s="235">
        <v>0.34499999999999997</v>
      </c>
      <c r="E50" s="143">
        <f t="shared" si="4"/>
        <v>65</v>
      </c>
      <c r="F50" s="357">
        <v>1</v>
      </c>
      <c r="G50" s="217">
        <f t="shared" si="5"/>
        <v>65</v>
      </c>
      <c r="H50" s="357">
        <v>0.25</v>
      </c>
      <c r="I50" s="357">
        <f t="shared" si="9"/>
        <v>16.25</v>
      </c>
      <c r="J50" s="340">
        <v>35.72</v>
      </c>
      <c r="K50" s="340">
        <f t="shared" si="10"/>
        <v>580.44999999999993</v>
      </c>
    </row>
    <row r="51" spans="1:11" s="142" customFormat="1" ht="27.6" x14ac:dyDescent="0.25">
      <c r="A51" s="84" t="s">
        <v>321</v>
      </c>
      <c r="B51" s="83" t="s">
        <v>74</v>
      </c>
      <c r="C51" s="84" t="s">
        <v>323</v>
      </c>
      <c r="D51" s="235">
        <v>0.34499999999999997</v>
      </c>
      <c r="E51" s="143">
        <f t="shared" si="4"/>
        <v>65</v>
      </c>
      <c r="F51" s="357">
        <v>1</v>
      </c>
      <c r="G51" s="217">
        <f t="shared" si="5"/>
        <v>65</v>
      </c>
      <c r="H51" s="357">
        <v>0.5</v>
      </c>
      <c r="I51" s="357">
        <f t="shared" si="9"/>
        <v>32.5</v>
      </c>
      <c r="J51" s="340">
        <v>35.72</v>
      </c>
      <c r="K51" s="340">
        <f t="shared" si="10"/>
        <v>1160.8999999999999</v>
      </c>
    </row>
    <row r="52" spans="1:11" s="142" customFormat="1" ht="27.6" x14ac:dyDescent="0.25">
      <c r="A52" s="84" t="s">
        <v>106</v>
      </c>
      <c r="B52" s="83" t="s">
        <v>105</v>
      </c>
      <c r="C52" s="84" t="s">
        <v>288</v>
      </c>
      <c r="D52" s="235">
        <v>0.34499999999999997</v>
      </c>
      <c r="E52" s="143">
        <f t="shared" si="4"/>
        <v>65</v>
      </c>
      <c r="F52" s="357">
        <v>1</v>
      </c>
      <c r="G52" s="217">
        <f t="shared" si="5"/>
        <v>65</v>
      </c>
      <c r="H52" s="357">
        <v>0.25</v>
      </c>
      <c r="I52" s="357">
        <f t="shared" si="9"/>
        <v>16.25</v>
      </c>
      <c r="J52" s="340">
        <v>35.72</v>
      </c>
      <c r="K52" s="340">
        <f t="shared" si="10"/>
        <v>580.44999999999993</v>
      </c>
    </row>
    <row r="53" spans="1:11" ht="13.8" x14ac:dyDescent="0.25">
      <c r="A53" s="545"/>
      <c r="B53" s="547" t="s">
        <v>352</v>
      </c>
      <c r="C53" s="549"/>
      <c r="D53" s="551"/>
      <c r="E53" s="553"/>
      <c r="F53" s="555"/>
      <c r="G53" s="360" t="s">
        <v>370</v>
      </c>
      <c r="H53" s="256">
        <f>SUM(H27:H47,H49:H52)</f>
        <v>18.23</v>
      </c>
      <c r="I53" s="557">
        <f>SUM(I27:I52)</f>
        <v>828.05</v>
      </c>
      <c r="J53" s="543"/>
      <c r="K53" s="541">
        <f>SUM(K27:K52)</f>
        <v>29577.946</v>
      </c>
    </row>
    <row r="54" spans="1:11" ht="13.8" x14ac:dyDescent="0.25">
      <c r="A54" s="546"/>
      <c r="B54" s="548"/>
      <c r="C54" s="550"/>
      <c r="D54" s="552"/>
      <c r="E54" s="554"/>
      <c r="F54" s="556"/>
      <c r="G54" s="360" t="s">
        <v>371</v>
      </c>
      <c r="H54" s="256">
        <f>SUM(H27:H46,H48:H52)</f>
        <v>17.23</v>
      </c>
      <c r="I54" s="558"/>
      <c r="J54" s="544"/>
      <c r="K54" s="542"/>
    </row>
    <row r="55" spans="1:11" s="142" customFormat="1" ht="13.8" x14ac:dyDescent="0.25">
      <c r="A55" s="314" t="s">
        <v>360</v>
      </c>
      <c r="B55" s="89"/>
      <c r="C55" s="90"/>
      <c r="D55" s="236"/>
      <c r="E55" s="50"/>
      <c r="F55" s="361"/>
      <c r="G55" s="362"/>
      <c r="H55" s="361"/>
      <c r="I55" s="362"/>
      <c r="J55" s="343"/>
      <c r="K55" s="343"/>
    </row>
    <row r="56" spans="1:11" s="142" customFormat="1" ht="13.8" x14ac:dyDescent="0.25">
      <c r="A56" s="84" t="s">
        <v>324</v>
      </c>
      <c r="B56" s="83" t="s">
        <v>325</v>
      </c>
      <c r="C56" s="84" t="s">
        <v>326</v>
      </c>
      <c r="D56" s="235">
        <v>0.34499999999999997</v>
      </c>
      <c r="E56" s="143">
        <f t="shared" ref="E56:E61" si="11">ROUND(D56*$E$6,0)</f>
        <v>65</v>
      </c>
      <c r="F56" s="357">
        <v>1</v>
      </c>
      <c r="G56" s="217">
        <f t="shared" ref="G56:G61" si="12">(E56)*(F56)</f>
        <v>65</v>
      </c>
      <c r="H56" s="357">
        <v>0.5</v>
      </c>
      <c r="I56" s="217">
        <f t="shared" ref="I56:I61" si="13">(G56)*(H56)</f>
        <v>32.5</v>
      </c>
      <c r="J56" s="340">
        <v>35.72</v>
      </c>
      <c r="K56" s="340">
        <f t="shared" ref="K56:K61" si="14">(I56)*(J56)</f>
        <v>1160.8999999999999</v>
      </c>
    </row>
    <row r="57" spans="1:11" s="142" customFormat="1" ht="13.8" x14ac:dyDescent="0.25">
      <c r="A57" s="84" t="s">
        <v>95</v>
      </c>
      <c r="B57" s="83" t="s">
        <v>70</v>
      </c>
      <c r="C57" s="84" t="s">
        <v>31</v>
      </c>
      <c r="D57" s="235">
        <v>5.0000000000000001E-3</v>
      </c>
      <c r="E57" s="143">
        <f t="shared" si="11"/>
        <v>1</v>
      </c>
      <c r="F57" s="357">
        <v>1</v>
      </c>
      <c r="G57" s="217">
        <f t="shared" si="12"/>
        <v>1</v>
      </c>
      <c r="H57" s="357">
        <v>0.5</v>
      </c>
      <c r="I57" s="217">
        <f t="shared" si="13"/>
        <v>0.5</v>
      </c>
      <c r="J57" s="340">
        <v>35.72</v>
      </c>
      <c r="K57" s="340">
        <f t="shared" si="14"/>
        <v>17.86</v>
      </c>
    </row>
    <row r="58" spans="1:11" s="142" customFormat="1" ht="27.6" x14ac:dyDescent="0.25">
      <c r="A58" s="84" t="s">
        <v>96</v>
      </c>
      <c r="B58" s="83" t="s">
        <v>79</v>
      </c>
      <c r="C58" s="84" t="s">
        <v>31</v>
      </c>
      <c r="D58" s="235">
        <v>5.0000000000000001E-3</v>
      </c>
      <c r="E58" s="143">
        <f t="shared" si="11"/>
        <v>1</v>
      </c>
      <c r="F58" s="357">
        <v>1</v>
      </c>
      <c r="G58" s="217">
        <f t="shared" si="12"/>
        <v>1</v>
      </c>
      <c r="H58" s="357">
        <v>0.5</v>
      </c>
      <c r="I58" s="217">
        <f t="shared" si="13"/>
        <v>0.5</v>
      </c>
      <c r="J58" s="340">
        <v>35.72</v>
      </c>
      <c r="K58" s="340">
        <f t="shared" si="14"/>
        <v>17.86</v>
      </c>
    </row>
    <row r="59" spans="1:11" s="142" customFormat="1" ht="27.6" x14ac:dyDescent="0.25">
      <c r="A59" s="84" t="s">
        <v>100</v>
      </c>
      <c r="B59" s="83" t="s">
        <v>77</v>
      </c>
      <c r="C59" s="84" t="s">
        <v>31</v>
      </c>
      <c r="D59" s="235">
        <v>0.26500000000000001</v>
      </c>
      <c r="E59" s="143">
        <f t="shared" si="11"/>
        <v>50</v>
      </c>
      <c r="F59" s="357">
        <v>1</v>
      </c>
      <c r="G59" s="217">
        <f t="shared" si="12"/>
        <v>50</v>
      </c>
      <c r="H59" s="357">
        <v>2</v>
      </c>
      <c r="I59" s="217">
        <f t="shared" si="13"/>
        <v>100</v>
      </c>
      <c r="J59" s="340">
        <v>35.72</v>
      </c>
      <c r="K59" s="340">
        <f t="shared" si="14"/>
        <v>3572</v>
      </c>
    </row>
    <row r="60" spans="1:11" s="142" customFormat="1" ht="27.6" x14ac:dyDescent="0.25">
      <c r="A60" s="84" t="s">
        <v>101</v>
      </c>
      <c r="B60" s="83" t="s">
        <v>78</v>
      </c>
      <c r="C60" s="84" t="s">
        <v>31</v>
      </c>
      <c r="D60" s="235">
        <v>0.08</v>
      </c>
      <c r="E60" s="143">
        <f t="shared" si="11"/>
        <v>15</v>
      </c>
      <c r="F60" s="357">
        <v>1</v>
      </c>
      <c r="G60" s="217">
        <f t="shared" si="12"/>
        <v>15</v>
      </c>
      <c r="H60" s="357">
        <v>1</v>
      </c>
      <c r="I60" s="217">
        <f t="shared" si="13"/>
        <v>15</v>
      </c>
      <c r="J60" s="340">
        <v>35.72</v>
      </c>
      <c r="K60" s="340">
        <f t="shared" si="14"/>
        <v>535.79999999999995</v>
      </c>
    </row>
    <row r="61" spans="1:11" s="142" customFormat="1" ht="13.8" x14ac:dyDescent="0.25">
      <c r="A61" s="84"/>
      <c r="B61" s="83" t="s">
        <v>277</v>
      </c>
      <c r="C61" s="84" t="s">
        <v>31</v>
      </c>
      <c r="D61" s="235">
        <v>0.34499999999999997</v>
      </c>
      <c r="E61" s="143">
        <f t="shared" si="11"/>
        <v>65</v>
      </c>
      <c r="F61" s="357">
        <v>1</v>
      </c>
      <c r="G61" s="217">
        <f t="shared" si="12"/>
        <v>65</v>
      </c>
      <c r="H61" s="357">
        <v>1</v>
      </c>
      <c r="I61" s="217">
        <f t="shared" si="13"/>
        <v>65</v>
      </c>
      <c r="J61" s="340">
        <v>35.72</v>
      </c>
      <c r="K61" s="340">
        <f t="shared" si="14"/>
        <v>2321.7999999999997</v>
      </c>
    </row>
    <row r="62" spans="1:11" ht="13.8" x14ac:dyDescent="0.25">
      <c r="A62" s="545"/>
      <c r="B62" s="547" t="s">
        <v>352</v>
      </c>
      <c r="C62" s="549"/>
      <c r="D62" s="551"/>
      <c r="E62" s="553"/>
      <c r="F62" s="555"/>
      <c r="G62" s="360" t="s">
        <v>370</v>
      </c>
      <c r="H62" s="256">
        <f>SUM(H56:H59,H61)</f>
        <v>4.5</v>
      </c>
      <c r="I62" s="557">
        <f>SUM(I56:I61)</f>
        <v>213.5</v>
      </c>
      <c r="J62" s="543"/>
      <c r="K62" s="541">
        <f>SUM(K56:K61)</f>
        <v>7626.2199999999993</v>
      </c>
    </row>
    <row r="63" spans="1:11" ht="13.8" x14ac:dyDescent="0.25">
      <c r="A63" s="546"/>
      <c r="B63" s="548"/>
      <c r="C63" s="550"/>
      <c r="D63" s="552"/>
      <c r="E63" s="554"/>
      <c r="F63" s="556"/>
      <c r="G63" s="360" t="s">
        <v>371</v>
      </c>
      <c r="H63" s="256">
        <f>SUM(H56:H58,H60:H61)</f>
        <v>3.5</v>
      </c>
      <c r="I63" s="558"/>
      <c r="J63" s="544"/>
      <c r="K63" s="542"/>
    </row>
    <row r="64" spans="1:11" ht="27.6" x14ac:dyDescent="0.3">
      <c r="A64" s="323"/>
      <c r="B64" s="260" t="s">
        <v>364</v>
      </c>
      <c r="D64" s="237"/>
      <c r="E64" s="261">
        <v>188</v>
      </c>
      <c r="F64" s="365" t="s">
        <v>109</v>
      </c>
      <c r="G64" s="366">
        <f>SUM(G9:G63)</f>
        <v>2873</v>
      </c>
      <c r="H64" s="366"/>
      <c r="I64" s="366">
        <f>I11+I24+I53+I62</f>
        <v>21924.94</v>
      </c>
      <c r="J64" s="345"/>
      <c r="K64" s="346">
        <f>K11+K53+K24+K62</f>
        <v>783158.85679999983</v>
      </c>
    </row>
    <row r="65" spans="1:11" ht="27.6" x14ac:dyDescent="0.3">
      <c r="A65" s="323"/>
      <c r="B65" s="318"/>
      <c r="C65" s="278"/>
      <c r="D65" s="238"/>
      <c r="F65" s="365" t="s">
        <v>110</v>
      </c>
      <c r="G65" s="366">
        <f>+G64*3</f>
        <v>8619</v>
      </c>
      <c r="H65" s="366"/>
      <c r="I65" s="366">
        <f>+I64*3</f>
        <v>65774.819999999992</v>
      </c>
      <c r="J65" s="345"/>
      <c r="K65" s="346">
        <f>+K64*3</f>
        <v>2349476.5703999996</v>
      </c>
    </row>
    <row r="66" spans="1:11" x14ac:dyDescent="0.25">
      <c r="A66" s="323"/>
      <c r="B66" s="148"/>
      <c r="C66" s="147"/>
      <c r="D66" s="257"/>
      <c r="E66" s="146"/>
      <c r="F66" s="146"/>
      <c r="G66" s="146"/>
      <c r="H66" s="146"/>
      <c r="I66" s="146"/>
      <c r="J66" s="146"/>
      <c r="K66" s="146"/>
    </row>
    <row r="67" spans="1:11" x14ac:dyDescent="0.25">
      <c r="A67" s="323"/>
      <c r="B67" s="148"/>
      <c r="C67" s="147"/>
      <c r="D67" s="257"/>
      <c r="E67" s="146"/>
      <c r="F67" s="146"/>
      <c r="G67" s="146"/>
      <c r="H67" s="146"/>
      <c r="I67" s="146"/>
      <c r="J67" s="146"/>
      <c r="K67" s="146"/>
    </row>
    <row r="68" spans="1:11" x14ac:dyDescent="0.25">
      <c r="A68" s="323"/>
      <c r="B68" s="148"/>
      <c r="C68" s="147"/>
      <c r="D68" s="257"/>
      <c r="E68" s="146"/>
      <c r="F68" s="146"/>
      <c r="G68" s="146"/>
      <c r="H68" s="146"/>
      <c r="I68" s="146"/>
      <c r="J68" s="146"/>
      <c r="K68" s="146"/>
    </row>
    <row r="69" spans="1:11" x14ac:dyDescent="0.25">
      <c r="A69" s="323"/>
      <c r="B69" s="324"/>
      <c r="C69" s="147"/>
      <c r="D69" s="257"/>
      <c r="E69" s="146"/>
      <c r="F69" s="146"/>
      <c r="G69" s="146"/>
      <c r="H69" s="146"/>
      <c r="I69" s="146"/>
      <c r="J69" s="146"/>
      <c r="K69" s="146"/>
    </row>
    <row r="70" spans="1:11" x14ac:dyDescent="0.25">
      <c r="A70" s="323"/>
      <c r="B70" s="324"/>
      <c r="C70" s="147"/>
      <c r="D70" s="257"/>
      <c r="E70" s="146"/>
      <c r="F70" s="146"/>
      <c r="G70" s="146"/>
      <c r="H70" s="146"/>
      <c r="I70" s="146"/>
      <c r="J70" s="146"/>
      <c r="K70" s="146"/>
    </row>
    <row r="71" spans="1:11" x14ac:dyDescent="0.25">
      <c r="A71" s="323"/>
      <c r="B71" s="324"/>
      <c r="C71" s="147"/>
      <c r="D71" s="257"/>
      <c r="E71" s="146"/>
      <c r="F71" s="146"/>
      <c r="G71" s="146"/>
      <c r="H71" s="146"/>
      <c r="I71" s="146"/>
      <c r="J71" s="146"/>
      <c r="K71" s="146"/>
    </row>
    <row r="72" spans="1:11" x14ac:dyDescent="0.25">
      <c r="A72" s="323"/>
      <c r="B72" s="148"/>
      <c r="C72" s="147"/>
      <c r="D72" s="257"/>
      <c r="E72" s="146"/>
      <c r="F72" s="146"/>
      <c r="G72" s="146"/>
      <c r="H72" s="146"/>
      <c r="I72" s="149"/>
      <c r="J72" s="149"/>
      <c r="K72" s="149"/>
    </row>
    <row r="73" spans="1:11" x14ac:dyDescent="0.25">
      <c r="A73" s="323"/>
      <c r="B73" s="148"/>
      <c r="C73" s="147"/>
      <c r="D73" s="257"/>
      <c r="E73" s="146"/>
      <c r="F73" s="146"/>
      <c r="G73" s="146"/>
      <c r="H73" s="146"/>
      <c r="I73" s="149"/>
      <c r="J73" s="149"/>
      <c r="K73" s="149"/>
    </row>
    <row r="74" spans="1:11" x14ac:dyDescent="0.25">
      <c r="A74" s="323"/>
      <c r="B74" s="148"/>
      <c r="C74" s="147"/>
      <c r="D74" s="257"/>
      <c r="E74" s="146"/>
      <c r="F74" s="146"/>
      <c r="G74" s="146"/>
      <c r="H74" s="149"/>
      <c r="I74" s="149"/>
      <c r="J74" s="149"/>
      <c r="K74" s="149"/>
    </row>
    <row r="75" spans="1:11" x14ac:dyDescent="0.25">
      <c r="A75" s="323"/>
      <c r="B75" s="324"/>
      <c r="C75" s="147"/>
      <c r="D75" s="257"/>
      <c r="E75" s="146"/>
      <c r="F75" s="146"/>
      <c r="G75" s="146"/>
      <c r="H75" s="149"/>
      <c r="I75" s="149"/>
      <c r="J75" s="149"/>
      <c r="K75" s="149"/>
    </row>
    <row r="76" spans="1:11" x14ac:dyDescent="0.25">
      <c r="A76" s="323"/>
      <c r="B76" s="324"/>
      <c r="C76" s="147"/>
      <c r="D76" s="257"/>
      <c r="E76" s="146"/>
      <c r="F76" s="146"/>
      <c r="G76" s="146"/>
      <c r="H76" s="149"/>
      <c r="I76" s="149"/>
      <c r="J76" s="149"/>
      <c r="K76" s="149"/>
    </row>
    <row r="77" spans="1:11" x14ac:dyDescent="0.25">
      <c r="A77" s="323"/>
      <c r="B77" s="324"/>
      <c r="C77" s="147"/>
      <c r="D77" s="257"/>
      <c r="E77" s="146"/>
      <c r="F77" s="146"/>
      <c r="G77" s="146"/>
      <c r="H77" s="146"/>
      <c r="I77" s="149"/>
      <c r="J77" s="149"/>
      <c r="K77" s="149"/>
    </row>
    <row r="78" spans="1:11" x14ac:dyDescent="0.25">
      <c r="A78" s="323"/>
      <c r="B78" s="148"/>
      <c r="C78" s="147"/>
      <c r="D78" s="257"/>
      <c r="E78" s="146"/>
      <c r="F78" s="146"/>
      <c r="G78" s="146"/>
      <c r="H78" s="146"/>
      <c r="I78" s="149"/>
      <c r="J78" s="149"/>
      <c r="K78" s="149"/>
    </row>
    <row r="79" spans="1:11" x14ac:dyDescent="0.25">
      <c r="A79" s="323"/>
      <c r="B79" s="148"/>
      <c r="C79" s="147"/>
      <c r="D79" s="257"/>
      <c r="E79" s="146"/>
      <c r="F79" s="146"/>
      <c r="G79" s="146"/>
      <c r="H79" s="146"/>
      <c r="I79" s="149"/>
      <c r="J79" s="149"/>
      <c r="K79" s="149"/>
    </row>
    <row r="80" spans="1:11" x14ac:dyDescent="0.25">
      <c r="A80" s="323"/>
      <c r="B80" s="148"/>
      <c r="C80" s="147"/>
      <c r="D80" s="257"/>
      <c r="E80" s="146"/>
      <c r="F80" s="146"/>
      <c r="G80" s="146"/>
      <c r="H80" s="149"/>
      <c r="I80" s="149"/>
      <c r="J80" s="149"/>
      <c r="K80" s="149"/>
    </row>
    <row r="81" spans="1:11" x14ac:dyDescent="0.25">
      <c r="A81" s="323"/>
      <c r="B81" s="324"/>
      <c r="C81" s="147"/>
      <c r="D81" s="257"/>
      <c r="E81" s="146"/>
      <c r="F81" s="146"/>
      <c r="G81" s="146"/>
      <c r="H81" s="149"/>
      <c r="I81" s="149"/>
      <c r="J81" s="149"/>
      <c r="K81" s="149"/>
    </row>
    <row r="82" spans="1:11" x14ac:dyDescent="0.25">
      <c r="A82" s="323"/>
      <c r="B82" s="324"/>
      <c r="C82" s="147"/>
      <c r="D82" s="257"/>
      <c r="E82" s="146"/>
      <c r="F82" s="146"/>
      <c r="G82" s="146"/>
      <c r="H82" s="149"/>
      <c r="I82" s="149"/>
      <c r="J82" s="149"/>
      <c r="K82" s="149"/>
    </row>
    <row r="83" spans="1:11" x14ac:dyDescent="0.25">
      <c r="A83" s="323"/>
      <c r="B83" s="324"/>
      <c r="C83" s="150"/>
      <c r="D83" s="258"/>
      <c r="E83" s="145"/>
      <c r="F83" s="145"/>
      <c r="G83" s="145"/>
      <c r="H83" s="149"/>
      <c r="I83" s="149"/>
      <c r="J83" s="149"/>
      <c r="K83" s="149"/>
    </row>
    <row r="84" spans="1:11" x14ac:dyDescent="0.25">
      <c r="B84" s="323"/>
      <c r="H84" s="152"/>
      <c r="I84" s="152"/>
      <c r="J84" s="152"/>
      <c r="K84" s="149"/>
    </row>
    <row r="85" spans="1:11" x14ac:dyDescent="0.25">
      <c r="H85" s="152"/>
      <c r="I85" s="152"/>
      <c r="J85" s="152"/>
      <c r="K85" s="149"/>
    </row>
    <row r="86" spans="1:11" x14ac:dyDescent="0.25">
      <c r="H86" s="152"/>
      <c r="I86" s="152"/>
      <c r="J86" s="152"/>
      <c r="K86" s="149"/>
    </row>
    <row r="87" spans="1:11" x14ac:dyDescent="0.25">
      <c r="H87" s="152"/>
      <c r="I87" s="152"/>
      <c r="J87" s="152"/>
      <c r="K87" s="149"/>
    </row>
    <row r="88" spans="1:11" x14ac:dyDescent="0.25">
      <c r="K88" s="114"/>
    </row>
    <row r="89" spans="1:11" x14ac:dyDescent="0.25">
      <c r="K89" s="114"/>
    </row>
    <row r="90" spans="1:11" x14ac:dyDescent="0.25">
      <c r="K90" s="114"/>
    </row>
    <row r="91" spans="1:11" x14ac:dyDescent="0.25">
      <c r="K91" s="114"/>
    </row>
    <row r="92" spans="1:11" x14ac:dyDescent="0.25">
      <c r="K92" s="114"/>
    </row>
    <row r="93" spans="1:11" x14ac:dyDescent="0.25">
      <c r="K93" s="114"/>
    </row>
    <row r="94" spans="1:11" x14ac:dyDescent="0.25">
      <c r="K94" s="114"/>
    </row>
    <row r="95" spans="1:11" x14ac:dyDescent="0.25">
      <c r="K95" s="114"/>
    </row>
    <row r="96" spans="1:11" x14ac:dyDescent="0.25">
      <c r="K96" s="114"/>
    </row>
    <row r="97" spans="11:11" x14ac:dyDescent="0.25">
      <c r="K97" s="114"/>
    </row>
    <row r="98" spans="11:11" x14ac:dyDescent="0.25">
      <c r="K98" s="114"/>
    </row>
    <row r="99" spans="11:11" x14ac:dyDescent="0.25">
      <c r="K99" s="114"/>
    </row>
    <row r="100" spans="11:11" x14ac:dyDescent="0.25">
      <c r="K100" s="114"/>
    </row>
    <row r="101" spans="11:11" x14ac:dyDescent="0.25">
      <c r="K101" s="114"/>
    </row>
    <row r="102" spans="11:11" x14ac:dyDescent="0.25">
      <c r="K102" s="114"/>
    </row>
    <row r="103" spans="11:11" x14ac:dyDescent="0.25">
      <c r="K103" s="114"/>
    </row>
    <row r="104" spans="11:11" x14ac:dyDescent="0.25">
      <c r="K104" s="114"/>
    </row>
    <row r="105" spans="11:11" x14ac:dyDescent="0.25">
      <c r="K105" s="114"/>
    </row>
    <row r="106" spans="11:11" x14ac:dyDescent="0.25">
      <c r="K106" s="114"/>
    </row>
    <row r="107" spans="11:11" x14ac:dyDescent="0.25">
      <c r="K107" s="114"/>
    </row>
    <row r="108" spans="11:11" x14ac:dyDescent="0.25">
      <c r="K108" s="114"/>
    </row>
    <row r="109" spans="11:11" x14ac:dyDescent="0.25">
      <c r="K109" s="114"/>
    </row>
    <row r="110" spans="11:11" x14ac:dyDescent="0.25">
      <c r="K110" s="114"/>
    </row>
    <row r="111" spans="11:11" x14ac:dyDescent="0.25">
      <c r="K111" s="114"/>
    </row>
    <row r="112" spans="11:11" x14ac:dyDescent="0.25">
      <c r="K112" s="114"/>
    </row>
    <row r="113" spans="11:11" x14ac:dyDescent="0.25">
      <c r="K113" s="114"/>
    </row>
    <row r="114" spans="11:11" x14ac:dyDescent="0.25">
      <c r="K114" s="114"/>
    </row>
    <row r="115" spans="11:11" x14ac:dyDescent="0.25">
      <c r="K115" s="114"/>
    </row>
    <row r="116" spans="11:11" x14ac:dyDescent="0.25">
      <c r="K116" s="114"/>
    </row>
    <row r="117" spans="11:11" x14ac:dyDescent="0.25">
      <c r="K117" s="114"/>
    </row>
    <row r="118" spans="11:11" x14ac:dyDescent="0.25">
      <c r="K118" s="114"/>
    </row>
    <row r="119" spans="11:11" x14ac:dyDescent="0.25">
      <c r="K119" s="114"/>
    </row>
    <row r="120" spans="11:11" x14ac:dyDescent="0.25">
      <c r="K120" s="114"/>
    </row>
    <row r="121" spans="11:11" x14ac:dyDescent="0.25">
      <c r="K121" s="114"/>
    </row>
    <row r="122" spans="11:11" x14ac:dyDescent="0.25">
      <c r="K122" s="114"/>
    </row>
    <row r="123" spans="11:11" x14ac:dyDescent="0.25">
      <c r="K123" s="114"/>
    </row>
    <row r="124" spans="11:11" x14ac:dyDescent="0.25">
      <c r="K124" s="114"/>
    </row>
    <row r="125" spans="11:11" x14ac:dyDescent="0.25">
      <c r="K125" s="114"/>
    </row>
    <row r="126" spans="11:11" x14ac:dyDescent="0.25">
      <c r="K126" s="114"/>
    </row>
    <row r="127" spans="11:11" x14ac:dyDescent="0.25">
      <c r="K127" s="114"/>
    </row>
    <row r="128" spans="11:11" x14ac:dyDescent="0.25">
      <c r="K128" s="114"/>
    </row>
    <row r="129" spans="11:11" x14ac:dyDescent="0.25">
      <c r="K129" s="114"/>
    </row>
    <row r="130" spans="11:11" x14ac:dyDescent="0.25">
      <c r="K130" s="114"/>
    </row>
    <row r="131" spans="11:11" x14ac:dyDescent="0.25">
      <c r="K131" s="114"/>
    </row>
    <row r="132" spans="11:11" x14ac:dyDescent="0.25">
      <c r="K132" s="114"/>
    </row>
    <row r="133" spans="11:11" x14ac:dyDescent="0.25">
      <c r="K133" s="114"/>
    </row>
    <row r="134" spans="11:11" x14ac:dyDescent="0.25">
      <c r="K134" s="114"/>
    </row>
    <row r="135" spans="11:11" x14ac:dyDescent="0.25">
      <c r="K135" s="114"/>
    </row>
    <row r="136" spans="11:11" x14ac:dyDescent="0.25">
      <c r="K136" s="114"/>
    </row>
    <row r="137" spans="11:11" x14ac:dyDescent="0.25">
      <c r="K137" s="114"/>
    </row>
    <row r="138" spans="11:11" x14ac:dyDescent="0.25">
      <c r="K138" s="114"/>
    </row>
    <row r="139" spans="11:11" x14ac:dyDescent="0.25">
      <c r="K139" s="114"/>
    </row>
    <row r="140" spans="11:11" x14ac:dyDescent="0.25">
      <c r="K140" s="114"/>
    </row>
    <row r="141" spans="11:11" x14ac:dyDescent="0.25">
      <c r="K141" s="114"/>
    </row>
    <row r="142" spans="11:11" x14ac:dyDescent="0.25">
      <c r="K142" s="114"/>
    </row>
    <row r="143" spans="11:11" x14ac:dyDescent="0.25">
      <c r="K143" s="114"/>
    </row>
    <row r="144" spans="11:11" x14ac:dyDescent="0.25">
      <c r="K144" s="114"/>
    </row>
    <row r="145" spans="11:11" x14ac:dyDescent="0.25">
      <c r="K145" s="114"/>
    </row>
    <row r="146" spans="11:11" x14ac:dyDescent="0.25">
      <c r="K146" s="114"/>
    </row>
    <row r="147" spans="11:11" x14ac:dyDescent="0.25">
      <c r="K147" s="114"/>
    </row>
    <row r="148" spans="11:11" x14ac:dyDescent="0.25">
      <c r="K148" s="114"/>
    </row>
    <row r="149" spans="11:11" x14ac:dyDescent="0.25">
      <c r="K149" s="114"/>
    </row>
    <row r="150" spans="11:11" x14ac:dyDescent="0.25">
      <c r="K150" s="114"/>
    </row>
    <row r="151" spans="11:11" x14ac:dyDescent="0.25">
      <c r="K151" s="114"/>
    </row>
    <row r="152" spans="11:11" x14ac:dyDescent="0.25">
      <c r="K152" s="114"/>
    </row>
    <row r="153" spans="11:11" x14ac:dyDescent="0.25">
      <c r="K153" s="114"/>
    </row>
    <row r="154" spans="11:11" x14ac:dyDescent="0.25">
      <c r="K154" s="114"/>
    </row>
    <row r="155" spans="11:11" x14ac:dyDescent="0.25">
      <c r="K155" s="114"/>
    </row>
    <row r="156" spans="11:11" x14ac:dyDescent="0.25">
      <c r="K156" s="114"/>
    </row>
    <row r="157" spans="11:11" x14ac:dyDescent="0.25">
      <c r="K157" s="114"/>
    </row>
    <row r="158" spans="11:11" x14ac:dyDescent="0.25">
      <c r="K158" s="114"/>
    </row>
    <row r="159" spans="11:11" x14ac:dyDescent="0.25">
      <c r="K159" s="114"/>
    </row>
    <row r="160" spans="11:11" x14ac:dyDescent="0.25">
      <c r="K160" s="114"/>
    </row>
    <row r="161" spans="11:11" x14ac:dyDescent="0.25">
      <c r="K161" s="114"/>
    </row>
    <row r="162" spans="11:11" x14ac:dyDescent="0.25">
      <c r="K162" s="114"/>
    </row>
    <row r="163" spans="11:11" x14ac:dyDescent="0.25">
      <c r="K163" s="114"/>
    </row>
    <row r="164" spans="11:11" x14ac:dyDescent="0.25">
      <c r="K164" s="114"/>
    </row>
    <row r="165" spans="11:11" x14ac:dyDescent="0.25">
      <c r="K165" s="114"/>
    </row>
    <row r="166" spans="11:11" x14ac:dyDescent="0.25">
      <c r="K166" s="114"/>
    </row>
    <row r="167" spans="11:11" x14ac:dyDescent="0.25">
      <c r="K167" s="114"/>
    </row>
    <row r="168" spans="11:11" x14ac:dyDescent="0.25">
      <c r="K168" s="114"/>
    </row>
    <row r="169" spans="11:11" x14ac:dyDescent="0.25">
      <c r="K169" s="114"/>
    </row>
    <row r="170" spans="11:11" x14ac:dyDescent="0.25">
      <c r="K170" s="114"/>
    </row>
    <row r="171" spans="11:11" x14ac:dyDescent="0.25">
      <c r="K171" s="114"/>
    </row>
    <row r="172" spans="11:11" x14ac:dyDescent="0.25">
      <c r="K172" s="114"/>
    </row>
    <row r="173" spans="11:11" x14ac:dyDescent="0.25">
      <c r="K173" s="114"/>
    </row>
    <row r="174" spans="11:11" x14ac:dyDescent="0.25">
      <c r="K174" s="114"/>
    </row>
    <row r="175" spans="11:11" x14ac:dyDescent="0.25">
      <c r="K175" s="114"/>
    </row>
    <row r="176" spans="11:11" x14ac:dyDescent="0.25">
      <c r="K176" s="114"/>
    </row>
    <row r="177" spans="11:11" x14ac:dyDescent="0.25">
      <c r="K177" s="114"/>
    </row>
    <row r="178" spans="11:11" x14ac:dyDescent="0.25">
      <c r="K178" s="114"/>
    </row>
    <row r="179" spans="11:11" x14ac:dyDescent="0.25">
      <c r="K179" s="114"/>
    </row>
    <row r="180" spans="11:11" x14ac:dyDescent="0.25">
      <c r="K180" s="114"/>
    </row>
    <row r="181" spans="11:11" x14ac:dyDescent="0.25">
      <c r="K181" s="114"/>
    </row>
    <row r="182" spans="11:11" x14ac:dyDescent="0.25">
      <c r="K182" s="114"/>
    </row>
    <row r="183" spans="11:11" x14ac:dyDescent="0.25">
      <c r="K183" s="114"/>
    </row>
    <row r="184" spans="11:11" x14ac:dyDescent="0.25">
      <c r="K184" s="114"/>
    </row>
    <row r="185" spans="11:11" x14ac:dyDescent="0.25">
      <c r="K185" s="114"/>
    </row>
    <row r="186" spans="11:11" x14ac:dyDescent="0.25">
      <c r="K186" s="114"/>
    </row>
    <row r="187" spans="11:11" x14ac:dyDescent="0.25">
      <c r="K187" s="114"/>
    </row>
    <row r="188" spans="11:11" x14ac:dyDescent="0.25">
      <c r="K188" s="114"/>
    </row>
    <row r="189" spans="11:11" x14ac:dyDescent="0.25">
      <c r="K189" s="114"/>
    </row>
    <row r="190" spans="11:11" x14ac:dyDescent="0.25">
      <c r="K190" s="114"/>
    </row>
    <row r="191" spans="11:11" x14ac:dyDescent="0.25">
      <c r="K191" s="114"/>
    </row>
    <row r="192" spans="11:11" x14ac:dyDescent="0.25">
      <c r="K192" s="114"/>
    </row>
    <row r="193" spans="11:11" x14ac:dyDescent="0.25">
      <c r="K193" s="114"/>
    </row>
    <row r="194" spans="11:11" x14ac:dyDescent="0.25">
      <c r="K194" s="114"/>
    </row>
    <row r="195" spans="11:11" x14ac:dyDescent="0.25">
      <c r="K195" s="114"/>
    </row>
    <row r="196" spans="11:11" x14ac:dyDescent="0.25">
      <c r="K196" s="114"/>
    </row>
    <row r="197" spans="11:11" x14ac:dyDescent="0.25">
      <c r="K197" s="114"/>
    </row>
    <row r="198" spans="11:11" x14ac:dyDescent="0.25">
      <c r="K198" s="114"/>
    </row>
    <row r="199" spans="11:11" x14ac:dyDescent="0.25">
      <c r="K199" s="114"/>
    </row>
    <row r="200" spans="11:11" x14ac:dyDescent="0.25">
      <c r="K200" s="114"/>
    </row>
    <row r="201" spans="11:11" x14ac:dyDescent="0.25">
      <c r="K201" s="114"/>
    </row>
    <row r="202" spans="11:11" x14ac:dyDescent="0.25">
      <c r="K202" s="114"/>
    </row>
    <row r="203" spans="11:11" x14ac:dyDescent="0.25">
      <c r="K203" s="114"/>
    </row>
    <row r="204" spans="11:11" x14ac:dyDescent="0.25">
      <c r="K204" s="114"/>
    </row>
    <row r="205" spans="11:11" x14ac:dyDescent="0.25">
      <c r="K205" s="114"/>
    </row>
    <row r="206" spans="11:11" x14ac:dyDescent="0.25">
      <c r="K206" s="114"/>
    </row>
    <row r="207" spans="11:11" x14ac:dyDescent="0.25">
      <c r="K207" s="114"/>
    </row>
    <row r="208" spans="11:11" x14ac:dyDescent="0.25">
      <c r="K208" s="114"/>
    </row>
    <row r="209" spans="11:11" x14ac:dyDescent="0.25">
      <c r="K209" s="114"/>
    </row>
    <row r="210" spans="11:11" x14ac:dyDescent="0.25">
      <c r="K210" s="114"/>
    </row>
    <row r="211" spans="11:11" x14ac:dyDescent="0.25">
      <c r="K211" s="114"/>
    </row>
    <row r="212" spans="11:11" x14ac:dyDescent="0.25">
      <c r="K212" s="114"/>
    </row>
    <row r="213" spans="11:11" x14ac:dyDescent="0.25">
      <c r="K213" s="114"/>
    </row>
    <row r="214" spans="11:11" x14ac:dyDescent="0.25">
      <c r="K214" s="114"/>
    </row>
    <row r="215" spans="11:11" x14ac:dyDescent="0.25">
      <c r="K215" s="114"/>
    </row>
    <row r="216" spans="11:11" x14ac:dyDescent="0.25">
      <c r="K216" s="114"/>
    </row>
    <row r="217" spans="11:11" x14ac:dyDescent="0.25">
      <c r="K217" s="114"/>
    </row>
    <row r="218" spans="11:11" x14ac:dyDescent="0.25">
      <c r="K218" s="114"/>
    </row>
    <row r="219" spans="11:11" x14ac:dyDescent="0.25">
      <c r="K219" s="114"/>
    </row>
    <row r="220" spans="11:11" x14ac:dyDescent="0.25">
      <c r="K220" s="114"/>
    </row>
    <row r="221" spans="11:11" x14ac:dyDescent="0.25">
      <c r="K221" s="114"/>
    </row>
    <row r="222" spans="11:11" x14ac:dyDescent="0.25">
      <c r="K222" s="114"/>
    </row>
    <row r="223" spans="11:11" x14ac:dyDescent="0.25">
      <c r="K223" s="114"/>
    </row>
    <row r="224" spans="11:11" x14ac:dyDescent="0.25">
      <c r="K224" s="114"/>
    </row>
    <row r="225" spans="11:11" x14ac:dyDescent="0.25">
      <c r="K225" s="114"/>
    </row>
    <row r="226" spans="11:11" x14ac:dyDescent="0.25">
      <c r="K226" s="114"/>
    </row>
    <row r="227" spans="11:11" x14ac:dyDescent="0.25">
      <c r="K227" s="114"/>
    </row>
    <row r="228" spans="11:11" x14ac:dyDescent="0.25">
      <c r="K228" s="114"/>
    </row>
    <row r="229" spans="11:11" x14ac:dyDescent="0.25">
      <c r="K229" s="114"/>
    </row>
    <row r="230" spans="11:11" x14ac:dyDescent="0.25">
      <c r="K230" s="114"/>
    </row>
    <row r="231" spans="11:11" x14ac:dyDescent="0.25">
      <c r="K231" s="114"/>
    </row>
    <row r="232" spans="11:11" x14ac:dyDescent="0.25">
      <c r="K232" s="114"/>
    </row>
    <row r="233" spans="11:11" x14ac:dyDescent="0.25">
      <c r="K233" s="114"/>
    </row>
    <row r="234" spans="11:11" x14ac:dyDescent="0.25">
      <c r="K234" s="114"/>
    </row>
    <row r="235" spans="11:11" x14ac:dyDescent="0.25">
      <c r="K235" s="114"/>
    </row>
    <row r="236" spans="11:11" x14ac:dyDescent="0.25">
      <c r="K236" s="114"/>
    </row>
    <row r="237" spans="11:11" x14ac:dyDescent="0.25">
      <c r="K237" s="114"/>
    </row>
    <row r="238" spans="11:11" x14ac:dyDescent="0.25">
      <c r="K238" s="114"/>
    </row>
    <row r="239" spans="11:11" x14ac:dyDescent="0.25">
      <c r="K239" s="114"/>
    </row>
    <row r="240" spans="11:11" x14ac:dyDescent="0.25">
      <c r="K240" s="114"/>
    </row>
    <row r="241" spans="11:11" x14ac:dyDescent="0.25">
      <c r="K241" s="114"/>
    </row>
    <row r="242" spans="11:11" x14ac:dyDescent="0.25">
      <c r="K242" s="114"/>
    </row>
    <row r="243" spans="11:11" x14ac:dyDescent="0.25">
      <c r="K243" s="114"/>
    </row>
    <row r="244" spans="11:11" x14ac:dyDescent="0.25">
      <c r="K244" s="114"/>
    </row>
    <row r="245" spans="11:11" x14ac:dyDescent="0.25">
      <c r="K245" s="114"/>
    </row>
    <row r="246" spans="11:11" x14ac:dyDescent="0.25">
      <c r="K246" s="114"/>
    </row>
    <row r="247" spans="11:11" x14ac:dyDescent="0.25">
      <c r="K247" s="114"/>
    </row>
    <row r="248" spans="11:11" x14ac:dyDescent="0.25">
      <c r="K248" s="114"/>
    </row>
    <row r="249" spans="11:11" x14ac:dyDescent="0.25">
      <c r="K249" s="114"/>
    </row>
    <row r="250" spans="11:11" x14ac:dyDescent="0.25">
      <c r="K250" s="114"/>
    </row>
    <row r="251" spans="11:11" x14ac:dyDescent="0.25">
      <c r="K251" s="114"/>
    </row>
    <row r="252" spans="11:11" x14ac:dyDescent="0.25">
      <c r="K252" s="114"/>
    </row>
    <row r="253" spans="11:11" x14ac:dyDescent="0.25">
      <c r="K253" s="114"/>
    </row>
    <row r="254" spans="11:11" x14ac:dyDescent="0.25">
      <c r="K254" s="114"/>
    </row>
    <row r="255" spans="11:11" x14ac:dyDescent="0.25">
      <c r="K255" s="114"/>
    </row>
    <row r="256" spans="11:11" x14ac:dyDescent="0.25">
      <c r="K256" s="114"/>
    </row>
    <row r="257" spans="11:11" x14ac:dyDescent="0.25">
      <c r="K257" s="114"/>
    </row>
    <row r="258" spans="11:11" x14ac:dyDescent="0.25">
      <c r="K258" s="114"/>
    </row>
    <row r="259" spans="11:11" x14ac:dyDescent="0.25">
      <c r="K259" s="114"/>
    </row>
    <row r="260" spans="11:11" x14ac:dyDescent="0.25">
      <c r="K260" s="114"/>
    </row>
    <row r="261" spans="11:11" x14ac:dyDescent="0.25">
      <c r="K261" s="114"/>
    </row>
    <row r="262" spans="11:11" x14ac:dyDescent="0.25">
      <c r="K262" s="114"/>
    </row>
    <row r="263" spans="11:11" x14ac:dyDescent="0.25">
      <c r="K263" s="114"/>
    </row>
    <row r="264" spans="11:11" x14ac:dyDescent="0.25">
      <c r="K264" s="114"/>
    </row>
    <row r="265" spans="11:11" x14ac:dyDescent="0.25">
      <c r="K265" s="114"/>
    </row>
    <row r="266" spans="11:11" x14ac:dyDescent="0.25">
      <c r="K266" s="114"/>
    </row>
    <row r="267" spans="11:11" x14ac:dyDescent="0.25">
      <c r="K267" s="114"/>
    </row>
    <row r="268" spans="11:11" x14ac:dyDescent="0.25">
      <c r="K268" s="114"/>
    </row>
    <row r="269" spans="11:11" x14ac:dyDescent="0.25">
      <c r="K269" s="114"/>
    </row>
    <row r="270" spans="11:11" x14ac:dyDescent="0.25">
      <c r="K270" s="114"/>
    </row>
    <row r="271" spans="11:11" x14ac:dyDescent="0.25">
      <c r="K271" s="114"/>
    </row>
    <row r="272" spans="11:11" x14ac:dyDescent="0.25">
      <c r="K272" s="114"/>
    </row>
    <row r="273" spans="11:11" x14ac:dyDescent="0.25">
      <c r="K273" s="114"/>
    </row>
    <row r="274" spans="11:11" x14ac:dyDescent="0.25">
      <c r="K274" s="114"/>
    </row>
    <row r="275" spans="11:11" x14ac:dyDescent="0.25">
      <c r="K275" s="114"/>
    </row>
    <row r="276" spans="11:11" x14ac:dyDescent="0.25">
      <c r="K276" s="114"/>
    </row>
    <row r="277" spans="11:11" x14ac:dyDescent="0.25">
      <c r="K277" s="114"/>
    </row>
    <row r="278" spans="11:11" x14ac:dyDescent="0.25">
      <c r="K278" s="114"/>
    </row>
    <row r="279" spans="11:11" x14ac:dyDescent="0.25">
      <c r="K279" s="114"/>
    </row>
    <row r="280" spans="11:11" x14ac:dyDescent="0.25">
      <c r="K280" s="114"/>
    </row>
    <row r="281" spans="11:11" x14ac:dyDescent="0.25">
      <c r="K281" s="114"/>
    </row>
    <row r="282" spans="11:11" x14ac:dyDescent="0.25">
      <c r="K282" s="114"/>
    </row>
    <row r="283" spans="11:11" x14ac:dyDescent="0.25">
      <c r="K283" s="114"/>
    </row>
    <row r="284" spans="11:11" x14ac:dyDescent="0.25">
      <c r="K284" s="114"/>
    </row>
    <row r="285" spans="11:11" x14ac:dyDescent="0.25">
      <c r="K285" s="114"/>
    </row>
    <row r="286" spans="11:11" x14ac:dyDescent="0.25">
      <c r="K286" s="114"/>
    </row>
    <row r="287" spans="11:11" x14ac:dyDescent="0.25">
      <c r="K287" s="114"/>
    </row>
    <row r="288" spans="11:11" x14ac:dyDescent="0.25">
      <c r="K288" s="114"/>
    </row>
    <row r="289" spans="11:11" x14ac:dyDescent="0.25">
      <c r="K289" s="114"/>
    </row>
    <row r="290" spans="11:11" x14ac:dyDescent="0.25">
      <c r="K290" s="114"/>
    </row>
    <row r="291" spans="11:11" x14ac:dyDescent="0.25">
      <c r="K291" s="114"/>
    </row>
    <row r="292" spans="11:11" x14ac:dyDescent="0.25">
      <c r="K292" s="114"/>
    </row>
    <row r="293" spans="11:11" x14ac:dyDescent="0.25">
      <c r="K293" s="114"/>
    </row>
    <row r="294" spans="11:11" x14ac:dyDescent="0.25">
      <c r="K294" s="114"/>
    </row>
    <row r="295" spans="11:11" x14ac:dyDescent="0.25">
      <c r="K295" s="114"/>
    </row>
    <row r="296" spans="11:11" x14ac:dyDescent="0.25">
      <c r="K296" s="114"/>
    </row>
    <row r="297" spans="11:11" x14ac:dyDescent="0.25">
      <c r="K297" s="114"/>
    </row>
    <row r="298" spans="11:11" x14ac:dyDescent="0.25">
      <c r="K298" s="114"/>
    </row>
    <row r="299" spans="11:11" x14ac:dyDescent="0.25">
      <c r="K299" s="114"/>
    </row>
    <row r="300" spans="11:11" x14ac:dyDescent="0.25">
      <c r="K300" s="114"/>
    </row>
    <row r="301" spans="11:11" x14ac:dyDescent="0.25">
      <c r="K301" s="114"/>
    </row>
    <row r="302" spans="11:11" x14ac:dyDescent="0.25">
      <c r="K302" s="114"/>
    </row>
    <row r="303" spans="11:11" x14ac:dyDescent="0.25">
      <c r="K303" s="114"/>
    </row>
    <row r="304" spans="11:11" x14ac:dyDescent="0.25">
      <c r="K304" s="114"/>
    </row>
    <row r="305" spans="11:11" x14ac:dyDescent="0.25">
      <c r="K305" s="114"/>
    </row>
    <row r="306" spans="11:11" x14ac:dyDescent="0.25">
      <c r="K306" s="114"/>
    </row>
    <row r="307" spans="11:11" x14ac:dyDescent="0.25">
      <c r="K307" s="114"/>
    </row>
    <row r="308" spans="11:11" x14ac:dyDescent="0.25">
      <c r="K308" s="114"/>
    </row>
    <row r="309" spans="11:11" x14ac:dyDescent="0.25">
      <c r="K309" s="114"/>
    </row>
    <row r="310" spans="11:11" x14ac:dyDescent="0.25">
      <c r="K310" s="114"/>
    </row>
    <row r="311" spans="11:11" x14ac:dyDescent="0.25">
      <c r="K311" s="114"/>
    </row>
    <row r="312" spans="11:11" x14ac:dyDescent="0.25">
      <c r="K312" s="114"/>
    </row>
    <row r="313" spans="11:11" x14ac:dyDescent="0.25">
      <c r="K313" s="114"/>
    </row>
    <row r="314" spans="11:11" x14ac:dyDescent="0.25">
      <c r="K314" s="114"/>
    </row>
    <row r="315" spans="11:11" x14ac:dyDescent="0.25">
      <c r="K315" s="114"/>
    </row>
    <row r="316" spans="11:11" x14ac:dyDescent="0.25">
      <c r="K316" s="114"/>
    </row>
    <row r="317" spans="11:11" x14ac:dyDescent="0.25">
      <c r="K317" s="114"/>
    </row>
    <row r="318" spans="11:11" x14ac:dyDescent="0.25">
      <c r="K318" s="114"/>
    </row>
    <row r="319" spans="11:11" x14ac:dyDescent="0.25">
      <c r="K319" s="114"/>
    </row>
    <row r="320" spans="11:11" x14ac:dyDescent="0.25">
      <c r="K320" s="114"/>
    </row>
    <row r="321" spans="11:11" x14ac:dyDescent="0.25">
      <c r="K321" s="114"/>
    </row>
    <row r="322" spans="11:11" x14ac:dyDescent="0.25">
      <c r="K322" s="114"/>
    </row>
    <row r="323" spans="11:11" x14ac:dyDescent="0.25">
      <c r="K323" s="114"/>
    </row>
    <row r="324" spans="11:11" x14ac:dyDescent="0.25">
      <c r="K324" s="114"/>
    </row>
    <row r="325" spans="11:11" x14ac:dyDescent="0.25">
      <c r="K325" s="114"/>
    </row>
    <row r="326" spans="11:11" x14ac:dyDescent="0.25">
      <c r="K326" s="114"/>
    </row>
    <row r="327" spans="11:11" x14ac:dyDescent="0.25">
      <c r="K327" s="114"/>
    </row>
    <row r="328" spans="11:11" x14ac:dyDescent="0.25">
      <c r="K328" s="114"/>
    </row>
    <row r="329" spans="11:11" x14ac:dyDescent="0.25">
      <c r="K329" s="114"/>
    </row>
    <row r="330" spans="11:11" x14ac:dyDescent="0.25">
      <c r="K330" s="114"/>
    </row>
    <row r="331" spans="11:11" x14ac:dyDescent="0.25">
      <c r="K331" s="114"/>
    </row>
    <row r="332" spans="11:11" x14ac:dyDescent="0.25">
      <c r="K332" s="114"/>
    </row>
    <row r="333" spans="11:11" x14ac:dyDescent="0.25">
      <c r="K333" s="114"/>
    </row>
    <row r="334" spans="11:11" x14ac:dyDescent="0.25">
      <c r="K334" s="114"/>
    </row>
    <row r="335" spans="11:11" x14ac:dyDescent="0.25">
      <c r="K335" s="114"/>
    </row>
    <row r="336" spans="11:11" x14ac:dyDescent="0.25">
      <c r="K336" s="114"/>
    </row>
    <row r="337" spans="11:11" x14ac:dyDescent="0.25">
      <c r="K337" s="114"/>
    </row>
    <row r="338" spans="11:11" x14ac:dyDescent="0.25">
      <c r="K338" s="114"/>
    </row>
    <row r="339" spans="11:11" x14ac:dyDescent="0.25">
      <c r="K339" s="114"/>
    </row>
    <row r="340" spans="11:11" x14ac:dyDescent="0.25">
      <c r="K340" s="114"/>
    </row>
    <row r="341" spans="11:11" x14ac:dyDescent="0.25">
      <c r="K341" s="114"/>
    </row>
    <row r="342" spans="11:11" x14ac:dyDescent="0.25">
      <c r="K342" s="114"/>
    </row>
    <row r="343" spans="11:11" x14ac:dyDescent="0.25">
      <c r="K343" s="114"/>
    </row>
    <row r="344" spans="11:11" x14ac:dyDescent="0.25">
      <c r="K344" s="114"/>
    </row>
    <row r="345" spans="11:11" x14ac:dyDescent="0.25">
      <c r="K345" s="114"/>
    </row>
    <row r="346" spans="11:11" x14ac:dyDescent="0.25">
      <c r="K346" s="114"/>
    </row>
    <row r="347" spans="11:11" x14ac:dyDescent="0.25">
      <c r="K347" s="114"/>
    </row>
    <row r="348" spans="11:11" x14ac:dyDescent="0.25">
      <c r="K348" s="114"/>
    </row>
    <row r="349" spans="11:11" x14ac:dyDescent="0.25">
      <c r="K349" s="114"/>
    </row>
    <row r="350" spans="11:11" x14ac:dyDescent="0.25">
      <c r="K350" s="114"/>
    </row>
    <row r="351" spans="11:11" x14ac:dyDescent="0.25">
      <c r="K351" s="114"/>
    </row>
    <row r="352" spans="11:11" x14ac:dyDescent="0.25">
      <c r="K352" s="114"/>
    </row>
    <row r="353" spans="11:11" x14ac:dyDescent="0.25">
      <c r="K353" s="114"/>
    </row>
    <row r="354" spans="11:11" x14ac:dyDescent="0.25">
      <c r="K354" s="114"/>
    </row>
    <row r="355" spans="11:11" x14ac:dyDescent="0.25">
      <c r="K355" s="114"/>
    </row>
    <row r="356" spans="11:11" x14ac:dyDescent="0.25">
      <c r="K356" s="114"/>
    </row>
    <row r="357" spans="11:11" x14ac:dyDescent="0.25">
      <c r="K357" s="114"/>
    </row>
    <row r="358" spans="11:11" x14ac:dyDescent="0.25">
      <c r="K358" s="114"/>
    </row>
    <row r="359" spans="11:11" x14ac:dyDescent="0.25">
      <c r="K359" s="114"/>
    </row>
    <row r="360" spans="11:11" x14ac:dyDescent="0.25">
      <c r="K360" s="114"/>
    </row>
    <row r="361" spans="11:11" x14ac:dyDescent="0.25">
      <c r="K361" s="114"/>
    </row>
    <row r="362" spans="11:11" x14ac:dyDescent="0.25">
      <c r="K362" s="114"/>
    </row>
    <row r="363" spans="11:11" x14ac:dyDescent="0.25">
      <c r="K363" s="114"/>
    </row>
    <row r="364" spans="11:11" x14ac:dyDescent="0.25">
      <c r="K364" s="114"/>
    </row>
    <row r="365" spans="11:11" x14ac:dyDescent="0.25">
      <c r="K365" s="114"/>
    </row>
    <row r="366" spans="11:11" x14ac:dyDescent="0.25">
      <c r="K366" s="114"/>
    </row>
    <row r="367" spans="11:11" x14ac:dyDescent="0.25">
      <c r="K367" s="114"/>
    </row>
    <row r="368" spans="11:11" x14ac:dyDescent="0.25">
      <c r="K368" s="114"/>
    </row>
    <row r="369" spans="11:11" x14ac:dyDescent="0.25">
      <c r="K369" s="114"/>
    </row>
    <row r="370" spans="11:11" x14ac:dyDescent="0.25">
      <c r="K370" s="114"/>
    </row>
    <row r="371" spans="11:11" x14ac:dyDescent="0.25">
      <c r="K371" s="114"/>
    </row>
    <row r="372" spans="11:11" x14ac:dyDescent="0.25">
      <c r="K372" s="114"/>
    </row>
    <row r="373" spans="11:11" x14ac:dyDescent="0.25">
      <c r="K373" s="114"/>
    </row>
    <row r="374" spans="11:11" x14ac:dyDescent="0.25">
      <c r="K374" s="114"/>
    </row>
    <row r="375" spans="11:11" x14ac:dyDescent="0.25">
      <c r="K375" s="114"/>
    </row>
    <row r="376" spans="11:11" x14ac:dyDescent="0.25">
      <c r="K376" s="114"/>
    </row>
    <row r="377" spans="11:11" x14ac:dyDescent="0.25">
      <c r="K377" s="114"/>
    </row>
    <row r="378" spans="11:11" x14ac:dyDescent="0.25">
      <c r="K378" s="114"/>
    </row>
    <row r="379" spans="11:11" x14ac:dyDescent="0.25">
      <c r="K379" s="114"/>
    </row>
    <row r="380" spans="11:11" x14ac:dyDescent="0.25">
      <c r="K380" s="114"/>
    </row>
    <row r="381" spans="11:11" x14ac:dyDescent="0.25">
      <c r="K381" s="114"/>
    </row>
    <row r="382" spans="11:11" x14ac:dyDescent="0.25">
      <c r="K382" s="114"/>
    </row>
    <row r="383" spans="11:11" x14ac:dyDescent="0.25">
      <c r="K383" s="114"/>
    </row>
    <row r="384" spans="11:11" x14ac:dyDescent="0.25">
      <c r="K384" s="114"/>
    </row>
    <row r="385" spans="11:11" x14ac:dyDescent="0.25">
      <c r="K385" s="114"/>
    </row>
    <row r="386" spans="11:11" x14ac:dyDescent="0.25">
      <c r="K386" s="114"/>
    </row>
    <row r="387" spans="11:11" x14ac:dyDescent="0.25">
      <c r="K387" s="114"/>
    </row>
    <row r="388" spans="11:11" x14ac:dyDescent="0.25">
      <c r="K388" s="114"/>
    </row>
    <row r="389" spans="11:11" x14ac:dyDescent="0.25">
      <c r="K389" s="114"/>
    </row>
    <row r="390" spans="11:11" x14ac:dyDescent="0.25">
      <c r="K390" s="114"/>
    </row>
    <row r="391" spans="11:11" x14ac:dyDescent="0.25">
      <c r="K391" s="114"/>
    </row>
    <row r="392" spans="11:11" x14ac:dyDescent="0.25">
      <c r="K392" s="114"/>
    </row>
    <row r="393" spans="11:11" x14ac:dyDescent="0.25">
      <c r="K393" s="114"/>
    </row>
    <row r="394" spans="11:11" x14ac:dyDescent="0.25">
      <c r="K394" s="114"/>
    </row>
    <row r="395" spans="11:11" x14ac:dyDescent="0.25">
      <c r="K395" s="114"/>
    </row>
    <row r="396" spans="11:11" x14ac:dyDescent="0.25">
      <c r="K396" s="114"/>
    </row>
    <row r="397" spans="11:11" x14ac:dyDescent="0.25">
      <c r="K397" s="114"/>
    </row>
    <row r="398" spans="11:11" x14ac:dyDescent="0.25">
      <c r="K398" s="114"/>
    </row>
    <row r="399" spans="11:11" x14ac:dyDescent="0.25">
      <c r="K399" s="114"/>
    </row>
    <row r="400" spans="11:11" x14ac:dyDescent="0.25">
      <c r="K400" s="114"/>
    </row>
    <row r="401" spans="11:11" x14ac:dyDescent="0.25">
      <c r="K401" s="114"/>
    </row>
    <row r="402" spans="11:11" x14ac:dyDescent="0.25">
      <c r="K402" s="114"/>
    </row>
    <row r="403" spans="11:11" x14ac:dyDescent="0.25">
      <c r="K403" s="114"/>
    </row>
    <row r="404" spans="11:11" x14ac:dyDescent="0.25">
      <c r="K404" s="114"/>
    </row>
    <row r="405" spans="11:11" x14ac:dyDescent="0.25">
      <c r="K405" s="114"/>
    </row>
    <row r="406" spans="11:11" x14ac:dyDescent="0.25">
      <c r="K406" s="114"/>
    </row>
    <row r="407" spans="11:11" x14ac:dyDescent="0.25">
      <c r="K407" s="114"/>
    </row>
    <row r="408" spans="11:11" x14ac:dyDescent="0.25">
      <c r="K408" s="114"/>
    </row>
    <row r="409" spans="11:11" x14ac:dyDescent="0.25">
      <c r="K409" s="114"/>
    </row>
    <row r="410" spans="11:11" x14ac:dyDescent="0.25">
      <c r="K410" s="114"/>
    </row>
    <row r="411" spans="11:11" x14ac:dyDescent="0.25">
      <c r="K411" s="114"/>
    </row>
    <row r="412" spans="11:11" x14ac:dyDescent="0.25">
      <c r="K412" s="114"/>
    </row>
    <row r="413" spans="11:11" x14ac:dyDescent="0.25">
      <c r="K413" s="114"/>
    </row>
    <row r="414" spans="11:11" x14ac:dyDescent="0.25">
      <c r="K414" s="114"/>
    </row>
    <row r="415" spans="11:11" x14ac:dyDescent="0.25">
      <c r="K415" s="114"/>
    </row>
    <row r="416" spans="11:11" x14ac:dyDescent="0.25">
      <c r="K416" s="114"/>
    </row>
    <row r="417" spans="11:11" x14ac:dyDescent="0.25">
      <c r="K417" s="114"/>
    </row>
    <row r="418" spans="11:11" x14ac:dyDescent="0.25">
      <c r="K418" s="114"/>
    </row>
    <row r="419" spans="11:11" x14ac:dyDescent="0.25">
      <c r="K419" s="114"/>
    </row>
    <row r="420" spans="11:11" x14ac:dyDescent="0.25">
      <c r="K420" s="114"/>
    </row>
    <row r="421" spans="11:11" x14ac:dyDescent="0.25">
      <c r="K421" s="114"/>
    </row>
    <row r="422" spans="11:11" x14ac:dyDescent="0.25">
      <c r="K422" s="114"/>
    </row>
    <row r="423" spans="11:11" x14ac:dyDescent="0.25">
      <c r="K423" s="114"/>
    </row>
    <row r="424" spans="11:11" x14ac:dyDescent="0.25">
      <c r="K424" s="114"/>
    </row>
    <row r="425" spans="11:11" x14ac:dyDescent="0.25">
      <c r="K425" s="114"/>
    </row>
    <row r="426" spans="11:11" x14ac:dyDescent="0.25">
      <c r="K426" s="114"/>
    </row>
    <row r="427" spans="11:11" x14ac:dyDescent="0.25">
      <c r="K427" s="114"/>
    </row>
    <row r="428" spans="11:11" x14ac:dyDescent="0.25">
      <c r="K428" s="114"/>
    </row>
    <row r="429" spans="11:11" x14ac:dyDescent="0.25">
      <c r="K429" s="114"/>
    </row>
    <row r="430" spans="11:11" x14ac:dyDescent="0.25">
      <c r="K430" s="114"/>
    </row>
    <row r="431" spans="11:11" x14ac:dyDescent="0.25">
      <c r="K431" s="114"/>
    </row>
    <row r="432" spans="11:11" x14ac:dyDescent="0.25">
      <c r="K432" s="114"/>
    </row>
    <row r="433" spans="11:11" x14ac:dyDescent="0.25">
      <c r="K433" s="114"/>
    </row>
    <row r="434" spans="11:11" x14ac:dyDescent="0.25">
      <c r="K434" s="114"/>
    </row>
    <row r="435" spans="11:11" x14ac:dyDescent="0.25">
      <c r="K435" s="114"/>
    </row>
    <row r="436" spans="11:11" x14ac:dyDescent="0.25">
      <c r="K436" s="114"/>
    </row>
    <row r="437" spans="11:11" x14ac:dyDescent="0.25">
      <c r="K437" s="114"/>
    </row>
    <row r="438" spans="11:11" x14ac:dyDescent="0.25">
      <c r="K438" s="114"/>
    </row>
    <row r="439" spans="11:11" x14ac:dyDescent="0.25">
      <c r="K439" s="114"/>
    </row>
    <row r="440" spans="11:11" x14ac:dyDescent="0.25">
      <c r="K440" s="114"/>
    </row>
    <row r="441" spans="11:11" x14ac:dyDescent="0.25">
      <c r="K441" s="114"/>
    </row>
    <row r="442" spans="11:11" x14ac:dyDescent="0.25">
      <c r="K442" s="114"/>
    </row>
    <row r="443" spans="11:11" x14ac:dyDescent="0.25">
      <c r="K443" s="114"/>
    </row>
    <row r="444" spans="11:11" x14ac:dyDescent="0.25">
      <c r="K444" s="114"/>
    </row>
    <row r="445" spans="11:11" x14ac:dyDescent="0.25">
      <c r="K445" s="114"/>
    </row>
    <row r="446" spans="11:11" x14ac:dyDescent="0.25">
      <c r="K446" s="114"/>
    </row>
    <row r="447" spans="11:11" x14ac:dyDescent="0.25">
      <c r="K447" s="114"/>
    </row>
    <row r="448" spans="11:11" x14ac:dyDescent="0.25">
      <c r="K448" s="114"/>
    </row>
    <row r="449" spans="11:11" x14ac:dyDescent="0.25">
      <c r="K449" s="114"/>
    </row>
    <row r="450" spans="11:11" x14ac:dyDescent="0.25">
      <c r="K450" s="114"/>
    </row>
    <row r="451" spans="11:11" x14ac:dyDescent="0.25">
      <c r="K451" s="114"/>
    </row>
    <row r="452" spans="11:11" x14ac:dyDescent="0.25">
      <c r="K452" s="114"/>
    </row>
    <row r="453" spans="11:11" x14ac:dyDescent="0.25">
      <c r="K453" s="114"/>
    </row>
    <row r="454" spans="11:11" x14ac:dyDescent="0.25">
      <c r="K454" s="114"/>
    </row>
    <row r="455" spans="11:11" x14ac:dyDescent="0.25">
      <c r="K455" s="114"/>
    </row>
    <row r="456" spans="11:11" x14ac:dyDescent="0.25">
      <c r="K456" s="114"/>
    </row>
    <row r="457" spans="11:11" x14ac:dyDescent="0.25">
      <c r="K457" s="114"/>
    </row>
    <row r="458" spans="11:11" x14ac:dyDescent="0.25">
      <c r="K458" s="114"/>
    </row>
    <row r="459" spans="11:11" x14ac:dyDescent="0.25">
      <c r="K459" s="114"/>
    </row>
    <row r="460" spans="11:11" x14ac:dyDescent="0.25">
      <c r="K460" s="114"/>
    </row>
    <row r="461" spans="11:11" x14ac:dyDescent="0.25">
      <c r="K461" s="114"/>
    </row>
    <row r="462" spans="11:11" x14ac:dyDescent="0.25">
      <c r="K462" s="114"/>
    </row>
    <row r="463" spans="11:11" x14ac:dyDescent="0.25">
      <c r="K463" s="114"/>
    </row>
    <row r="464" spans="11:11" x14ac:dyDescent="0.25">
      <c r="K464" s="114"/>
    </row>
    <row r="465" spans="11:11" x14ac:dyDescent="0.25">
      <c r="K465" s="114"/>
    </row>
    <row r="466" spans="11:11" x14ac:dyDescent="0.25">
      <c r="K466" s="114"/>
    </row>
    <row r="467" spans="11:11" x14ac:dyDescent="0.25">
      <c r="K467" s="114"/>
    </row>
    <row r="468" spans="11:11" x14ac:dyDescent="0.25">
      <c r="K468" s="114"/>
    </row>
    <row r="469" spans="11:11" x14ac:dyDescent="0.25">
      <c r="K469" s="114"/>
    </row>
    <row r="470" spans="11:11" x14ac:dyDescent="0.25">
      <c r="K470" s="114"/>
    </row>
    <row r="471" spans="11:11" x14ac:dyDescent="0.25">
      <c r="K471" s="114"/>
    </row>
    <row r="472" spans="11:11" x14ac:dyDescent="0.25">
      <c r="K472" s="114"/>
    </row>
    <row r="473" spans="11:11" x14ac:dyDescent="0.25">
      <c r="K473" s="114"/>
    </row>
    <row r="474" spans="11:11" x14ac:dyDescent="0.25">
      <c r="K474" s="114"/>
    </row>
    <row r="475" spans="11:11" x14ac:dyDescent="0.25">
      <c r="K475" s="114"/>
    </row>
    <row r="476" spans="11:11" x14ac:dyDescent="0.25">
      <c r="K476" s="114"/>
    </row>
    <row r="477" spans="11:11" x14ac:dyDescent="0.25">
      <c r="K477" s="114"/>
    </row>
    <row r="478" spans="11:11" x14ac:dyDescent="0.25">
      <c r="K478" s="114"/>
    </row>
    <row r="479" spans="11:11" x14ac:dyDescent="0.25">
      <c r="K479" s="114"/>
    </row>
    <row r="480" spans="11:11" x14ac:dyDescent="0.25">
      <c r="K480" s="114"/>
    </row>
    <row r="481" spans="11:11" x14ac:dyDescent="0.25">
      <c r="K481" s="114"/>
    </row>
    <row r="482" spans="11:11" x14ac:dyDescent="0.25">
      <c r="K482" s="114"/>
    </row>
    <row r="483" spans="11:11" x14ac:dyDescent="0.25">
      <c r="K483" s="114"/>
    </row>
    <row r="484" spans="11:11" x14ac:dyDescent="0.25">
      <c r="K484" s="114"/>
    </row>
    <row r="485" spans="11:11" x14ac:dyDescent="0.25">
      <c r="K485" s="114"/>
    </row>
    <row r="486" spans="11:11" x14ac:dyDescent="0.25">
      <c r="K486" s="114"/>
    </row>
    <row r="487" spans="11:11" x14ac:dyDescent="0.25">
      <c r="K487" s="114"/>
    </row>
    <row r="488" spans="11:11" x14ac:dyDescent="0.25">
      <c r="K488" s="114"/>
    </row>
    <row r="489" spans="11:11" x14ac:dyDescent="0.25">
      <c r="K489" s="114"/>
    </row>
    <row r="490" spans="11:11" x14ac:dyDescent="0.25">
      <c r="K490" s="114"/>
    </row>
    <row r="491" spans="11:11" x14ac:dyDescent="0.25">
      <c r="K491" s="114"/>
    </row>
    <row r="492" spans="11:11" x14ac:dyDescent="0.25">
      <c r="K492" s="114"/>
    </row>
    <row r="493" spans="11:11" x14ac:dyDescent="0.25">
      <c r="K493" s="114"/>
    </row>
    <row r="494" spans="11:11" x14ac:dyDescent="0.25">
      <c r="K494" s="114"/>
    </row>
    <row r="495" spans="11:11" x14ac:dyDescent="0.25">
      <c r="K495" s="114"/>
    </row>
    <row r="496" spans="11:11" x14ac:dyDescent="0.25">
      <c r="K496" s="114"/>
    </row>
    <row r="497" spans="11:11" x14ac:dyDescent="0.25">
      <c r="K497" s="114"/>
    </row>
    <row r="498" spans="11:11" x14ac:dyDescent="0.25">
      <c r="K498" s="114"/>
    </row>
    <row r="499" spans="11:11" x14ac:dyDescent="0.25">
      <c r="K499" s="114"/>
    </row>
    <row r="500" spans="11:11" x14ac:dyDescent="0.25">
      <c r="K500" s="114"/>
    </row>
    <row r="501" spans="11:11" x14ac:dyDescent="0.25">
      <c r="K501" s="114"/>
    </row>
    <row r="502" spans="11:11" x14ac:dyDescent="0.25">
      <c r="K502" s="114"/>
    </row>
    <row r="503" spans="11:11" x14ac:dyDescent="0.25">
      <c r="K503" s="114"/>
    </row>
    <row r="504" spans="11:11" x14ac:dyDescent="0.25">
      <c r="K504" s="114"/>
    </row>
    <row r="505" spans="11:11" x14ac:dyDescent="0.25">
      <c r="K505" s="114"/>
    </row>
    <row r="506" spans="11:11" x14ac:dyDescent="0.25">
      <c r="K506" s="114"/>
    </row>
    <row r="507" spans="11:11" x14ac:dyDescent="0.25">
      <c r="K507" s="114"/>
    </row>
    <row r="508" spans="11:11" x14ac:dyDescent="0.25">
      <c r="K508" s="114"/>
    </row>
    <row r="509" spans="11:11" x14ac:dyDescent="0.25">
      <c r="K509" s="114"/>
    </row>
    <row r="510" spans="11:11" x14ac:dyDescent="0.25">
      <c r="K510" s="114"/>
    </row>
    <row r="511" spans="11:11" x14ac:dyDescent="0.25">
      <c r="K511" s="114"/>
    </row>
    <row r="512" spans="11:11" x14ac:dyDescent="0.25">
      <c r="K512" s="114"/>
    </row>
    <row r="513" spans="11:11" x14ac:dyDescent="0.25">
      <c r="K513" s="114"/>
    </row>
    <row r="514" spans="11:11" x14ac:dyDescent="0.25">
      <c r="K514" s="114"/>
    </row>
    <row r="515" spans="11:11" x14ac:dyDescent="0.25">
      <c r="K515" s="114"/>
    </row>
    <row r="516" spans="11:11" x14ac:dyDescent="0.25">
      <c r="K516" s="114"/>
    </row>
    <row r="517" spans="11:11" x14ac:dyDescent="0.25">
      <c r="K517" s="114"/>
    </row>
    <row r="518" spans="11:11" x14ac:dyDescent="0.25">
      <c r="K518" s="114"/>
    </row>
    <row r="519" spans="11:11" x14ac:dyDescent="0.25">
      <c r="K519" s="114"/>
    </row>
    <row r="520" spans="11:11" x14ac:dyDescent="0.25">
      <c r="K520" s="114"/>
    </row>
    <row r="521" spans="11:11" x14ac:dyDescent="0.25">
      <c r="K521" s="114"/>
    </row>
    <row r="522" spans="11:11" x14ac:dyDescent="0.25">
      <c r="K522" s="114"/>
    </row>
    <row r="523" spans="11:11" x14ac:dyDescent="0.25">
      <c r="K523" s="114"/>
    </row>
    <row r="524" spans="11:11" x14ac:dyDescent="0.25">
      <c r="K524" s="114"/>
    </row>
    <row r="525" spans="11:11" x14ac:dyDescent="0.25">
      <c r="K525" s="114"/>
    </row>
    <row r="526" spans="11:11" x14ac:dyDescent="0.25">
      <c r="K526" s="114"/>
    </row>
    <row r="527" spans="11:11" x14ac:dyDescent="0.25">
      <c r="K527" s="114"/>
    </row>
    <row r="528" spans="11:11" x14ac:dyDescent="0.25">
      <c r="K528" s="114"/>
    </row>
    <row r="529" spans="11:11" x14ac:dyDescent="0.25">
      <c r="K529" s="114"/>
    </row>
    <row r="530" spans="11:11" x14ac:dyDescent="0.25">
      <c r="K530" s="114"/>
    </row>
    <row r="531" spans="11:11" x14ac:dyDescent="0.25">
      <c r="K531" s="114"/>
    </row>
    <row r="532" spans="11:11" x14ac:dyDescent="0.25">
      <c r="K532" s="114"/>
    </row>
    <row r="533" spans="11:11" x14ac:dyDescent="0.25">
      <c r="K533" s="114"/>
    </row>
    <row r="534" spans="11:11" x14ac:dyDescent="0.25">
      <c r="K534" s="114"/>
    </row>
    <row r="535" spans="11:11" x14ac:dyDescent="0.25">
      <c r="K535" s="114"/>
    </row>
    <row r="536" spans="11:11" x14ac:dyDescent="0.25">
      <c r="K536" s="114"/>
    </row>
    <row r="537" spans="11:11" x14ac:dyDescent="0.25">
      <c r="K537" s="114"/>
    </row>
    <row r="538" spans="11:11" x14ac:dyDescent="0.25">
      <c r="K538" s="114"/>
    </row>
    <row r="539" spans="11:11" x14ac:dyDescent="0.25">
      <c r="K539" s="114"/>
    </row>
    <row r="540" spans="11:11" x14ac:dyDescent="0.25">
      <c r="K540" s="114"/>
    </row>
    <row r="541" spans="11:11" x14ac:dyDescent="0.25">
      <c r="K541" s="114"/>
    </row>
    <row r="542" spans="11:11" x14ac:dyDescent="0.25">
      <c r="K542" s="114"/>
    </row>
    <row r="543" spans="11:11" x14ac:dyDescent="0.25">
      <c r="K543" s="114"/>
    </row>
    <row r="544" spans="11:11" x14ac:dyDescent="0.25">
      <c r="K544" s="114"/>
    </row>
    <row r="545" spans="11:11" x14ac:dyDescent="0.25">
      <c r="K545" s="114"/>
    </row>
    <row r="546" spans="11:11" x14ac:dyDescent="0.25">
      <c r="K546" s="114"/>
    </row>
    <row r="547" spans="11:11" x14ac:dyDescent="0.25">
      <c r="K547" s="114"/>
    </row>
    <row r="548" spans="11:11" x14ac:dyDescent="0.25">
      <c r="K548" s="114"/>
    </row>
    <row r="549" spans="11:11" x14ac:dyDescent="0.25">
      <c r="K549" s="114"/>
    </row>
    <row r="550" spans="11:11" x14ac:dyDescent="0.25">
      <c r="K550" s="114"/>
    </row>
    <row r="551" spans="11:11" x14ac:dyDescent="0.25">
      <c r="K551" s="114"/>
    </row>
    <row r="552" spans="11:11" x14ac:dyDescent="0.25">
      <c r="K552" s="114"/>
    </row>
    <row r="553" spans="11:11" x14ac:dyDescent="0.25">
      <c r="K553" s="114"/>
    </row>
    <row r="554" spans="11:11" x14ac:dyDescent="0.25">
      <c r="K554" s="114"/>
    </row>
    <row r="555" spans="11:11" x14ac:dyDescent="0.25">
      <c r="K555" s="114"/>
    </row>
    <row r="556" spans="11:11" x14ac:dyDescent="0.25">
      <c r="K556" s="114"/>
    </row>
    <row r="557" spans="11:11" x14ac:dyDescent="0.25">
      <c r="K557" s="114"/>
    </row>
    <row r="558" spans="11:11" x14ac:dyDescent="0.25">
      <c r="K558" s="114"/>
    </row>
    <row r="559" spans="11:11" x14ac:dyDescent="0.25">
      <c r="K559" s="114"/>
    </row>
    <row r="560" spans="11:11" x14ac:dyDescent="0.25">
      <c r="K560" s="114"/>
    </row>
    <row r="561" spans="11:11" x14ac:dyDescent="0.25">
      <c r="K561" s="114"/>
    </row>
    <row r="562" spans="11:11" x14ac:dyDescent="0.25">
      <c r="K562" s="114"/>
    </row>
    <row r="563" spans="11:11" x14ac:dyDescent="0.25">
      <c r="K563" s="114"/>
    </row>
    <row r="564" spans="11:11" x14ac:dyDescent="0.25">
      <c r="K564" s="114"/>
    </row>
    <row r="565" spans="11:11" x14ac:dyDescent="0.25">
      <c r="K565" s="114"/>
    </row>
    <row r="566" spans="11:11" x14ac:dyDescent="0.25">
      <c r="K566" s="114"/>
    </row>
    <row r="567" spans="11:11" x14ac:dyDescent="0.25">
      <c r="K567" s="114"/>
    </row>
    <row r="568" spans="11:11" x14ac:dyDescent="0.25">
      <c r="K568" s="114"/>
    </row>
    <row r="569" spans="11:11" x14ac:dyDescent="0.25">
      <c r="K569" s="114"/>
    </row>
    <row r="570" spans="11:11" x14ac:dyDescent="0.25">
      <c r="K570" s="114"/>
    </row>
    <row r="571" spans="11:11" x14ac:dyDescent="0.25">
      <c r="K571" s="114"/>
    </row>
    <row r="572" spans="11:11" x14ac:dyDescent="0.25">
      <c r="K572" s="114"/>
    </row>
    <row r="573" spans="11:11" x14ac:dyDescent="0.25">
      <c r="K573" s="114"/>
    </row>
    <row r="574" spans="11:11" x14ac:dyDescent="0.25">
      <c r="K574" s="114"/>
    </row>
    <row r="575" spans="11:11" x14ac:dyDescent="0.25">
      <c r="K575" s="114"/>
    </row>
    <row r="576" spans="11:11" x14ac:dyDescent="0.25">
      <c r="K576" s="114"/>
    </row>
    <row r="577" spans="11:11" x14ac:dyDescent="0.25">
      <c r="K577" s="114"/>
    </row>
    <row r="578" spans="11:11" x14ac:dyDescent="0.25">
      <c r="K578" s="114"/>
    </row>
    <row r="579" spans="11:11" x14ac:dyDescent="0.25">
      <c r="K579" s="114"/>
    </row>
    <row r="580" spans="11:11" x14ac:dyDescent="0.25">
      <c r="K580" s="114"/>
    </row>
    <row r="581" spans="11:11" x14ac:dyDescent="0.25">
      <c r="K581" s="114"/>
    </row>
    <row r="582" spans="11:11" x14ac:dyDescent="0.25">
      <c r="K582" s="114"/>
    </row>
    <row r="583" spans="11:11" x14ac:dyDescent="0.25">
      <c r="K583" s="114"/>
    </row>
    <row r="584" spans="11:11" x14ac:dyDescent="0.25">
      <c r="K584" s="114"/>
    </row>
    <row r="585" spans="11:11" x14ac:dyDescent="0.25">
      <c r="K585" s="114"/>
    </row>
    <row r="586" spans="11:11" x14ac:dyDescent="0.25">
      <c r="K586" s="114"/>
    </row>
    <row r="587" spans="11:11" x14ac:dyDescent="0.25">
      <c r="K587" s="114"/>
    </row>
    <row r="588" spans="11:11" x14ac:dyDescent="0.25">
      <c r="K588" s="114"/>
    </row>
    <row r="589" spans="11:11" x14ac:dyDescent="0.25">
      <c r="K589" s="114"/>
    </row>
    <row r="590" spans="11:11" x14ac:dyDescent="0.25">
      <c r="K590" s="114"/>
    </row>
    <row r="591" spans="11:11" x14ac:dyDescent="0.25">
      <c r="K591" s="114"/>
    </row>
    <row r="592" spans="11:11" x14ac:dyDescent="0.25">
      <c r="K592" s="114"/>
    </row>
    <row r="593" spans="11:11" x14ac:dyDescent="0.25">
      <c r="K593" s="114"/>
    </row>
    <row r="594" spans="11:11" x14ac:dyDescent="0.25">
      <c r="K594" s="114"/>
    </row>
    <row r="595" spans="11:11" x14ac:dyDescent="0.25">
      <c r="K595" s="114"/>
    </row>
    <row r="596" spans="11:11" x14ac:dyDescent="0.25">
      <c r="K596" s="114"/>
    </row>
    <row r="597" spans="11:11" x14ac:dyDescent="0.25">
      <c r="K597" s="114"/>
    </row>
    <row r="598" spans="11:11" x14ac:dyDescent="0.25">
      <c r="K598" s="114"/>
    </row>
    <row r="599" spans="11:11" x14ac:dyDescent="0.25">
      <c r="K599" s="114"/>
    </row>
    <row r="600" spans="11:11" x14ac:dyDescent="0.25">
      <c r="K600" s="114"/>
    </row>
    <row r="601" spans="11:11" x14ac:dyDescent="0.25">
      <c r="K601" s="114"/>
    </row>
    <row r="602" spans="11:11" x14ac:dyDescent="0.25">
      <c r="K602" s="114"/>
    </row>
    <row r="603" spans="11:11" x14ac:dyDescent="0.25">
      <c r="K603" s="114"/>
    </row>
    <row r="604" spans="11:11" x14ac:dyDescent="0.25">
      <c r="K604" s="114"/>
    </row>
    <row r="605" spans="11:11" x14ac:dyDescent="0.25">
      <c r="K605" s="114"/>
    </row>
    <row r="606" spans="11:11" x14ac:dyDescent="0.25">
      <c r="K606" s="114"/>
    </row>
    <row r="607" spans="11:11" x14ac:dyDescent="0.25">
      <c r="K607" s="114"/>
    </row>
    <row r="608" spans="11:11" x14ac:dyDescent="0.25">
      <c r="K608" s="114"/>
    </row>
    <row r="609" spans="11:11" x14ac:dyDescent="0.25">
      <c r="K609" s="114"/>
    </row>
    <row r="610" spans="11:11" x14ac:dyDescent="0.25">
      <c r="K610" s="114"/>
    </row>
    <row r="611" spans="11:11" x14ac:dyDescent="0.25">
      <c r="K611" s="114"/>
    </row>
    <row r="612" spans="11:11" x14ac:dyDescent="0.25">
      <c r="K612" s="114"/>
    </row>
    <row r="613" spans="11:11" x14ac:dyDescent="0.25">
      <c r="K613" s="114"/>
    </row>
    <row r="614" spans="11:11" x14ac:dyDescent="0.25">
      <c r="K614" s="114"/>
    </row>
    <row r="615" spans="11:11" x14ac:dyDescent="0.25">
      <c r="K615" s="114"/>
    </row>
    <row r="616" spans="11:11" x14ac:dyDescent="0.25">
      <c r="K616" s="114"/>
    </row>
    <row r="617" spans="11:11" x14ac:dyDescent="0.25">
      <c r="K617" s="114"/>
    </row>
    <row r="618" spans="11:11" x14ac:dyDescent="0.25">
      <c r="K618" s="114"/>
    </row>
    <row r="619" spans="11:11" x14ac:dyDescent="0.25">
      <c r="K619" s="114"/>
    </row>
    <row r="620" spans="11:11" x14ac:dyDescent="0.25">
      <c r="K620" s="114"/>
    </row>
    <row r="621" spans="11:11" x14ac:dyDescent="0.25">
      <c r="K621" s="114"/>
    </row>
    <row r="622" spans="11:11" x14ac:dyDescent="0.25">
      <c r="K622" s="114"/>
    </row>
    <row r="623" spans="11:11" x14ac:dyDescent="0.25">
      <c r="K623" s="114"/>
    </row>
    <row r="624" spans="11:11" x14ac:dyDescent="0.25">
      <c r="K624" s="114"/>
    </row>
    <row r="625" spans="11:11" x14ac:dyDescent="0.25">
      <c r="K625" s="114"/>
    </row>
    <row r="626" spans="11:11" x14ac:dyDescent="0.25">
      <c r="K626" s="114"/>
    </row>
    <row r="627" spans="11:11" x14ac:dyDescent="0.25">
      <c r="K627" s="114"/>
    </row>
    <row r="628" spans="11:11" x14ac:dyDescent="0.25">
      <c r="K628" s="114"/>
    </row>
    <row r="629" spans="11:11" x14ac:dyDescent="0.25">
      <c r="K629" s="114"/>
    </row>
    <row r="630" spans="11:11" x14ac:dyDescent="0.25">
      <c r="K630" s="114"/>
    </row>
    <row r="631" spans="11:11" x14ac:dyDescent="0.25">
      <c r="K631" s="114"/>
    </row>
    <row r="632" spans="11:11" x14ac:dyDescent="0.25">
      <c r="K632" s="114"/>
    </row>
    <row r="633" spans="11:11" x14ac:dyDescent="0.25">
      <c r="K633" s="114"/>
    </row>
    <row r="634" spans="11:11" x14ac:dyDescent="0.25">
      <c r="K634" s="114"/>
    </row>
    <row r="635" spans="11:11" x14ac:dyDescent="0.25">
      <c r="K635" s="114"/>
    </row>
    <row r="636" spans="11:11" x14ac:dyDescent="0.25">
      <c r="K636" s="114"/>
    </row>
    <row r="637" spans="11:11" x14ac:dyDescent="0.25">
      <c r="K637" s="114"/>
    </row>
    <row r="638" spans="11:11" x14ac:dyDescent="0.25">
      <c r="K638" s="114"/>
    </row>
    <row r="639" spans="11:11" x14ac:dyDescent="0.25">
      <c r="K639" s="114"/>
    </row>
    <row r="640" spans="11:11" x14ac:dyDescent="0.25">
      <c r="K640" s="114"/>
    </row>
    <row r="641" spans="11:11" x14ac:dyDescent="0.25">
      <c r="K641" s="114"/>
    </row>
    <row r="642" spans="11:11" x14ac:dyDescent="0.25">
      <c r="K642" s="114"/>
    </row>
    <row r="643" spans="11:11" x14ac:dyDescent="0.25">
      <c r="K643" s="114"/>
    </row>
    <row r="644" spans="11:11" x14ac:dyDescent="0.25">
      <c r="K644" s="114"/>
    </row>
    <row r="645" spans="11:11" x14ac:dyDescent="0.25">
      <c r="K645" s="114"/>
    </row>
    <row r="646" spans="11:11" x14ac:dyDescent="0.25">
      <c r="K646" s="114"/>
    </row>
    <row r="647" spans="11:11" x14ac:dyDescent="0.25">
      <c r="K647" s="114"/>
    </row>
    <row r="648" spans="11:11" x14ac:dyDescent="0.25">
      <c r="K648" s="114"/>
    </row>
    <row r="649" spans="11:11" x14ac:dyDescent="0.25">
      <c r="K649" s="114"/>
    </row>
    <row r="650" spans="11:11" x14ac:dyDescent="0.25">
      <c r="K650" s="114"/>
    </row>
    <row r="651" spans="11:11" x14ac:dyDescent="0.25">
      <c r="K651" s="114"/>
    </row>
    <row r="652" spans="11:11" x14ac:dyDescent="0.25">
      <c r="K652" s="114"/>
    </row>
    <row r="653" spans="11:11" x14ac:dyDescent="0.25">
      <c r="K653" s="114"/>
    </row>
    <row r="654" spans="11:11" x14ac:dyDescent="0.25">
      <c r="K654" s="114"/>
    </row>
    <row r="655" spans="11:11" x14ac:dyDescent="0.25">
      <c r="K655" s="114"/>
    </row>
    <row r="656" spans="11:11" x14ac:dyDescent="0.25">
      <c r="K656" s="114"/>
    </row>
    <row r="657" spans="11:11" x14ac:dyDescent="0.25">
      <c r="K657" s="114"/>
    </row>
    <row r="658" spans="11:11" x14ac:dyDescent="0.25">
      <c r="K658" s="114"/>
    </row>
    <row r="659" spans="11:11" x14ac:dyDescent="0.25">
      <c r="K659" s="114"/>
    </row>
    <row r="660" spans="11:11" x14ac:dyDescent="0.25">
      <c r="K660" s="114"/>
    </row>
    <row r="661" spans="11:11" x14ac:dyDescent="0.25">
      <c r="K661" s="114"/>
    </row>
    <row r="662" spans="11:11" x14ac:dyDescent="0.25">
      <c r="K662" s="114"/>
    </row>
    <row r="663" spans="11:11" x14ac:dyDescent="0.25">
      <c r="K663" s="114"/>
    </row>
    <row r="664" spans="11:11" x14ac:dyDescent="0.25">
      <c r="K664" s="114"/>
    </row>
    <row r="665" spans="11:11" x14ac:dyDescent="0.25">
      <c r="K665" s="114"/>
    </row>
    <row r="666" spans="11:11" x14ac:dyDescent="0.25">
      <c r="K666" s="114"/>
    </row>
    <row r="667" spans="11:11" x14ac:dyDescent="0.25">
      <c r="K667" s="114"/>
    </row>
    <row r="668" spans="11:11" x14ac:dyDescent="0.25">
      <c r="K668" s="114"/>
    </row>
    <row r="669" spans="11:11" x14ac:dyDescent="0.25">
      <c r="K669" s="114"/>
    </row>
    <row r="670" spans="11:11" x14ac:dyDescent="0.25">
      <c r="K670" s="114"/>
    </row>
    <row r="671" spans="11:11" x14ac:dyDescent="0.25">
      <c r="K671" s="114"/>
    </row>
    <row r="672" spans="11:11" x14ac:dyDescent="0.25">
      <c r="K672" s="114"/>
    </row>
    <row r="673" spans="11:11" x14ac:dyDescent="0.25">
      <c r="K673" s="114"/>
    </row>
    <row r="674" spans="11:11" x14ac:dyDescent="0.25">
      <c r="K674" s="114"/>
    </row>
    <row r="675" spans="11:11" x14ac:dyDescent="0.25">
      <c r="K675" s="114"/>
    </row>
    <row r="676" spans="11:11" x14ac:dyDescent="0.25">
      <c r="K676" s="114"/>
    </row>
    <row r="677" spans="11:11" x14ac:dyDescent="0.25">
      <c r="K677" s="114"/>
    </row>
    <row r="678" spans="11:11" x14ac:dyDescent="0.25">
      <c r="K678" s="114"/>
    </row>
    <row r="679" spans="11:11" x14ac:dyDescent="0.25">
      <c r="K679" s="114"/>
    </row>
    <row r="680" spans="11:11" x14ac:dyDescent="0.25">
      <c r="K680" s="114"/>
    </row>
    <row r="681" spans="11:11" x14ac:dyDescent="0.25">
      <c r="K681" s="114"/>
    </row>
    <row r="682" spans="11:11" x14ac:dyDescent="0.25">
      <c r="K682" s="114"/>
    </row>
    <row r="683" spans="11:11" x14ac:dyDescent="0.25">
      <c r="K683" s="114"/>
    </row>
    <row r="684" spans="11:11" x14ac:dyDescent="0.25">
      <c r="K684" s="114"/>
    </row>
    <row r="685" spans="11:11" x14ac:dyDescent="0.25">
      <c r="K685" s="114"/>
    </row>
    <row r="686" spans="11:11" x14ac:dyDescent="0.25">
      <c r="K686" s="114"/>
    </row>
    <row r="687" spans="11:11" x14ac:dyDescent="0.25">
      <c r="K687" s="114"/>
    </row>
    <row r="688" spans="11:11" x14ac:dyDescent="0.25">
      <c r="K688" s="114"/>
    </row>
    <row r="689" spans="11:11" x14ac:dyDescent="0.25">
      <c r="K689" s="114"/>
    </row>
    <row r="690" spans="11:11" x14ac:dyDescent="0.25">
      <c r="K690" s="114"/>
    </row>
    <row r="691" spans="11:11" x14ac:dyDescent="0.25">
      <c r="K691" s="114"/>
    </row>
    <row r="692" spans="11:11" x14ac:dyDescent="0.25">
      <c r="K692" s="114"/>
    </row>
    <row r="693" spans="11:11" x14ac:dyDescent="0.25">
      <c r="K693" s="114"/>
    </row>
    <row r="694" spans="11:11" x14ac:dyDescent="0.25">
      <c r="K694" s="114"/>
    </row>
    <row r="695" spans="11:11" x14ac:dyDescent="0.25">
      <c r="K695" s="114"/>
    </row>
    <row r="696" spans="11:11" x14ac:dyDescent="0.25">
      <c r="K696" s="114"/>
    </row>
    <row r="697" spans="11:11" x14ac:dyDescent="0.25">
      <c r="K697" s="114"/>
    </row>
    <row r="698" spans="11:11" x14ac:dyDescent="0.25">
      <c r="K698" s="114"/>
    </row>
    <row r="699" spans="11:11" x14ac:dyDescent="0.25">
      <c r="K699" s="114"/>
    </row>
    <row r="700" spans="11:11" x14ac:dyDescent="0.25">
      <c r="K700" s="114"/>
    </row>
    <row r="701" spans="11:11" x14ac:dyDescent="0.25">
      <c r="K701" s="114"/>
    </row>
    <row r="702" spans="11:11" x14ac:dyDescent="0.25">
      <c r="K702" s="114"/>
    </row>
    <row r="703" spans="11:11" x14ac:dyDescent="0.25">
      <c r="K703" s="114"/>
    </row>
    <row r="704" spans="11:11" x14ac:dyDescent="0.25">
      <c r="K704" s="114"/>
    </row>
    <row r="705" spans="11:11" x14ac:dyDescent="0.25">
      <c r="K705" s="114"/>
    </row>
    <row r="706" spans="11:11" x14ac:dyDescent="0.25">
      <c r="K706" s="114"/>
    </row>
    <row r="707" spans="11:11" x14ac:dyDescent="0.25">
      <c r="K707" s="114"/>
    </row>
    <row r="708" spans="11:11" x14ac:dyDescent="0.25">
      <c r="K708" s="114"/>
    </row>
    <row r="709" spans="11:11" x14ac:dyDescent="0.25">
      <c r="K709" s="114"/>
    </row>
    <row r="710" spans="11:11" x14ac:dyDescent="0.25">
      <c r="K710" s="114"/>
    </row>
    <row r="711" spans="11:11" x14ac:dyDescent="0.25">
      <c r="K711" s="114"/>
    </row>
    <row r="712" spans="11:11" x14ac:dyDescent="0.25">
      <c r="K712" s="114"/>
    </row>
    <row r="713" spans="11:11" x14ac:dyDescent="0.25">
      <c r="K713" s="114"/>
    </row>
    <row r="714" spans="11:11" x14ac:dyDescent="0.25">
      <c r="K714" s="114"/>
    </row>
    <row r="715" spans="11:11" x14ac:dyDescent="0.25">
      <c r="K715" s="114"/>
    </row>
    <row r="716" spans="11:11" x14ac:dyDescent="0.25">
      <c r="K716" s="114"/>
    </row>
    <row r="717" spans="11:11" x14ac:dyDescent="0.25">
      <c r="K717" s="114"/>
    </row>
    <row r="718" spans="11:11" x14ac:dyDescent="0.25">
      <c r="K718" s="114"/>
    </row>
    <row r="719" spans="11:11" x14ac:dyDescent="0.25">
      <c r="K719" s="114"/>
    </row>
    <row r="720" spans="11:11" x14ac:dyDescent="0.25">
      <c r="K720" s="114"/>
    </row>
    <row r="721" spans="11:11" x14ac:dyDescent="0.25">
      <c r="K721" s="114"/>
    </row>
    <row r="722" spans="11:11" x14ac:dyDescent="0.25">
      <c r="K722" s="114"/>
    </row>
    <row r="723" spans="11:11" x14ac:dyDescent="0.25">
      <c r="K723" s="114"/>
    </row>
    <row r="724" spans="11:11" x14ac:dyDescent="0.25">
      <c r="K724" s="114"/>
    </row>
    <row r="725" spans="11:11" x14ac:dyDescent="0.25">
      <c r="K725" s="114"/>
    </row>
    <row r="726" spans="11:11" x14ac:dyDescent="0.25">
      <c r="K726" s="114"/>
    </row>
    <row r="727" spans="11:11" x14ac:dyDescent="0.25">
      <c r="K727" s="114"/>
    </row>
    <row r="728" spans="11:11" x14ac:dyDescent="0.25">
      <c r="K728" s="114"/>
    </row>
    <row r="729" spans="11:11" x14ac:dyDescent="0.25">
      <c r="K729" s="114"/>
    </row>
    <row r="730" spans="11:11" x14ac:dyDescent="0.25">
      <c r="K730" s="114"/>
    </row>
    <row r="731" spans="11:11" x14ac:dyDescent="0.25">
      <c r="K731" s="114"/>
    </row>
    <row r="732" spans="11:11" x14ac:dyDescent="0.25">
      <c r="K732" s="114"/>
    </row>
    <row r="733" spans="11:11" x14ac:dyDescent="0.25">
      <c r="K733" s="114"/>
    </row>
    <row r="734" spans="11:11" x14ac:dyDescent="0.25">
      <c r="K734" s="114"/>
    </row>
    <row r="735" spans="11:11" x14ac:dyDescent="0.25">
      <c r="K735" s="114"/>
    </row>
    <row r="736" spans="11:11" x14ac:dyDescent="0.25">
      <c r="K736" s="114"/>
    </row>
    <row r="737" spans="11:11" x14ac:dyDescent="0.25">
      <c r="K737" s="114"/>
    </row>
    <row r="738" spans="11:11" x14ac:dyDescent="0.25">
      <c r="K738" s="114"/>
    </row>
    <row r="739" spans="11:11" x14ac:dyDescent="0.25">
      <c r="K739" s="114"/>
    </row>
    <row r="740" spans="11:11" x14ac:dyDescent="0.25">
      <c r="K740" s="114"/>
    </row>
    <row r="741" spans="11:11" x14ac:dyDescent="0.25">
      <c r="K741" s="114"/>
    </row>
    <row r="742" spans="11:11" x14ac:dyDescent="0.25">
      <c r="K742" s="114"/>
    </row>
    <row r="743" spans="11:11" x14ac:dyDescent="0.25">
      <c r="K743" s="114"/>
    </row>
    <row r="744" spans="11:11" x14ac:dyDescent="0.25">
      <c r="K744" s="114"/>
    </row>
    <row r="745" spans="11:11" x14ac:dyDescent="0.25">
      <c r="K745" s="114"/>
    </row>
    <row r="746" spans="11:11" x14ac:dyDescent="0.25">
      <c r="K746" s="114"/>
    </row>
    <row r="747" spans="11:11" x14ac:dyDescent="0.25">
      <c r="K747" s="114"/>
    </row>
    <row r="748" spans="11:11" x14ac:dyDescent="0.25">
      <c r="K748" s="114"/>
    </row>
    <row r="749" spans="11:11" x14ac:dyDescent="0.25">
      <c r="K749" s="114"/>
    </row>
    <row r="750" spans="11:11" x14ac:dyDescent="0.25">
      <c r="K750" s="114"/>
    </row>
    <row r="751" spans="11:11" x14ac:dyDescent="0.25">
      <c r="K751" s="114"/>
    </row>
    <row r="752" spans="11:11" x14ac:dyDescent="0.25">
      <c r="K752" s="114"/>
    </row>
    <row r="753" spans="11:11" x14ac:dyDescent="0.25">
      <c r="K753" s="114"/>
    </row>
    <row r="754" spans="11:11" x14ac:dyDescent="0.25">
      <c r="K754" s="114"/>
    </row>
    <row r="755" spans="11:11" x14ac:dyDescent="0.25">
      <c r="K755" s="114"/>
    </row>
    <row r="756" spans="11:11" x14ac:dyDescent="0.25">
      <c r="K756" s="114"/>
    </row>
    <row r="757" spans="11:11" x14ac:dyDescent="0.25">
      <c r="K757" s="114"/>
    </row>
    <row r="758" spans="11:11" x14ac:dyDescent="0.25">
      <c r="K758" s="114"/>
    </row>
    <row r="759" spans="11:11" x14ac:dyDescent="0.25">
      <c r="K759" s="114"/>
    </row>
    <row r="760" spans="11:11" x14ac:dyDescent="0.25">
      <c r="K760" s="114"/>
    </row>
    <row r="761" spans="11:11" x14ac:dyDescent="0.25">
      <c r="K761" s="114"/>
    </row>
    <row r="762" spans="11:11" x14ac:dyDescent="0.25">
      <c r="K762" s="114"/>
    </row>
    <row r="763" spans="11:11" x14ac:dyDescent="0.25">
      <c r="K763" s="114"/>
    </row>
    <row r="764" spans="11:11" x14ac:dyDescent="0.25">
      <c r="K764" s="114"/>
    </row>
    <row r="765" spans="11:11" x14ac:dyDescent="0.25">
      <c r="K765" s="114"/>
    </row>
    <row r="766" spans="11:11" x14ac:dyDescent="0.25">
      <c r="K766" s="114"/>
    </row>
    <row r="767" spans="11:11" x14ac:dyDescent="0.25">
      <c r="K767" s="114"/>
    </row>
    <row r="768" spans="11:11" x14ac:dyDescent="0.25">
      <c r="K768" s="114"/>
    </row>
    <row r="769" spans="11:11" x14ac:dyDescent="0.25">
      <c r="K769" s="114"/>
    </row>
    <row r="770" spans="11:11" x14ac:dyDescent="0.25">
      <c r="K770" s="114"/>
    </row>
    <row r="771" spans="11:11" x14ac:dyDescent="0.25">
      <c r="K771" s="114"/>
    </row>
    <row r="772" spans="11:11" x14ac:dyDescent="0.25">
      <c r="K772" s="114"/>
    </row>
    <row r="773" spans="11:11" x14ac:dyDescent="0.25">
      <c r="K773" s="114"/>
    </row>
    <row r="774" spans="11:11" x14ac:dyDescent="0.25">
      <c r="K774" s="114"/>
    </row>
    <row r="775" spans="11:11" x14ac:dyDescent="0.25">
      <c r="K775" s="114"/>
    </row>
    <row r="776" spans="11:11" x14ac:dyDescent="0.25">
      <c r="K776" s="114"/>
    </row>
    <row r="777" spans="11:11" x14ac:dyDescent="0.25">
      <c r="K777" s="114"/>
    </row>
    <row r="778" spans="11:11" x14ac:dyDescent="0.25">
      <c r="K778" s="114"/>
    </row>
    <row r="779" spans="11:11" x14ac:dyDescent="0.25">
      <c r="K779" s="114"/>
    </row>
    <row r="780" spans="11:11" x14ac:dyDescent="0.25">
      <c r="K780" s="114"/>
    </row>
    <row r="781" spans="11:11" x14ac:dyDescent="0.25">
      <c r="K781" s="114"/>
    </row>
    <row r="782" spans="11:11" x14ac:dyDescent="0.25">
      <c r="K782" s="114"/>
    </row>
    <row r="783" spans="11:11" x14ac:dyDescent="0.25">
      <c r="K783" s="114"/>
    </row>
    <row r="784" spans="11:11" x14ac:dyDescent="0.25">
      <c r="K784" s="114"/>
    </row>
    <row r="785" spans="11:11" x14ac:dyDescent="0.25">
      <c r="K785" s="114"/>
    </row>
    <row r="786" spans="11:11" x14ac:dyDescent="0.25">
      <c r="K786" s="114"/>
    </row>
    <row r="787" spans="11:11" x14ac:dyDescent="0.25">
      <c r="K787" s="114"/>
    </row>
    <row r="788" spans="11:11" x14ac:dyDescent="0.25">
      <c r="K788" s="114"/>
    </row>
    <row r="789" spans="11:11" x14ac:dyDescent="0.25">
      <c r="K789" s="114"/>
    </row>
    <row r="790" spans="11:11" x14ac:dyDescent="0.25">
      <c r="K790" s="114"/>
    </row>
    <row r="791" spans="11:11" x14ac:dyDescent="0.25">
      <c r="K791" s="114"/>
    </row>
    <row r="792" spans="11:11" x14ac:dyDescent="0.25">
      <c r="K792" s="114"/>
    </row>
    <row r="793" spans="11:11" x14ac:dyDescent="0.25">
      <c r="K793" s="114"/>
    </row>
    <row r="794" spans="11:11" x14ac:dyDescent="0.25">
      <c r="K794" s="114"/>
    </row>
    <row r="795" spans="11:11" x14ac:dyDescent="0.25">
      <c r="K795" s="114"/>
    </row>
    <row r="796" spans="11:11" x14ac:dyDescent="0.25">
      <c r="K796" s="114"/>
    </row>
    <row r="797" spans="11:11" x14ac:dyDescent="0.25">
      <c r="K797" s="114"/>
    </row>
    <row r="798" spans="11:11" x14ac:dyDescent="0.25">
      <c r="K798" s="114"/>
    </row>
    <row r="799" spans="11:11" x14ac:dyDescent="0.25">
      <c r="K799" s="114"/>
    </row>
    <row r="800" spans="11:11" x14ac:dyDescent="0.25">
      <c r="K800" s="114"/>
    </row>
    <row r="801" spans="11:11" x14ac:dyDescent="0.25">
      <c r="K801" s="114"/>
    </row>
    <row r="802" spans="11:11" x14ac:dyDescent="0.25">
      <c r="K802" s="114"/>
    </row>
    <row r="803" spans="11:11" x14ac:dyDescent="0.25">
      <c r="K803" s="114"/>
    </row>
    <row r="804" spans="11:11" x14ac:dyDescent="0.25">
      <c r="K804" s="114"/>
    </row>
    <row r="805" spans="11:11" x14ac:dyDescent="0.25">
      <c r="K805" s="114"/>
    </row>
    <row r="806" spans="11:11" x14ac:dyDescent="0.25">
      <c r="K806" s="114"/>
    </row>
    <row r="807" spans="11:11" x14ac:dyDescent="0.25">
      <c r="K807" s="114"/>
    </row>
    <row r="808" spans="11:11" x14ac:dyDescent="0.25">
      <c r="K808" s="114"/>
    </row>
    <row r="809" spans="11:11" x14ac:dyDescent="0.25">
      <c r="K809" s="114"/>
    </row>
    <row r="810" spans="11:11" x14ac:dyDescent="0.25">
      <c r="K810" s="114"/>
    </row>
    <row r="811" spans="11:11" x14ac:dyDescent="0.25">
      <c r="K811" s="114"/>
    </row>
    <row r="812" spans="11:11" x14ac:dyDescent="0.25">
      <c r="K812" s="114"/>
    </row>
    <row r="813" spans="11:11" x14ac:dyDescent="0.25">
      <c r="K813" s="114"/>
    </row>
    <row r="814" spans="11:11" x14ac:dyDescent="0.25">
      <c r="K814" s="114"/>
    </row>
    <row r="815" spans="11:11" x14ac:dyDescent="0.25">
      <c r="K815" s="114"/>
    </row>
    <row r="816" spans="11:11" x14ac:dyDescent="0.25">
      <c r="K816" s="114"/>
    </row>
    <row r="817" spans="11:11" x14ac:dyDescent="0.25">
      <c r="K817" s="114"/>
    </row>
    <row r="818" spans="11:11" x14ac:dyDescent="0.25">
      <c r="K818" s="114"/>
    </row>
    <row r="819" spans="11:11" x14ac:dyDescent="0.25">
      <c r="K819" s="114"/>
    </row>
    <row r="820" spans="11:11" x14ac:dyDescent="0.25">
      <c r="K820" s="114"/>
    </row>
    <row r="821" spans="11:11" x14ac:dyDescent="0.25">
      <c r="K821" s="114"/>
    </row>
    <row r="822" spans="11:11" x14ac:dyDescent="0.25">
      <c r="K822" s="114"/>
    </row>
    <row r="823" spans="11:11" x14ac:dyDescent="0.25">
      <c r="K823" s="114"/>
    </row>
    <row r="824" spans="11:11" x14ac:dyDescent="0.25">
      <c r="K824" s="114"/>
    </row>
    <row r="825" spans="11:11" x14ac:dyDescent="0.25">
      <c r="K825" s="114"/>
    </row>
    <row r="826" spans="11:11" x14ac:dyDescent="0.25">
      <c r="K826" s="114"/>
    </row>
    <row r="827" spans="11:11" x14ac:dyDescent="0.25">
      <c r="K827" s="114"/>
    </row>
    <row r="828" spans="11:11" x14ac:dyDescent="0.25">
      <c r="K828" s="114"/>
    </row>
    <row r="829" spans="11:11" x14ac:dyDescent="0.25">
      <c r="K829" s="114"/>
    </row>
    <row r="830" spans="11:11" x14ac:dyDescent="0.25">
      <c r="K830" s="114"/>
    </row>
    <row r="831" spans="11:11" x14ac:dyDescent="0.25">
      <c r="K831" s="114"/>
    </row>
    <row r="832" spans="11:11" x14ac:dyDescent="0.25">
      <c r="K832" s="114"/>
    </row>
    <row r="833" spans="11:11" x14ac:dyDescent="0.25">
      <c r="K833" s="114"/>
    </row>
    <row r="834" spans="11:11" x14ac:dyDescent="0.25">
      <c r="K834" s="114"/>
    </row>
    <row r="835" spans="11:11" x14ac:dyDescent="0.25">
      <c r="K835" s="114"/>
    </row>
    <row r="836" spans="11:11" x14ac:dyDescent="0.25">
      <c r="K836" s="114"/>
    </row>
    <row r="837" spans="11:11" x14ac:dyDescent="0.25">
      <c r="K837" s="114"/>
    </row>
    <row r="838" spans="11:11" x14ac:dyDescent="0.25">
      <c r="K838" s="114"/>
    </row>
    <row r="839" spans="11:11" x14ac:dyDescent="0.25">
      <c r="K839" s="114"/>
    </row>
    <row r="840" spans="11:11" x14ac:dyDescent="0.25">
      <c r="K840" s="114"/>
    </row>
    <row r="841" spans="11:11" x14ac:dyDescent="0.25">
      <c r="K841" s="114"/>
    </row>
    <row r="842" spans="11:11" x14ac:dyDescent="0.25">
      <c r="K842" s="114"/>
    </row>
    <row r="843" spans="11:11" x14ac:dyDescent="0.25">
      <c r="K843" s="114"/>
    </row>
    <row r="844" spans="11:11" x14ac:dyDescent="0.25">
      <c r="K844" s="114"/>
    </row>
    <row r="845" spans="11:11" x14ac:dyDescent="0.25">
      <c r="K845" s="114"/>
    </row>
    <row r="846" spans="11:11" x14ac:dyDescent="0.25">
      <c r="K846" s="114"/>
    </row>
    <row r="847" spans="11:11" x14ac:dyDescent="0.25">
      <c r="K847" s="114"/>
    </row>
    <row r="848" spans="11:11" x14ac:dyDescent="0.25">
      <c r="K848" s="114"/>
    </row>
    <row r="849" spans="11:11" x14ac:dyDescent="0.25">
      <c r="K849" s="114"/>
    </row>
    <row r="850" spans="11:11" x14ac:dyDescent="0.25">
      <c r="K850" s="114"/>
    </row>
    <row r="851" spans="11:11" x14ac:dyDescent="0.25">
      <c r="K851" s="114"/>
    </row>
    <row r="852" spans="11:11" x14ac:dyDescent="0.25">
      <c r="K852" s="114"/>
    </row>
    <row r="853" spans="11:11" x14ac:dyDescent="0.25">
      <c r="K853" s="114"/>
    </row>
    <row r="854" spans="11:11" x14ac:dyDescent="0.25">
      <c r="K854" s="114"/>
    </row>
    <row r="855" spans="11:11" x14ac:dyDescent="0.25">
      <c r="K855" s="114"/>
    </row>
    <row r="856" spans="11:11" x14ac:dyDescent="0.25">
      <c r="K856" s="114"/>
    </row>
    <row r="857" spans="11:11" x14ac:dyDescent="0.25">
      <c r="K857" s="114"/>
    </row>
    <row r="858" spans="11:11" x14ac:dyDescent="0.25">
      <c r="K858" s="114"/>
    </row>
    <row r="859" spans="11:11" x14ac:dyDescent="0.25">
      <c r="K859" s="114"/>
    </row>
    <row r="860" spans="11:11" x14ac:dyDescent="0.25">
      <c r="K860" s="114"/>
    </row>
    <row r="861" spans="11:11" x14ac:dyDescent="0.25">
      <c r="K861" s="114"/>
    </row>
    <row r="862" spans="11:11" x14ac:dyDescent="0.25">
      <c r="K862" s="114"/>
    </row>
    <row r="863" spans="11:11" x14ac:dyDescent="0.25">
      <c r="K863" s="114"/>
    </row>
    <row r="864" spans="11:11" x14ac:dyDescent="0.25">
      <c r="K864" s="114"/>
    </row>
    <row r="865" spans="11:11" x14ac:dyDescent="0.25">
      <c r="K865" s="114"/>
    </row>
    <row r="866" spans="11:11" x14ac:dyDescent="0.25">
      <c r="K866" s="114"/>
    </row>
    <row r="867" spans="11:11" x14ac:dyDescent="0.25">
      <c r="K867" s="114"/>
    </row>
    <row r="868" spans="11:11" x14ac:dyDescent="0.25">
      <c r="K868" s="114"/>
    </row>
    <row r="869" spans="11:11" x14ac:dyDescent="0.25">
      <c r="K869" s="114"/>
    </row>
    <row r="870" spans="11:11" x14ac:dyDescent="0.25">
      <c r="K870" s="114"/>
    </row>
    <row r="871" spans="11:11" x14ac:dyDescent="0.25">
      <c r="K871" s="114"/>
    </row>
    <row r="872" spans="11:11" x14ac:dyDescent="0.25">
      <c r="K872" s="114"/>
    </row>
    <row r="873" spans="11:11" x14ac:dyDescent="0.25">
      <c r="K873" s="114"/>
    </row>
    <row r="874" spans="11:11" x14ac:dyDescent="0.25">
      <c r="K874" s="114"/>
    </row>
    <row r="875" spans="11:11" x14ac:dyDescent="0.25">
      <c r="K875" s="114"/>
    </row>
    <row r="876" spans="11:11" x14ac:dyDescent="0.25">
      <c r="K876" s="114"/>
    </row>
    <row r="877" spans="11:11" x14ac:dyDescent="0.25">
      <c r="K877" s="114"/>
    </row>
    <row r="878" spans="11:11" x14ac:dyDescent="0.25">
      <c r="K878" s="114"/>
    </row>
    <row r="879" spans="11:11" x14ac:dyDescent="0.25">
      <c r="K879" s="114"/>
    </row>
    <row r="880" spans="11:11" x14ac:dyDescent="0.25">
      <c r="K880" s="114"/>
    </row>
    <row r="881" spans="11:11" x14ac:dyDescent="0.25">
      <c r="K881" s="114"/>
    </row>
    <row r="882" spans="11:11" x14ac:dyDescent="0.25">
      <c r="K882" s="114"/>
    </row>
    <row r="883" spans="11:11" x14ac:dyDescent="0.25">
      <c r="K883" s="114"/>
    </row>
    <row r="884" spans="11:11" x14ac:dyDescent="0.25">
      <c r="K884" s="114"/>
    </row>
    <row r="885" spans="11:11" x14ac:dyDescent="0.25">
      <c r="K885" s="114"/>
    </row>
    <row r="886" spans="11:11" x14ac:dyDescent="0.25">
      <c r="K886" s="114"/>
    </row>
    <row r="887" spans="11:11" x14ac:dyDescent="0.25">
      <c r="K887" s="114"/>
    </row>
    <row r="888" spans="11:11" x14ac:dyDescent="0.25">
      <c r="K888" s="114"/>
    </row>
    <row r="889" spans="11:11" x14ac:dyDescent="0.25">
      <c r="K889" s="114"/>
    </row>
    <row r="890" spans="11:11" x14ac:dyDescent="0.25">
      <c r="K890" s="114"/>
    </row>
    <row r="891" spans="11:11" x14ac:dyDescent="0.25">
      <c r="K891" s="114"/>
    </row>
    <row r="892" spans="11:11" x14ac:dyDescent="0.25">
      <c r="K892" s="114"/>
    </row>
    <row r="893" spans="11:11" x14ac:dyDescent="0.25">
      <c r="K893" s="114"/>
    </row>
    <row r="894" spans="11:11" x14ac:dyDescent="0.25">
      <c r="K894" s="114"/>
    </row>
    <row r="895" spans="11:11" x14ac:dyDescent="0.25">
      <c r="K895" s="114"/>
    </row>
    <row r="896" spans="11:11" x14ac:dyDescent="0.25">
      <c r="K896" s="114"/>
    </row>
    <row r="897" spans="11:11" x14ac:dyDescent="0.25">
      <c r="K897" s="114"/>
    </row>
    <row r="898" spans="11:11" x14ac:dyDescent="0.25">
      <c r="K898" s="114"/>
    </row>
    <row r="899" spans="11:11" x14ac:dyDescent="0.25">
      <c r="K899" s="114"/>
    </row>
    <row r="900" spans="11:11" x14ac:dyDescent="0.25">
      <c r="K900" s="114"/>
    </row>
    <row r="901" spans="11:11" x14ac:dyDescent="0.25">
      <c r="K901" s="114"/>
    </row>
    <row r="902" spans="11:11" x14ac:dyDescent="0.25">
      <c r="K902" s="114"/>
    </row>
    <row r="903" spans="11:11" x14ac:dyDescent="0.25">
      <c r="K903" s="114"/>
    </row>
    <row r="904" spans="11:11" x14ac:dyDescent="0.25">
      <c r="K904" s="114"/>
    </row>
    <row r="905" spans="11:11" x14ac:dyDescent="0.25">
      <c r="K905" s="114"/>
    </row>
    <row r="906" spans="11:11" x14ac:dyDescent="0.25">
      <c r="K906" s="114"/>
    </row>
    <row r="907" spans="11:11" x14ac:dyDescent="0.25">
      <c r="K907" s="114"/>
    </row>
    <row r="908" spans="11:11" x14ac:dyDescent="0.25">
      <c r="K908" s="114"/>
    </row>
    <row r="909" spans="11:11" x14ac:dyDescent="0.25">
      <c r="K909" s="114"/>
    </row>
    <row r="910" spans="11:11" x14ac:dyDescent="0.25">
      <c r="K910" s="114"/>
    </row>
    <row r="911" spans="11:11" x14ac:dyDescent="0.25">
      <c r="K911" s="114"/>
    </row>
    <row r="912" spans="11:11" x14ac:dyDescent="0.25">
      <c r="K912" s="114"/>
    </row>
    <row r="913" spans="11:11" x14ac:dyDescent="0.25">
      <c r="K913" s="114"/>
    </row>
    <row r="914" spans="11:11" x14ac:dyDescent="0.25">
      <c r="K914" s="114"/>
    </row>
    <row r="915" spans="11:11" x14ac:dyDescent="0.25">
      <c r="K915" s="114"/>
    </row>
    <row r="916" spans="11:11" x14ac:dyDescent="0.25">
      <c r="K916" s="114"/>
    </row>
    <row r="917" spans="11:11" x14ac:dyDescent="0.25">
      <c r="K917" s="114"/>
    </row>
    <row r="918" spans="11:11" x14ac:dyDescent="0.25">
      <c r="K918" s="114"/>
    </row>
    <row r="919" spans="11:11" x14ac:dyDescent="0.25">
      <c r="K919" s="114"/>
    </row>
    <row r="920" spans="11:11" x14ac:dyDescent="0.25">
      <c r="K920" s="114"/>
    </row>
    <row r="921" spans="11:11" x14ac:dyDescent="0.25">
      <c r="K921" s="114"/>
    </row>
    <row r="922" spans="11:11" x14ac:dyDescent="0.25">
      <c r="K922" s="114"/>
    </row>
    <row r="923" spans="11:11" x14ac:dyDescent="0.25">
      <c r="K923" s="114"/>
    </row>
    <row r="924" spans="11:11" x14ac:dyDescent="0.25">
      <c r="K924" s="114"/>
    </row>
    <row r="925" spans="11:11" x14ac:dyDescent="0.25">
      <c r="K925" s="114"/>
    </row>
    <row r="926" spans="11:11" x14ac:dyDescent="0.25">
      <c r="K926" s="114"/>
    </row>
    <row r="927" spans="11:11" x14ac:dyDescent="0.25">
      <c r="K927" s="114"/>
    </row>
    <row r="928" spans="11:11" x14ac:dyDescent="0.25">
      <c r="K928" s="114"/>
    </row>
    <row r="929" spans="11:11" x14ac:dyDescent="0.25">
      <c r="K929" s="114"/>
    </row>
    <row r="930" spans="11:11" x14ac:dyDescent="0.25">
      <c r="K930" s="114"/>
    </row>
    <row r="931" spans="11:11" x14ac:dyDescent="0.25">
      <c r="K931" s="114"/>
    </row>
    <row r="932" spans="11:11" x14ac:dyDescent="0.25">
      <c r="K932" s="114"/>
    </row>
    <row r="933" spans="11:11" x14ac:dyDescent="0.25">
      <c r="K933" s="114"/>
    </row>
    <row r="934" spans="11:11" x14ac:dyDescent="0.25">
      <c r="K934" s="114"/>
    </row>
    <row r="935" spans="11:11" x14ac:dyDescent="0.25">
      <c r="K935" s="114"/>
    </row>
    <row r="936" spans="11:11" x14ac:dyDescent="0.25">
      <c r="K936" s="114"/>
    </row>
    <row r="937" spans="11:11" x14ac:dyDescent="0.25">
      <c r="K937" s="114"/>
    </row>
    <row r="938" spans="11:11" x14ac:dyDescent="0.25">
      <c r="K938" s="114"/>
    </row>
    <row r="939" spans="11:11" x14ac:dyDescent="0.25">
      <c r="K939" s="114"/>
    </row>
    <row r="940" spans="11:11" x14ac:dyDescent="0.25">
      <c r="K940" s="114"/>
    </row>
    <row r="941" spans="11:11" x14ac:dyDescent="0.25">
      <c r="K941" s="114"/>
    </row>
    <row r="942" spans="11:11" x14ac:dyDescent="0.25">
      <c r="K942" s="114"/>
    </row>
    <row r="943" spans="11:11" x14ac:dyDescent="0.25">
      <c r="K943" s="114"/>
    </row>
    <row r="944" spans="11:11" x14ac:dyDescent="0.25">
      <c r="K944" s="114"/>
    </row>
    <row r="945" spans="11:11" x14ac:dyDescent="0.25">
      <c r="K945" s="114"/>
    </row>
    <row r="946" spans="11:11" x14ac:dyDescent="0.25">
      <c r="K946" s="114"/>
    </row>
    <row r="947" spans="11:11" x14ac:dyDescent="0.25">
      <c r="K947" s="114"/>
    </row>
    <row r="948" spans="11:11" x14ac:dyDescent="0.25">
      <c r="K948" s="114"/>
    </row>
    <row r="949" spans="11:11" x14ac:dyDescent="0.25">
      <c r="K949" s="114"/>
    </row>
    <row r="950" spans="11:11" x14ac:dyDescent="0.25">
      <c r="K950" s="114"/>
    </row>
    <row r="951" spans="11:11" x14ac:dyDescent="0.25">
      <c r="K951" s="114"/>
    </row>
    <row r="952" spans="11:11" x14ac:dyDescent="0.25">
      <c r="K952" s="114"/>
    </row>
    <row r="953" spans="11:11" x14ac:dyDescent="0.25">
      <c r="K953" s="114"/>
    </row>
    <row r="954" spans="11:11" x14ac:dyDescent="0.25">
      <c r="K954" s="114"/>
    </row>
    <row r="955" spans="11:11" x14ac:dyDescent="0.25">
      <c r="K955" s="114"/>
    </row>
    <row r="956" spans="11:11" x14ac:dyDescent="0.25">
      <c r="K956" s="114"/>
    </row>
    <row r="957" spans="11:11" x14ac:dyDescent="0.25">
      <c r="K957" s="114"/>
    </row>
    <row r="958" spans="11:11" x14ac:dyDescent="0.25">
      <c r="K958" s="114"/>
    </row>
    <row r="959" spans="11:11" x14ac:dyDescent="0.25">
      <c r="K959" s="114"/>
    </row>
    <row r="960" spans="11:11" x14ac:dyDescent="0.25">
      <c r="K960" s="114"/>
    </row>
    <row r="961" spans="11:11" x14ac:dyDescent="0.25">
      <c r="K961" s="114"/>
    </row>
    <row r="962" spans="11:11" x14ac:dyDescent="0.25">
      <c r="K962" s="114"/>
    </row>
    <row r="963" spans="11:11" x14ac:dyDescent="0.25">
      <c r="K963" s="114"/>
    </row>
    <row r="964" spans="11:11" x14ac:dyDescent="0.25">
      <c r="K964" s="114"/>
    </row>
    <row r="965" spans="11:11" x14ac:dyDescent="0.25">
      <c r="K965" s="114"/>
    </row>
    <row r="966" spans="11:11" x14ac:dyDescent="0.25">
      <c r="K966" s="114"/>
    </row>
    <row r="967" spans="11:11" x14ac:dyDescent="0.25">
      <c r="K967" s="114"/>
    </row>
    <row r="968" spans="11:11" x14ac:dyDescent="0.25">
      <c r="K968" s="114"/>
    </row>
    <row r="969" spans="11:11" x14ac:dyDescent="0.25">
      <c r="K969" s="114"/>
    </row>
    <row r="970" spans="11:11" x14ac:dyDescent="0.25">
      <c r="K970" s="114"/>
    </row>
    <row r="971" spans="11:11" x14ac:dyDescent="0.25">
      <c r="K971" s="114"/>
    </row>
    <row r="972" spans="11:11" x14ac:dyDescent="0.25">
      <c r="K972" s="114"/>
    </row>
    <row r="973" spans="11:11" x14ac:dyDescent="0.25">
      <c r="K973" s="114"/>
    </row>
    <row r="974" spans="11:11" x14ac:dyDescent="0.25">
      <c r="K974" s="114"/>
    </row>
    <row r="975" spans="11:11" x14ac:dyDescent="0.25">
      <c r="K975" s="114"/>
    </row>
    <row r="976" spans="11:11" x14ac:dyDescent="0.25">
      <c r="K976" s="114"/>
    </row>
    <row r="977" spans="11:11" x14ac:dyDescent="0.25">
      <c r="K977" s="114"/>
    </row>
    <row r="978" spans="11:11" x14ac:dyDescent="0.25">
      <c r="K978" s="114"/>
    </row>
    <row r="979" spans="11:11" x14ac:dyDescent="0.25">
      <c r="K979" s="114"/>
    </row>
    <row r="980" spans="11:11" x14ac:dyDescent="0.25">
      <c r="K980" s="114"/>
    </row>
    <row r="981" spans="11:11" x14ac:dyDescent="0.25">
      <c r="K981" s="114"/>
    </row>
    <row r="982" spans="11:11" x14ac:dyDescent="0.25">
      <c r="K982" s="114"/>
    </row>
    <row r="983" spans="11:11" x14ac:dyDescent="0.25">
      <c r="K983" s="114"/>
    </row>
    <row r="984" spans="11:11" x14ac:dyDescent="0.25">
      <c r="K984" s="114"/>
    </row>
    <row r="985" spans="11:11" x14ac:dyDescent="0.25">
      <c r="K985" s="114"/>
    </row>
    <row r="986" spans="11:11" x14ac:dyDescent="0.25">
      <c r="K986" s="114"/>
    </row>
    <row r="987" spans="11:11" x14ac:dyDescent="0.25">
      <c r="K987" s="114"/>
    </row>
    <row r="988" spans="11:11" x14ac:dyDescent="0.25">
      <c r="K988" s="114"/>
    </row>
    <row r="989" spans="11:11" x14ac:dyDescent="0.25">
      <c r="K989" s="114"/>
    </row>
    <row r="990" spans="11:11" x14ac:dyDescent="0.25">
      <c r="K990" s="114"/>
    </row>
    <row r="991" spans="11:11" x14ac:dyDescent="0.25">
      <c r="K991" s="114"/>
    </row>
    <row r="992" spans="11:11" x14ac:dyDescent="0.25">
      <c r="K992" s="114"/>
    </row>
    <row r="993" spans="11:11" x14ac:dyDescent="0.25">
      <c r="K993" s="114"/>
    </row>
    <row r="994" spans="11:11" x14ac:dyDescent="0.25">
      <c r="K994" s="114"/>
    </row>
    <row r="995" spans="11:11" x14ac:dyDescent="0.25">
      <c r="K995" s="114"/>
    </row>
    <row r="996" spans="11:11" x14ac:dyDescent="0.25">
      <c r="K996" s="114"/>
    </row>
    <row r="997" spans="11:11" x14ac:dyDescent="0.25">
      <c r="K997" s="114"/>
    </row>
    <row r="998" spans="11:11" x14ac:dyDescent="0.25">
      <c r="K998" s="114"/>
    </row>
    <row r="999" spans="11:11" x14ac:dyDescent="0.25">
      <c r="K999" s="114"/>
    </row>
    <row r="1000" spans="11:11" x14ac:dyDescent="0.25">
      <c r="K1000" s="114"/>
    </row>
    <row r="1001" spans="11:11" x14ac:dyDescent="0.25">
      <c r="K1001" s="114"/>
    </row>
    <row r="1002" spans="11:11" x14ac:dyDescent="0.25">
      <c r="K1002" s="114"/>
    </row>
    <row r="1003" spans="11:11" x14ac:dyDescent="0.25">
      <c r="K1003" s="114"/>
    </row>
    <row r="1004" spans="11:11" x14ac:dyDescent="0.25">
      <c r="K1004" s="114"/>
    </row>
    <row r="1005" spans="11:11" x14ac:dyDescent="0.25">
      <c r="K1005" s="114"/>
    </row>
    <row r="1006" spans="11:11" x14ac:dyDescent="0.25">
      <c r="K1006" s="114"/>
    </row>
    <row r="1007" spans="11:11" x14ac:dyDescent="0.25">
      <c r="K1007" s="114"/>
    </row>
    <row r="1008" spans="11:11" x14ac:dyDescent="0.25">
      <c r="K1008" s="114"/>
    </row>
    <row r="1009" spans="11:11" x14ac:dyDescent="0.25">
      <c r="K1009" s="114"/>
    </row>
    <row r="1010" spans="11:11" x14ac:dyDescent="0.25">
      <c r="K1010" s="114"/>
    </row>
    <row r="1011" spans="11:11" x14ac:dyDescent="0.25">
      <c r="K1011" s="114"/>
    </row>
    <row r="1012" spans="11:11" x14ac:dyDescent="0.25">
      <c r="K1012" s="114"/>
    </row>
    <row r="1013" spans="11:11" x14ac:dyDescent="0.25">
      <c r="K1013" s="114"/>
    </row>
    <row r="1014" spans="11:11" x14ac:dyDescent="0.25">
      <c r="K1014" s="114"/>
    </row>
    <row r="1015" spans="11:11" x14ac:dyDescent="0.25">
      <c r="K1015" s="114"/>
    </row>
    <row r="1016" spans="11:11" x14ac:dyDescent="0.25">
      <c r="K1016" s="114"/>
    </row>
    <row r="1017" spans="11:11" x14ac:dyDescent="0.25">
      <c r="K1017" s="114"/>
    </row>
    <row r="1018" spans="11:11" x14ac:dyDescent="0.25">
      <c r="K1018" s="114"/>
    </row>
    <row r="1019" spans="11:11" x14ac:dyDescent="0.25">
      <c r="K1019" s="114"/>
    </row>
    <row r="1020" spans="11:11" x14ac:dyDescent="0.25">
      <c r="K1020" s="114"/>
    </row>
    <row r="1021" spans="11:11" x14ac:dyDescent="0.25">
      <c r="K1021" s="114"/>
    </row>
    <row r="1022" spans="11:11" x14ac:dyDescent="0.25">
      <c r="K1022" s="114"/>
    </row>
    <row r="1023" spans="11:11" x14ac:dyDescent="0.25">
      <c r="K1023" s="114"/>
    </row>
    <row r="1024" spans="11:11" x14ac:dyDescent="0.25">
      <c r="K1024" s="114"/>
    </row>
    <row r="1025" spans="11:11" x14ac:dyDescent="0.25">
      <c r="K1025" s="114"/>
    </row>
    <row r="1026" spans="11:11" x14ac:dyDescent="0.25">
      <c r="K1026" s="114"/>
    </row>
    <row r="1027" spans="11:11" x14ac:dyDescent="0.25">
      <c r="K1027" s="114"/>
    </row>
    <row r="1028" spans="11:11" x14ac:dyDescent="0.25">
      <c r="K1028" s="114"/>
    </row>
    <row r="1029" spans="11:11" x14ac:dyDescent="0.25">
      <c r="K1029" s="114"/>
    </row>
    <row r="1030" spans="11:11" x14ac:dyDescent="0.25">
      <c r="K1030" s="114"/>
    </row>
    <row r="1031" spans="11:11" x14ac:dyDescent="0.25">
      <c r="K1031" s="114"/>
    </row>
    <row r="1032" spans="11:11" x14ac:dyDescent="0.25">
      <c r="K1032" s="114"/>
    </row>
    <row r="1033" spans="11:11" x14ac:dyDescent="0.25">
      <c r="K1033" s="114"/>
    </row>
    <row r="1034" spans="11:11" x14ac:dyDescent="0.25">
      <c r="K1034" s="114"/>
    </row>
    <row r="1035" spans="11:11" x14ac:dyDescent="0.25">
      <c r="K1035" s="114"/>
    </row>
    <row r="1036" spans="11:11" x14ac:dyDescent="0.25">
      <c r="K1036" s="114"/>
    </row>
    <row r="1037" spans="11:11" x14ac:dyDescent="0.25">
      <c r="K1037" s="114"/>
    </row>
    <row r="1038" spans="11:11" x14ac:dyDescent="0.25">
      <c r="K1038" s="114"/>
    </row>
    <row r="1039" spans="11:11" x14ac:dyDescent="0.25">
      <c r="K1039" s="114"/>
    </row>
    <row r="1040" spans="11:11" x14ac:dyDescent="0.25">
      <c r="K1040" s="114"/>
    </row>
    <row r="1041" spans="11:11" x14ac:dyDescent="0.25">
      <c r="K1041" s="114"/>
    </row>
    <row r="1042" spans="11:11" x14ac:dyDescent="0.25">
      <c r="K1042" s="114"/>
    </row>
    <row r="1043" spans="11:11" x14ac:dyDescent="0.25">
      <c r="K1043" s="114"/>
    </row>
    <row r="1044" spans="11:11" x14ac:dyDescent="0.25">
      <c r="K1044" s="114"/>
    </row>
    <row r="1045" spans="11:11" x14ac:dyDescent="0.25">
      <c r="K1045" s="114"/>
    </row>
    <row r="1046" spans="11:11" x14ac:dyDescent="0.25">
      <c r="K1046" s="114"/>
    </row>
    <row r="1047" spans="11:11" x14ac:dyDescent="0.25">
      <c r="K1047" s="114"/>
    </row>
    <row r="1048" spans="11:11" x14ac:dyDescent="0.25">
      <c r="K1048" s="114"/>
    </row>
    <row r="1049" spans="11:11" x14ac:dyDescent="0.25">
      <c r="K1049" s="114"/>
    </row>
    <row r="1050" spans="11:11" x14ac:dyDescent="0.25">
      <c r="K1050" s="114"/>
    </row>
    <row r="1051" spans="11:11" x14ac:dyDescent="0.25">
      <c r="K1051" s="114"/>
    </row>
    <row r="1052" spans="11:11" x14ac:dyDescent="0.25">
      <c r="K1052" s="114"/>
    </row>
    <row r="1053" spans="11:11" x14ac:dyDescent="0.25">
      <c r="K1053" s="114"/>
    </row>
    <row r="1054" spans="11:11" x14ac:dyDescent="0.25">
      <c r="K1054" s="114"/>
    </row>
    <row r="1055" spans="11:11" x14ac:dyDescent="0.25">
      <c r="K1055" s="114"/>
    </row>
    <row r="1056" spans="11:11" x14ac:dyDescent="0.25">
      <c r="K1056" s="114"/>
    </row>
    <row r="1057" spans="11:11" x14ac:dyDescent="0.25">
      <c r="K1057" s="114"/>
    </row>
    <row r="1058" spans="11:11" x14ac:dyDescent="0.25">
      <c r="K1058" s="114"/>
    </row>
    <row r="1059" spans="11:11" x14ac:dyDescent="0.25">
      <c r="K1059" s="114"/>
    </row>
    <row r="1060" spans="11:11" x14ac:dyDescent="0.25">
      <c r="K1060" s="114"/>
    </row>
    <row r="1061" spans="11:11" x14ac:dyDescent="0.25">
      <c r="K1061" s="114"/>
    </row>
    <row r="1062" spans="11:11" x14ac:dyDescent="0.25">
      <c r="K1062" s="114"/>
    </row>
    <row r="1063" spans="11:11" x14ac:dyDescent="0.25">
      <c r="K1063" s="114"/>
    </row>
    <row r="1064" spans="11:11" x14ac:dyDescent="0.25">
      <c r="K1064" s="114"/>
    </row>
    <row r="1065" spans="11:11" x14ac:dyDescent="0.25">
      <c r="K1065" s="114"/>
    </row>
    <row r="1066" spans="11:11" x14ac:dyDescent="0.25">
      <c r="K1066" s="114"/>
    </row>
    <row r="1067" spans="11:11" x14ac:dyDescent="0.25">
      <c r="K1067" s="114"/>
    </row>
    <row r="1068" spans="11:11" x14ac:dyDescent="0.25">
      <c r="K1068" s="114"/>
    </row>
    <row r="1069" spans="11:11" x14ac:dyDescent="0.25">
      <c r="K1069" s="114"/>
    </row>
    <row r="1070" spans="11:11" x14ac:dyDescent="0.25">
      <c r="K1070" s="114"/>
    </row>
    <row r="1071" spans="11:11" x14ac:dyDescent="0.25">
      <c r="K1071" s="114"/>
    </row>
    <row r="1072" spans="11:11" x14ac:dyDescent="0.25">
      <c r="K1072" s="114"/>
    </row>
    <row r="1073" spans="11:11" x14ac:dyDescent="0.25">
      <c r="K1073" s="114"/>
    </row>
    <row r="1074" spans="11:11" x14ac:dyDescent="0.25">
      <c r="K1074" s="114"/>
    </row>
    <row r="1075" spans="11:11" x14ac:dyDescent="0.25">
      <c r="K1075" s="114"/>
    </row>
    <row r="1076" spans="11:11" x14ac:dyDescent="0.25">
      <c r="K1076" s="114"/>
    </row>
    <row r="1077" spans="11:11" x14ac:dyDescent="0.25">
      <c r="K1077" s="114"/>
    </row>
    <row r="1078" spans="11:11" x14ac:dyDescent="0.25">
      <c r="K1078" s="114"/>
    </row>
    <row r="1079" spans="11:11" x14ac:dyDescent="0.25">
      <c r="K1079" s="114"/>
    </row>
    <row r="1080" spans="11:11" x14ac:dyDescent="0.25">
      <c r="K1080" s="114"/>
    </row>
    <row r="1081" spans="11:11" x14ac:dyDescent="0.25">
      <c r="K1081" s="114"/>
    </row>
    <row r="1082" spans="11:11" x14ac:dyDescent="0.25">
      <c r="K1082" s="114"/>
    </row>
    <row r="1083" spans="11:11" x14ac:dyDescent="0.25">
      <c r="K1083" s="114"/>
    </row>
    <row r="1084" spans="11:11" x14ac:dyDescent="0.25">
      <c r="K1084" s="114"/>
    </row>
    <row r="1085" spans="11:11" x14ac:dyDescent="0.25">
      <c r="K1085" s="114"/>
    </row>
    <row r="1086" spans="11:11" x14ac:dyDescent="0.25">
      <c r="K1086" s="114"/>
    </row>
    <row r="1087" spans="11:11" x14ac:dyDescent="0.25">
      <c r="K1087" s="114"/>
    </row>
    <row r="1088" spans="11:11" x14ac:dyDescent="0.25">
      <c r="K1088" s="114"/>
    </row>
    <row r="1089" spans="11:11" x14ac:dyDescent="0.25">
      <c r="K1089" s="114"/>
    </row>
    <row r="1090" spans="11:11" x14ac:dyDescent="0.25">
      <c r="K1090" s="114"/>
    </row>
    <row r="1091" spans="11:11" x14ac:dyDescent="0.25">
      <c r="K1091" s="114"/>
    </row>
    <row r="1092" spans="11:11" x14ac:dyDescent="0.25">
      <c r="K1092" s="114"/>
    </row>
    <row r="1093" spans="11:11" x14ac:dyDescent="0.25">
      <c r="K1093" s="114"/>
    </row>
    <row r="1094" spans="11:11" x14ac:dyDescent="0.25">
      <c r="K1094" s="114"/>
    </row>
    <row r="1095" spans="11:11" x14ac:dyDescent="0.25">
      <c r="K1095" s="114"/>
    </row>
    <row r="1096" spans="11:11" x14ac:dyDescent="0.25">
      <c r="K1096" s="114"/>
    </row>
    <row r="1097" spans="11:11" x14ac:dyDescent="0.25">
      <c r="K1097" s="114"/>
    </row>
    <row r="1098" spans="11:11" x14ac:dyDescent="0.25">
      <c r="K1098" s="114"/>
    </row>
    <row r="1099" spans="11:11" x14ac:dyDescent="0.25">
      <c r="K1099" s="114"/>
    </row>
    <row r="1100" spans="11:11" x14ac:dyDescent="0.25">
      <c r="K1100" s="114"/>
    </row>
    <row r="1101" spans="11:11" x14ac:dyDescent="0.25">
      <c r="K1101" s="114"/>
    </row>
    <row r="1102" spans="11:11" x14ac:dyDescent="0.25">
      <c r="K1102" s="114"/>
    </row>
    <row r="1103" spans="11:11" x14ac:dyDescent="0.25">
      <c r="K1103" s="114"/>
    </row>
    <row r="1104" spans="11:11" x14ac:dyDescent="0.25">
      <c r="K1104" s="114"/>
    </row>
    <row r="1105" spans="11:11" x14ac:dyDescent="0.25">
      <c r="K1105" s="114"/>
    </row>
    <row r="1106" spans="11:11" x14ac:dyDescent="0.25">
      <c r="K1106" s="114"/>
    </row>
    <row r="1107" spans="11:11" x14ac:dyDescent="0.25">
      <c r="K1107" s="114"/>
    </row>
    <row r="1108" spans="11:11" x14ac:dyDescent="0.25">
      <c r="K1108" s="114"/>
    </row>
    <row r="1109" spans="11:11" x14ac:dyDescent="0.25">
      <c r="K1109" s="114"/>
    </row>
    <row r="1110" spans="11:11" x14ac:dyDescent="0.25">
      <c r="K1110" s="114"/>
    </row>
    <row r="1111" spans="11:11" x14ac:dyDescent="0.25">
      <c r="K1111" s="114"/>
    </row>
    <row r="1112" spans="11:11" x14ac:dyDescent="0.25">
      <c r="K1112" s="114"/>
    </row>
    <row r="1113" spans="11:11" x14ac:dyDescent="0.25">
      <c r="K1113" s="114"/>
    </row>
    <row r="1114" spans="11:11" x14ac:dyDescent="0.25">
      <c r="K1114" s="114"/>
    </row>
    <row r="1115" spans="11:11" x14ac:dyDescent="0.25">
      <c r="K1115" s="114"/>
    </row>
    <row r="1116" spans="11:11" x14ac:dyDescent="0.25">
      <c r="K1116" s="114"/>
    </row>
    <row r="1117" spans="11:11" x14ac:dyDescent="0.25">
      <c r="K1117" s="114"/>
    </row>
    <row r="1118" spans="11:11" x14ac:dyDescent="0.25">
      <c r="K1118" s="114"/>
    </row>
    <row r="1119" spans="11:11" x14ac:dyDescent="0.25">
      <c r="K1119" s="114"/>
    </row>
    <row r="1120" spans="11:11" x14ac:dyDescent="0.25">
      <c r="K1120" s="114"/>
    </row>
    <row r="1121" spans="11:11" x14ac:dyDescent="0.25">
      <c r="K1121" s="114"/>
    </row>
    <row r="1122" spans="11:11" x14ac:dyDescent="0.25">
      <c r="K1122" s="114"/>
    </row>
    <row r="1123" spans="11:11" x14ac:dyDescent="0.25">
      <c r="K1123" s="114"/>
    </row>
    <row r="1124" spans="11:11" x14ac:dyDescent="0.25">
      <c r="K1124" s="114"/>
    </row>
    <row r="1125" spans="11:11" x14ac:dyDescent="0.25">
      <c r="K1125" s="114"/>
    </row>
    <row r="1126" spans="11:11" x14ac:dyDescent="0.25">
      <c r="K1126" s="114"/>
    </row>
    <row r="1127" spans="11:11" x14ac:dyDescent="0.25">
      <c r="K1127" s="114"/>
    </row>
    <row r="1128" spans="11:11" x14ac:dyDescent="0.25">
      <c r="K1128" s="114"/>
    </row>
    <row r="1129" spans="11:11" x14ac:dyDescent="0.25">
      <c r="K1129" s="114"/>
    </row>
    <row r="1130" spans="11:11" x14ac:dyDescent="0.25">
      <c r="K1130" s="114"/>
    </row>
    <row r="1131" spans="11:11" x14ac:dyDescent="0.25">
      <c r="K1131" s="114"/>
    </row>
    <row r="1132" spans="11:11" x14ac:dyDescent="0.25">
      <c r="K1132" s="114"/>
    </row>
    <row r="1133" spans="11:11" x14ac:dyDescent="0.25">
      <c r="K1133" s="114"/>
    </row>
    <row r="1134" spans="11:11" x14ac:dyDescent="0.25">
      <c r="K1134" s="114"/>
    </row>
    <row r="1135" spans="11:11" x14ac:dyDescent="0.25">
      <c r="K1135" s="114"/>
    </row>
    <row r="1136" spans="11:11" x14ac:dyDescent="0.25">
      <c r="K1136" s="114"/>
    </row>
    <row r="1137" spans="11:11" x14ac:dyDescent="0.25">
      <c r="K1137" s="114"/>
    </row>
    <row r="1138" spans="11:11" x14ac:dyDescent="0.25">
      <c r="K1138" s="114"/>
    </row>
    <row r="1139" spans="11:11" x14ac:dyDescent="0.25">
      <c r="K1139" s="114"/>
    </row>
    <row r="1140" spans="11:11" x14ac:dyDescent="0.25">
      <c r="K1140" s="114"/>
    </row>
    <row r="1141" spans="11:11" x14ac:dyDescent="0.25">
      <c r="K1141" s="114"/>
    </row>
    <row r="1142" spans="11:11" x14ac:dyDescent="0.25">
      <c r="K1142" s="114"/>
    </row>
    <row r="1143" spans="11:11" x14ac:dyDescent="0.25">
      <c r="K1143" s="114"/>
    </row>
    <row r="1144" spans="11:11" x14ac:dyDescent="0.25">
      <c r="K1144" s="114"/>
    </row>
    <row r="1145" spans="11:11" x14ac:dyDescent="0.25">
      <c r="K1145" s="114"/>
    </row>
    <row r="1146" spans="11:11" x14ac:dyDescent="0.25">
      <c r="K1146" s="114"/>
    </row>
    <row r="1147" spans="11:11" x14ac:dyDescent="0.25">
      <c r="K1147" s="114"/>
    </row>
    <row r="1148" spans="11:11" x14ac:dyDescent="0.25">
      <c r="K1148" s="114"/>
    </row>
    <row r="1149" spans="11:11" x14ac:dyDescent="0.25">
      <c r="K1149" s="114"/>
    </row>
    <row r="1150" spans="11:11" x14ac:dyDescent="0.25">
      <c r="K1150" s="114"/>
    </row>
    <row r="1151" spans="11:11" x14ac:dyDescent="0.25">
      <c r="K1151" s="114"/>
    </row>
    <row r="1152" spans="11:11" x14ac:dyDescent="0.25">
      <c r="K1152" s="114"/>
    </row>
    <row r="1153" spans="11:11" x14ac:dyDescent="0.25">
      <c r="K1153" s="114"/>
    </row>
    <row r="1154" spans="11:11" x14ac:dyDescent="0.25">
      <c r="K1154" s="114"/>
    </row>
    <row r="1155" spans="11:11" x14ac:dyDescent="0.25">
      <c r="K1155" s="114"/>
    </row>
    <row r="1156" spans="11:11" x14ac:dyDescent="0.25">
      <c r="K1156" s="114"/>
    </row>
    <row r="1157" spans="11:11" x14ac:dyDescent="0.25">
      <c r="K1157" s="114"/>
    </row>
    <row r="1158" spans="11:11" x14ac:dyDescent="0.25">
      <c r="K1158" s="114"/>
    </row>
    <row r="1159" spans="11:11" x14ac:dyDescent="0.25">
      <c r="K1159" s="114"/>
    </row>
    <row r="1160" spans="11:11" x14ac:dyDescent="0.25">
      <c r="K1160" s="114"/>
    </row>
    <row r="1161" spans="11:11" x14ac:dyDescent="0.25">
      <c r="K1161" s="114"/>
    </row>
    <row r="1162" spans="11:11" x14ac:dyDescent="0.25">
      <c r="K1162" s="114"/>
    </row>
    <row r="1163" spans="11:11" x14ac:dyDescent="0.25">
      <c r="K1163" s="114"/>
    </row>
    <row r="1164" spans="11:11" x14ac:dyDescent="0.25">
      <c r="K1164" s="114"/>
    </row>
    <row r="1165" spans="11:11" x14ac:dyDescent="0.25">
      <c r="K1165" s="114"/>
    </row>
    <row r="1166" spans="11:11" x14ac:dyDescent="0.25">
      <c r="K1166" s="114"/>
    </row>
    <row r="1167" spans="11:11" x14ac:dyDescent="0.25">
      <c r="K1167" s="114"/>
    </row>
    <row r="1168" spans="11:11" x14ac:dyDescent="0.25">
      <c r="K1168" s="114"/>
    </row>
    <row r="1169" spans="11:11" x14ac:dyDescent="0.25">
      <c r="K1169" s="114"/>
    </row>
    <row r="1170" spans="11:11" x14ac:dyDescent="0.25">
      <c r="K1170" s="114"/>
    </row>
    <row r="1171" spans="11:11" x14ac:dyDescent="0.25">
      <c r="K1171" s="114"/>
    </row>
    <row r="1172" spans="11:11" x14ac:dyDescent="0.25">
      <c r="K1172" s="114"/>
    </row>
    <row r="1173" spans="11:11" x14ac:dyDescent="0.25">
      <c r="K1173" s="114"/>
    </row>
    <row r="1174" spans="11:11" x14ac:dyDescent="0.25">
      <c r="K1174" s="114"/>
    </row>
    <row r="1175" spans="11:11" x14ac:dyDescent="0.25">
      <c r="K1175" s="114"/>
    </row>
    <row r="1176" spans="11:11" x14ac:dyDescent="0.25">
      <c r="K1176" s="114"/>
    </row>
    <row r="1177" spans="11:11" x14ac:dyDescent="0.25">
      <c r="K1177" s="114"/>
    </row>
    <row r="1178" spans="11:11" x14ac:dyDescent="0.25">
      <c r="K1178" s="114"/>
    </row>
    <row r="1179" spans="11:11" x14ac:dyDescent="0.25">
      <c r="K1179" s="114"/>
    </row>
    <row r="1180" spans="11:11" x14ac:dyDescent="0.25">
      <c r="K1180" s="114"/>
    </row>
    <row r="1181" spans="11:11" x14ac:dyDescent="0.25">
      <c r="K1181" s="114"/>
    </row>
    <row r="1182" spans="11:11" x14ac:dyDescent="0.25">
      <c r="K1182" s="114"/>
    </row>
    <row r="1183" spans="11:11" x14ac:dyDescent="0.25">
      <c r="K1183" s="114"/>
    </row>
    <row r="1184" spans="11:11" x14ac:dyDescent="0.25">
      <c r="K1184" s="114"/>
    </row>
    <row r="1185" spans="11:11" x14ac:dyDescent="0.25">
      <c r="K1185" s="114"/>
    </row>
    <row r="1186" spans="11:11" x14ac:dyDescent="0.25">
      <c r="K1186" s="114"/>
    </row>
    <row r="1187" spans="11:11" x14ac:dyDescent="0.25">
      <c r="K1187" s="114"/>
    </row>
    <row r="1188" spans="11:11" x14ac:dyDescent="0.25">
      <c r="K1188" s="114"/>
    </row>
    <row r="1189" spans="11:11" x14ac:dyDescent="0.25">
      <c r="K1189" s="114"/>
    </row>
    <row r="1190" spans="11:11" x14ac:dyDescent="0.25">
      <c r="K1190" s="114"/>
    </row>
    <row r="1191" spans="11:11" x14ac:dyDescent="0.25">
      <c r="K1191" s="114"/>
    </row>
    <row r="1192" spans="11:11" x14ac:dyDescent="0.25">
      <c r="K1192" s="114"/>
    </row>
    <row r="1193" spans="11:11" x14ac:dyDescent="0.25">
      <c r="K1193" s="114"/>
    </row>
    <row r="1194" spans="11:11" x14ac:dyDescent="0.25">
      <c r="K1194" s="114"/>
    </row>
    <row r="1195" spans="11:11" x14ac:dyDescent="0.25">
      <c r="K1195" s="114"/>
    </row>
    <row r="1196" spans="11:11" x14ac:dyDescent="0.25">
      <c r="K1196" s="114"/>
    </row>
    <row r="1197" spans="11:11" x14ac:dyDescent="0.25">
      <c r="K1197" s="114"/>
    </row>
    <row r="1198" spans="11:11" x14ac:dyDescent="0.25">
      <c r="K1198" s="114"/>
    </row>
    <row r="1199" spans="11:11" x14ac:dyDescent="0.25">
      <c r="K1199" s="114"/>
    </row>
    <row r="1200" spans="11:11" x14ac:dyDescent="0.25">
      <c r="K1200" s="114"/>
    </row>
    <row r="1201" spans="11:11" x14ac:dyDescent="0.25">
      <c r="K1201" s="114"/>
    </row>
    <row r="1202" spans="11:11" x14ac:dyDescent="0.25">
      <c r="K1202" s="114"/>
    </row>
    <row r="1203" spans="11:11" x14ac:dyDescent="0.25">
      <c r="K1203" s="114"/>
    </row>
    <row r="1204" spans="11:11" x14ac:dyDescent="0.25">
      <c r="K1204" s="114"/>
    </row>
    <row r="1205" spans="11:11" x14ac:dyDescent="0.25">
      <c r="K1205" s="114"/>
    </row>
    <row r="1206" spans="11:11" x14ac:dyDescent="0.25">
      <c r="K1206" s="114"/>
    </row>
    <row r="1207" spans="11:11" x14ac:dyDescent="0.25">
      <c r="K1207" s="114"/>
    </row>
    <row r="1208" spans="11:11" x14ac:dyDescent="0.25">
      <c r="K1208" s="114"/>
    </row>
    <row r="1209" spans="11:11" x14ac:dyDescent="0.25">
      <c r="K1209" s="114"/>
    </row>
    <row r="1210" spans="11:11" x14ac:dyDescent="0.25">
      <c r="K1210" s="114"/>
    </row>
    <row r="1211" spans="11:11" x14ac:dyDescent="0.25">
      <c r="K1211" s="114"/>
    </row>
    <row r="1212" spans="11:11" x14ac:dyDescent="0.25">
      <c r="K1212" s="114"/>
    </row>
    <row r="1213" spans="11:11" x14ac:dyDescent="0.25">
      <c r="K1213" s="114"/>
    </row>
    <row r="1214" spans="11:11" x14ac:dyDescent="0.25">
      <c r="K1214" s="114"/>
    </row>
    <row r="1215" spans="11:11" x14ac:dyDescent="0.25">
      <c r="K1215" s="114"/>
    </row>
    <row r="1216" spans="11:11" x14ac:dyDescent="0.25">
      <c r="K1216" s="114"/>
    </row>
    <row r="1217" spans="11:11" x14ac:dyDescent="0.25">
      <c r="K1217" s="114"/>
    </row>
    <row r="1218" spans="11:11" x14ac:dyDescent="0.25">
      <c r="K1218" s="114"/>
    </row>
    <row r="1219" spans="11:11" x14ac:dyDescent="0.25">
      <c r="K1219" s="114"/>
    </row>
    <row r="1220" spans="11:11" x14ac:dyDescent="0.25">
      <c r="K1220" s="114"/>
    </row>
    <row r="1221" spans="11:11" x14ac:dyDescent="0.25">
      <c r="K1221" s="114"/>
    </row>
    <row r="1222" spans="11:11" x14ac:dyDescent="0.25">
      <c r="K1222" s="114"/>
    </row>
    <row r="1223" spans="11:11" x14ac:dyDescent="0.25">
      <c r="K1223" s="114"/>
    </row>
    <row r="1224" spans="11:11" x14ac:dyDescent="0.25">
      <c r="K1224" s="114"/>
    </row>
    <row r="1225" spans="11:11" x14ac:dyDescent="0.25">
      <c r="K1225" s="114"/>
    </row>
    <row r="1226" spans="11:11" x14ac:dyDescent="0.25">
      <c r="K1226" s="114"/>
    </row>
    <row r="1227" spans="11:11" x14ac:dyDescent="0.25">
      <c r="K1227" s="114"/>
    </row>
    <row r="1228" spans="11:11" x14ac:dyDescent="0.25">
      <c r="K1228" s="114"/>
    </row>
    <row r="1229" spans="11:11" x14ac:dyDescent="0.25">
      <c r="K1229" s="114"/>
    </row>
    <row r="1230" spans="11:11" x14ac:dyDescent="0.25">
      <c r="K1230" s="114"/>
    </row>
    <row r="1231" spans="11:11" x14ac:dyDescent="0.25">
      <c r="K1231" s="114"/>
    </row>
    <row r="1232" spans="11:11" x14ac:dyDescent="0.25">
      <c r="K1232" s="114"/>
    </row>
    <row r="1233" spans="11:11" x14ac:dyDescent="0.25">
      <c r="K1233" s="114"/>
    </row>
    <row r="1234" spans="11:11" x14ac:dyDescent="0.25">
      <c r="K1234" s="114"/>
    </row>
    <row r="1235" spans="11:11" x14ac:dyDescent="0.25">
      <c r="K1235" s="114"/>
    </row>
    <row r="1236" spans="11:11" x14ac:dyDescent="0.25">
      <c r="K1236" s="114"/>
    </row>
    <row r="1237" spans="11:11" x14ac:dyDescent="0.25">
      <c r="K1237" s="114"/>
    </row>
    <row r="1238" spans="11:11" x14ac:dyDescent="0.25">
      <c r="K1238" s="114"/>
    </row>
    <row r="1239" spans="11:11" x14ac:dyDescent="0.25">
      <c r="K1239" s="114"/>
    </row>
    <row r="1240" spans="11:11" x14ac:dyDescent="0.25">
      <c r="K1240" s="114"/>
    </row>
    <row r="1241" spans="11:11" x14ac:dyDescent="0.25">
      <c r="K1241" s="114"/>
    </row>
    <row r="1242" spans="11:11" x14ac:dyDescent="0.25">
      <c r="K1242" s="114"/>
    </row>
    <row r="1243" spans="11:11" x14ac:dyDescent="0.25">
      <c r="K1243" s="114"/>
    </row>
    <row r="1244" spans="11:11" x14ac:dyDescent="0.25">
      <c r="K1244" s="114"/>
    </row>
    <row r="1245" spans="11:11" x14ac:dyDescent="0.25">
      <c r="K1245" s="114"/>
    </row>
    <row r="1246" spans="11:11" x14ac:dyDescent="0.25">
      <c r="K1246" s="114"/>
    </row>
    <row r="1247" spans="11:11" x14ac:dyDescent="0.25">
      <c r="K1247" s="114"/>
    </row>
    <row r="1248" spans="11:11" x14ac:dyDescent="0.25">
      <c r="K1248" s="114"/>
    </row>
    <row r="1249" spans="11:11" x14ac:dyDescent="0.25">
      <c r="K1249" s="114"/>
    </row>
    <row r="1250" spans="11:11" x14ac:dyDescent="0.25">
      <c r="K1250" s="114"/>
    </row>
    <row r="1251" spans="11:11" x14ac:dyDescent="0.25">
      <c r="K1251" s="114"/>
    </row>
    <row r="1252" spans="11:11" x14ac:dyDescent="0.25">
      <c r="K1252" s="114"/>
    </row>
    <row r="1253" spans="11:11" x14ac:dyDescent="0.25">
      <c r="K1253" s="114"/>
    </row>
    <row r="1254" spans="11:11" x14ac:dyDescent="0.25">
      <c r="K1254" s="114"/>
    </row>
    <row r="1255" spans="11:11" x14ac:dyDescent="0.25">
      <c r="K1255" s="114"/>
    </row>
    <row r="1256" spans="11:11" x14ac:dyDescent="0.25">
      <c r="K1256" s="114"/>
    </row>
    <row r="1257" spans="11:11" x14ac:dyDescent="0.25">
      <c r="K1257" s="114"/>
    </row>
    <row r="1258" spans="11:11" x14ac:dyDescent="0.25">
      <c r="K1258" s="114"/>
    </row>
    <row r="1259" spans="11:11" x14ac:dyDescent="0.25">
      <c r="K1259" s="114"/>
    </row>
    <row r="1260" spans="11:11" x14ac:dyDescent="0.25">
      <c r="K1260" s="114"/>
    </row>
    <row r="1261" spans="11:11" x14ac:dyDescent="0.25">
      <c r="K1261" s="114"/>
    </row>
    <row r="1262" spans="11:11" x14ac:dyDescent="0.25">
      <c r="K1262" s="114"/>
    </row>
    <row r="1263" spans="11:11" x14ac:dyDescent="0.25">
      <c r="K1263" s="114"/>
    </row>
    <row r="1264" spans="11:11" x14ac:dyDescent="0.25">
      <c r="K1264" s="114"/>
    </row>
    <row r="1265" spans="11:11" x14ac:dyDescent="0.25">
      <c r="K1265" s="114"/>
    </row>
    <row r="1266" spans="11:11" x14ac:dyDescent="0.25">
      <c r="K1266" s="114"/>
    </row>
    <row r="1267" spans="11:11" x14ac:dyDescent="0.25">
      <c r="K1267" s="114"/>
    </row>
    <row r="1268" spans="11:11" x14ac:dyDescent="0.25">
      <c r="K1268" s="114"/>
    </row>
    <row r="1269" spans="11:11" x14ac:dyDescent="0.25">
      <c r="K1269" s="114"/>
    </row>
    <row r="1270" spans="11:11" x14ac:dyDescent="0.25">
      <c r="K1270" s="114"/>
    </row>
    <row r="1271" spans="11:11" x14ac:dyDescent="0.25">
      <c r="K1271" s="114"/>
    </row>
    <row r="1272" spans="11:11" x14ac:dyDescent="0.25">
      <c r="K1272" s="114"/>
    </row>
    <row r="1273" spans="11:11" x14ac:dyDescent="0.25">
      <c r="K1273" s="114"/>
    </row>
    <row r="1274" spans="11:11" x14ac:dyDescent="0.25">
      <c r="K1274" s="114"/>
    </row>
    <row r="1275" spans="11:11" x14ac:dyDescent="0.25">
      <c r="K1275" s="114"/>
    </row>
    <row r="1276" spans="11:11" x14ac:dyDescent="0.25">
      <c r="K1276" s="114"/>
    </row>
    <row r="1277" spans="11:11" x14ac:dyDescent="0.25">
      <c r="K1277" s="114"/>
    </row>
    <row r="1278" spans="11:11" x14ac:dyDescent="0.25">
      <c r="K1278" s="114"/>
    </row>
    <row r="1279" spans="11:11" x14ac:dyDescent="0.25">
      <c r="K1279" s="114"/>
    </row>
    <row r="1280" spans="11:11" x14ac:dyDescent="0.25">
      <c r="K1280" s="114"/>
    </row>
    <row r="1281" spans="11:11" x14ac:dyDescent="0.25">
      <c r="K1281" s="114"/>
    </row>
    <row r="1282" spans="11:11" x14ac:dyDescent="0.25">
      <c r="K1282" s="114"/>
    </row>
    <row r="1283" spans="11:11" x14ac:dyDescent="0.25">
      <c r="K1283" s="114"/>
    </row>
    <row r="1284" spans="11:11" x14ac:dyDescent="0.25">
      <c r="K1284" s="114"/>
    </row>
    <row r="1285" spans="11:11" x14ac:dyDescent="0.25">
      <c r="K1285" s="114"/>
    </row>
    <row r="1286" spans="11:11" x14ac:dyDescent="0.25">
      <c r="K1286" s="114"/>
    </row>
    <row r="1287" spans="11:11" x14ac:dyDescent="0.25">
      <c r="K1287" s="114"/>
    </row>
    <row r="1288" spans="11:11" x14ac:dyDescent="0.25">
      <c r="K1288" s="114"/>
    </row>
    <row r="1289" spans="11:11" x14ac:dyDescent="0.25">
      <c r="K1289" s="114"/>
    </row>
    <row r="1290" spans="11:11" x14ac:dyDescent="0.25">
      <c r="K1290" s="114"/>
    </row>
    <row r="1291" spans="11:11" x14ac:dyDescent="0.25">
      <c r="K1291" s="114"/>
    </row>
    <row r="1292" spans="11:11" x14ac:dyDescent="0.25">
      <c r="K1292" s="114"/>
    </row>
    <row r="1293" spans="11:11" x14ac:dyDescent="0.25">
      <c r="K1293" s="114"/>
    </row>
    <row r="1294" spans="11:11" x14ac:dyDescent="0.25">
      <c r="K1294" s="114"/>
    </row>
    <row r="1295" spans="11:11" x14ac:dyDescent="0.25">
      <c r="K1295" s="114"/>
    </row>
    <row r="1296" spans="11:11" x14ac:dyDescent="0.25">
      <c r="K1296" s="114"/>
    </row>
    <row r="1297" spans="11:11" x14ac:dyDescent="0.25">
      <c r="K1297" s="114"/>
    </row>
    <row r="1298" spans="11:11" x14ac:dyDescent="0.25">
      <c r="K1298" s="114"/>
    </row>
    <row r="1299" spans="11:11" x14ac:dyDescent="0.25">
      <c r="K1299" s="114"/>
    </row>
    <row r="1300" spans="11:11" x14ac:dyDescent="0.25">
      <c r="K1300" s="114"/>
    </row>
    <row r="1301" spans="11:11" x14ac:dyDescent="0.25">
      <c r="K1301" s="114"/>
    </row>
    <row r="1302" spans="11:11" x14ac:dyDescent="0.25">
      <c r="K1302" s="114"/>
    </row>
    <row r="1303" spans="11:11" x14ac:dyDescent="0.25">
      <c r="K1303" s="114"/>
    </row>
    <row r="1304" spans="11:11" x14ac:dyDescent="0.25">
      <c r="K1304" s="114"/>
    </row>
    <row r="1305" spans="11:11" x14ac:dyDescent="0.25">
      <c r="K1305" s="114"/>
    </row>
    <row r="1306" spans="11:11" x14ac:dyDescent="0.25">
      <c r="K1306" s="114"/>
    </row>
    <row r="1307" spans="11:11" x14ac:dyDescent="0.25">
      <c r="K1307" s="114"/>
    </row>
    <row r="1308" spans="11:11" x14ac:dyDescent="0.25">
      <c r="K1308" s="114"/>
    </row>
    <row r="1309" spans="11:11" x14ac:dyDescent="0.25">
      <c r="K1309" s="114"/>
    </row>
    <row r="1310" spans="11:11" x14ac:dyDescent="0.25">
      <c r="K1310" s="114"/>
    </row>
    <row r="1311" spans="11:11" x14ac:dyDescent="0.25">
      <c r="K1311" s="114"/>
    </row>
    <row r="1312" spans="11:11" x14ac:dyDescent="0.25">
      <c r="K1312" s="114"/>
    </row>
    <row r="1313" spans="11:11" x14ac:dyDescent="0.25">
      <c r="K1313" s="114"/>
    </row>
    <row r="1314" spans="11:11" x14ac:dyDescent="0.25">
      <c r="K1314" s="114"/>
    </row>
    <row r="1315" spans="11:11" x14ac:dyDescent="0.25">
      <c r="K1315" s="114"/>
    </row>
    <row r="1316" spans="11:11" x14ac:dyDescent="0.25">
      <c r="K1316" s="114"/>
    </row>
    <row r="1317" spans="11:11" x14ac:dyDescent="0.25">
      <c r="K1317" s="114"/>
    </row>
    <row r="1318" spans="11:11" x14ac:dyDescent="0.25">
      <c r="K1318" s="114"/>
    </row>
    <row r="1319" spans="11:11" x14ac:dyDescent="0.25">
      <c r="K1319" s="114"/>
    </row>
    <row r="1320" spans="11:11" x14ac:dyDescent="0.25">
      <c r="K1320" s="114"/>
    </row>
    <row r="1321" spans="11:11" x14ac:dyDescent="0.25">
      <c r="K1321" s="114"/>
    </row>
    <row r="1322" spans="11:11" x14ac:dyDescent="0.25">
      <c r="K1322" s="114"/>
    </row>
    <row r="1323" spans="11:11" x14ac:dyDescent="0.25">
      <c r="K1323" s="114"/>
    </row>
    <row r="1324" spans="11:11" x14ac:dyDescent="0.25">
      <c r="K1324" s="114"/>
    </row>
    <row r="1325" spans="11:11" x14ac:dyDescent="0.25">
      <c r="K1325" s="114"/>
    </row>
    <row r="1326" spans="11:11" x14ac:dyDescent="0.25">
      <c r="K1326" s="114"/>
    </row>
    <row r="1327" spans="11:11" x14ac:dyDescent="0.25">
      <c r="K1327" s="114"/>
    </row>
    <row r="1328" spans="11:11" x14ac:dyDescent="0.25">
      <c r="K1328" s="114"/>
    </row>
    <row r="1329" spans="11:11" x14ac:dyDescent="0.25">
      <c r="K1329" s="114"/>
    </row>
    <row r="1330" spans="11:11" x14ac:dyDescent="0.25">
      <c r="K1330" s="114"/>
    </row>
    <row r="1331" spans="11:11" x14ac:dyDescent="0.25">
      <c r="K1331" s="114"/>
    </row>
    <row r="1332" spans="11:11" x14ac:dyDescent="0.25">
      <c r="K1332" s="114"/>
    </row>
    <row r="1333" spans="11:11" x14ac:dyDescent="0.25">
      <c r="K1333" s="114"/>
    </row>
    <row r="1334" spans="11:11" x14ac:dyDescent="0.25">
      <c r="K1334" s="114"/>
    </row>
    <row r="1335" spans="11:11" x14ac:dyDescent="0.25">
      <c r="K1335" s="114"/>
    </row>
    <row r="1336" spans="11:11" x14ac:dyDescent="0.25">
      <c r="K1336" s="114"/>
    </row>
    <row r="1337" spans="11:11" x14ac:dyDescent="0.25">
      <c r="K1337" s="114"/>
    </row>
    <row r="1338" spans="11:11" x14ac:dyDescent="0.25">
      <c r="K1338" s="114"/>
    </row>
    <row r="1339" spans="11:11" x14ac:dyDescent="0.25">
      <c r="K1339" s="114"/>
    </row>
    <row r="1340" spans="11:11" x14ac:dyDescent="0.25">
      <c r="K1340" s="114"/>
    </row>
    <row r="1341" spans="11:11" x14ac:dyDescent="0.25">
      <c r="K1341" s="114"/>
    </row>
    <row r="1342" spans="11:11" x14ac:dyDescent="0.25">
      <c r="K1342" s="114"/>
    </row>
    <row r="1343" spans="11:11" x14ac:dyDescent="0.25">
      <c r="K1343" s="114"/>
    </row>
    <row r="1344" spans="11:11" x14ac:dyDescent="0.25">
      <c r="K1344" s="114"/>
    </row>
    <row r="1345" spans="11:11" x14ac:dyDescent="0.25">
      <c r="K1345" s="114"/>
    </row>
    <row r="1346" spans="11:11" x14ac:dyDescent="0.25">
      <c r="K1346" s="114"/>
    </row>
    <row r="1347" spans="11:11" x14ac:dyDescent="0.25">
      <c r="K1347" s="114"/>
    </row>
    <row r="1348" spans="11:11" x14ac:dyDescent="0.25">
      <c r="K1348" s="114"/>
    </row>
    <row r="1349" spans="11:11" x14ac:dyDescent="0.25">
      <c r="K1349" s="114"/>
    </row>
    <row r="1350" spans="11:11" x14ac:dyDescent="0.25">
      <c r="K1350" s="114"/>
    </row>
    <row r="1351" spans="11:11" x14ac:dyDescent="0.25">
      <c r="K1351" s="114"/>
    </row>
    <row r="1352" spans="11:11" x14ac:dyDescent="0.25">
      <c r="K1352" s="114"/>
    </row>
    <row r="1353" spans="11:11" x14ac:dyDescent="0.25">
      <c r="K1353" s="114"/>
    </row>
    <row r="1354" spans="11:11" x14ac:dyDescent="0.25">
      <c r="K1354" s="114"/>
    </row>
    <row r="1355" spans="11:11" x14ac:dyDescent="0.25">
      <c r="K1355" s="114"/>
    </row>
    <row r="1356" spans="11:11" x14ac:dyDescent="0.25">
      <c r="K1356" s="114"/>
    </row>
    <row r="1357" spans="11:11" x14ac:dyDescent="0.25">
      <c r="K1357" s="114"/>
    </row>
    <row r="1358" spans="11:11" x14ac:dyDescent="0.25">
      <c r="K1358" s="114"/>
    </row>
    <row r="1359" spans="11:11" x14ac:dyDescent="0.25">
      <c r="K1359" s="114"/>
    </row>
    <row r="1360" spans="11:11" x14ac:dyDescent="0.25">
      <c r="K1360" s="114"/>
    </row>
    <row r="1361" spans="11:11" x14ac:dyDescent="0.25">
      <c r="K1361" s="114"/>
    </row>
    <row r="1362" spans="11:11" x14ac:dyDescent="0.25">
      <c r="K1362" s="114"/>
    </row>
    <row r="1363" spans="11:11" x14ac:dyDescent="0.25">
      <c r="K1363" s="114"/>
    </row>
    <row r="1364" spans="11:11" x14ac:dyDescent="0.25">
      <c r="K1364" s="114"/>
    </row>
    <row r="1365" spans="11:11" x14ac:dyDescent="0.25">
      <c r="K1365" s="114"/>
    </row>
    <row r="1366" spans="11:11" x14ac:dyDescent="0.25">
      <c r="K1366" s="114"/>
    </row>
    <row r="1367" spans="11:11" x14ac:dyDescent="0.25">
      <c r="K1367" s="114"/>
    </row>
    <row r="1368" spans="11:11" x14ac:dyDescent="0.25">
      <c r="K1368" s="114"/>
    </row>
    <row r="1369" spans="11:11" x14ac:dyDescent="0.25">
      <c r="K1369" s="114"/>
    </row>
    <row r="1370" spans="11:11" x14ac:dyDescent="0.25">
      <c r="K1370" s="114"/>
    </row>
    <row r="1371" spans="11:11" x14ac:dyDescent="0.25">
      <c r="K1371" s="114"/>
    </row>
    <row r="1372" spans="11:11" x14ac:dyDescent="0.25">
      <c r="K1372" s="114"/>
    </row>
    <row r="1373" spans="11:11" x14ac:dyDescent="0.25">
      <c r="K1373" s="114"/>
    </row>
    <row r="1374" spans="11:11" x14ac:dyDescent="0.25">
      <c r="K1374" s="114"/>
    </row>
    <row r="1375" spans="11:11" x14ac:dyDescent="0.25">
      <c r="K1375" s="114"/>
    </row>
    <row r="1376" spans="11:11" x14ac:dyDescent="0.25">
      <c r="K1376" s="114"/>
    </row>
    <row r="1377" spans="11:11" x14ac:dyDescent="0.25">
      <c r="K1377" s="114"/>
    </row>
    <row r="1378" spans="11:11" x14ac:dyDescent="0.25">
      <c r="K1378" s="114"/>
    </row>
    <row r="1379" spans="11:11" x14ac:dyDescent="0.25">
      <c r="K1379" s="114"/>
    </row>
    <row r="1380" spans="11:11" x14ac:dyDescent="0.25">
      <c r="K1380" s="114"/>
    </row>
    <row r="1381" spans="11:11" x14ac:dyDescent="0.25">
      <c r="K1381" s="114"/>
    </row>
    <row r="1382" spans="11:11" x14ac:dyDescent="0.25">
      <c r="K1382" s="114"/>
    </row>
    <row r="1383" spans="11:11" x14ac:dyDescent="0.25">
      <c r="K1383" s="114"/>
    </row>
    <row r="1384" spans="11:11" x14ac:dyDescent="0.25">
      <c r="K1384" s="114"/>
    </row>
    <row r="1385" spans="11:11" x14ac:dyDescent="0.25">
      <c r="K1385" s="114"/>
    </row>
    <row r="1386" spans="11:11" x14ac:dyDescent="0.25">
      <c r="K1386" s="114"/>
    </row>
    <row r="1387" spans="11:11" x14ac:dyDescent="0.25">
      <c r="K1387" s="114"/>
    </row>
    <row r="1388" spans="11:11" x14ac:dyDescent="0.25">
      <c r="K1388" s="114"/>
    </row>
    <row r="1389" spans="11:11" x14ac:dyDescent="0.25">
      <c r="K1389" s="114"/>
    </row>
    <row r="1390" spans="11:11" x14ac:dyDescent="0.25">
      <c r="K1390" s="114"/>
    </row>
    <row r="1391" spans="11:11" x14ac:dyDescent="0.25">
      <c r="K1391" s="114"/>
    </row>
    <row r="1392" spans="11:11" x14ac:dyDescent="0.25">
      <c r="K1392" s="114"/>
    </row>
    <row r="1393" spans="11:11" x14ac:dyDescent="0.25">
      <c r="K1393" s="114"/>
    </row>
    <row r="1394" spans="11:11" x14ac:dyDescent="0.25">
      <c r="K1394" s="114"/>
    </row>
    <row r="1395" spans="11:11" x14ac:dyDescent="0.25">
      <c r="K1395" s="114"/>
    </row>
    <row r="1396" spans="11:11" x14ac:dyDescent="0.25">
      <c r="K1396" s="114"/>
    </row>
    <row r="1397" spans="11:11" x14ac:dyDescent="0.25">
      <c r="K1397" s="114"/>
    </row>
    <row r="1398" spans="11:11" x14ac:dyDescent="0.25">
      <c r="K1398" s="114"/>
    </row>
    <row r="1399" spans="11:11" x14ac:dyDescent="0.25">
      <c r="K1399" s="114"/>
    </row>
    <row r="1400" spans="11:11" x14ac:dyDescent="0.25">
      <c r="K1400" s="114"/>
    </row>
    <row r="1401" spans="11:11" x14ac:dyDescent="0.25">
      <c r="K1401" s="114"/>
    </row>
    <row r="1402" spans="11:11" x14ac:dyDescent="0.25">
      <c r="K1402" s="114"/>
    </row>
    <row r="1403" spans="11:11" x14ac:dyDescent="0.25">
      <c r="K1403" s="114"/>
    </row>
    <row r="1404" spans="11:11" x14ac:dyDescent="0.25">
      <c r="K1404" s="114"/>
    </row>
    <row r="1405" spans="11:11" x14ac:dyDescent="0.25">
      <c r="K1405" s="114"/>
    </row>
    <row r="1406" spans="11:11" x14ac:dyDescent="0.25">
      <c r="K1406" s="114"/>
    </row>
    <row r="1407" spans="11:11" x14ac:dyDescent="0.25">
      <c r="K1407" s="114"/>
    </row>
    <row r="1408" spans="11:11" x14ac:dyDescent="0.25">
      <c r="K1408" s="114"/>
    </row>
    <row r="1409" spans="11:11" x14ac:dyDescent="0.25">
      <c r="K1409" s="114"/>
    </row>
    <row r="1410" spans="11:11" x14ac:dyDescent="0.25">
      <c r="K1410" s="114"/>
    </row>
    <row r="1411" spans="11:11" x14ac:dyDescent="0.25">
      <c r="K1411" s="114"/>
    </row>
    <row r="1412" spans="11:11" x14ac:dyDescent="0.25">
      <c r="K1412" s="114"/>
    </row>
    <row r="1413" spans="11:11" x14ac:dyDescent="0.25">
      <c r="K1413" s="114"/>
    </row>
    <row r="1414" spans="11:11" x14ac:dyDescent="0.25">
      <c r="K1414" s="114"/>
    </row>
    <row r="1415" spans="11:11" x14ac:dyDescent="0.25">
      <c r="K1415" s="114"/>
    </row>
    <row r="1416" spans="11:11" x14ac:dyDescent="0.25">
      <c r="K1416" s="114"/>
    </row>
    <row r="1417" spans="11:11" x14ac:dyDescent="0.25">
      <c r="K1417" s="114"/>
    </row>
    <row r="1418" spans="11:11" x14ac:dyDescent="0.25">
      <c r="K1418" s="114"/>
    </row>
    <row r="1419" spans="11:11" x14ac:dyDescent="0.25">
      <c r="K1419" s="114"/>
    </row>
    <row r="1420" spans="11:11" x14ac:dyDescent="0.25">
      <c r="K1420" s="114"/>
    </row>
    <row r="1421" spans="11:11" x14ac:dyDescent="0.25">
      <c r="K1421" s="114"/>
    </row>
    <row r="1422" spans="11:11" x14ac:dyDescent="0.25">
      <c r="K1422" s="114"/>
    </row>
    <row r="1423" spans="11:11" x14ac:dyDescent="0.25">
      <c r="K1423" s="114"/>
    </row>
    <row r="1424" spans="11:11" x14ac:dyDescent="0.25">
      <c r="K1424" s="114"/>
    </row>
    <row r="1425" spans="11:11" x14ac:dyDescent="0.25">
      <c r="K1425" s="114"/>
    </row>
    <row r="1426" spans="11:11" x14ac:dyDescent="0.25">
      <c r="K1426" s="114"/>
    </row>
    <row r="1427" spans="11:11" x14ac:dyDescent="0.25">
      <c r="K1427" s="114"/>
    </row>
    <row r="1428" spans="11:11" x14ac:dyDescent="0.25">
      <c r="K1428" s="114"/>
    </row>
    <row r="1429" spans="11:11" x14ac:dyDescent="0.25">
      <c r="K1429" s="114"/>
    </row>
    <row r="1430" spans="11:11" x14ac:dyDescent="0.25">
      <c r="K1430" s="114"/>
    </row>
    <row r="1431" spans="11:11" x14ac:dyDescent="0.25">
      <c r="K1431" s="114"/>
    </row>
    <row r="1432" spans="11:11" x14ac:dyDescent="0.25">
      <c r="K1432" s="114"/>
    </row>
    <row r="1433" spans="11:11" x14ac:dyDescent="0.25">
      <c r="K1433" s="114"/>
    </row>
    <row r="1434" spans="11:11" x14ac:dyDescent="0.25">
      <c r="K1434" s="114"/>
    </row>
    <row r="1435" spans="11:11" x14ac:dyDescent="0.25">
      <c r="K1435" s="114"/>
    </row>
    <row r="1436" spans="11:11" x14ac:dyDescent="0.25">
      <c r="K1436" s="114"/>
    </row>
    <row r="1437" spans="11:11" x14ac:dyDescent="0.25">
      <c r="K1437" s="114"/>
    </row>
    <row r="1438" spans="11:11" x14ac:dyDescent="0.25">
      <c r="K1438" s="114"/>
    </row>
    <row r="1439" spans="11:11" x14ac:dyDescent="0.25">
      <c r="K1439" s="114"/>
    </row>
    <row r="1440" spans="11:11" x14ac:dyDescent="0.25">
      <c r="K1440" s="114"/>
    </row>
    <row r="1441" spans="11:11" x14ac:dyDescent="0.25">
      <c r="K1441" s="114"/>
    </row>
    <row r="1442" spans="11:11" x14ac:dyDescent="0.25">
      <c r="K1442" s="114"/>
    </row>
    <row r="1443" spans="11:11" x14ac:dyDescent="0.25">
      <c r="K1443" s="114"/>
    </row>
    <row r="1444" spans="11:11" x14ac:dyDescent="0.25">
      <c r="K1444" s="114"/>
    </row>
    <row r="1445" spans="11:11" x14ac:dyDescent="0.25">
      <c r="K1445" s="114"/>
    </row>
    <row r="1446" spans="11:11" x14ac:dyDescent="0.25">
      <c r="K1446" s="114"/>
    </row>
    <row r="1447" spans="11:11" x14ac:dyDescent="0.25">
      <c r="K1447" s="114"/>
    </row>
    <row r="1448" spans="11:11" x14ac:dyDescent="0.25">
      <c r="K1448" s="114"/>
    </row>
    <row r="1449" spans="11:11" x14ac:dyDescent="0.25">
      <c r="K1449" s="114"/>
    </row>
    <row r="1450" spans="11:11" x14ac:dyDescent="0.25">
      <c r="K1450" s="114"/>
    </row>
    <row r="1451" spans="11:11" x14ac:dyDescent="0.25">
      <c r="K1451" s="114"/>
    </row>
    <row r="1452" spans="11:11" x14ac:dyDescent="0.25">
      <c r="K1452" s="114"/>
    </row>
    <row r="1453" spans="11:11" x14ac:dyDescent="0.25">
      <c r="K1453" s="114"/>
    </row>
    <row r="1454" spans="11:11" x14ac:dyDescent="0.25">
      <c r="K1454" s="114"/>
    </row>
    <row r="1455" spans="11:11" x14ac:dyDescent="0.25">
      <c r="K1455" s="114"/>
    </row>
    <row r="1456" spans="11:11" x14ac:dyDescent="0.25">
      <c r="K1456" s="114"/>
    </row>
    <row r="1457" spans="11:11" x14ac:dyDescent="0.25">
      <c r="K1457" s="114"/>
    </row>
    <row r="1458" spans="11:11" x14ac:dyDescent="0.25">
      <c r="K1458" s="114"/>
    </row>
    <row r="1459" spans="11:11" x14ac:dyDescent="0.25">
      <c r="K1459" s="114"/>
    </row>
    <row r="1460" spans="11:11" x14ac:dyDescent="0.25">
      <c r="K1460" s="114"/>
    </row>
    <row r="1461" spans="11:11" x14ac:dyDescent="0.25">
      <c r="K1461" s="114"/>
    </row>
    <row r="1462" spans="11:11" x14ac:dyDescent="0.25">
      <c r="K1462" s="114"/>
    </row>
    <row r="1463" spans="11:11" x14ac:dyDescent="0.25">
      <c r="K1463" s="114"/>
    </row>
    <row r="1464" spans="11:11" x14ac:dyDescent="0.25">
      <c r="K1464" s="114"/>
    </row>
    <row r="1465" spans="11:11" x14ac:dyDescent="0.25">
      <c r="K1465" s="114"/>
    </row>
    <row r="1466" spans="11:11" x14ac:dyDescent="0.25">
      <c r="K1466" s="114"/>
    </row>
    <row r="1467" spans="11:11" x14ac:dyDescent="0.25">
      <c r="K1467" s="114"/>
    </row>
    <row r="1468" spans="11:11" x14ac:dyDescent="0.25">
      <c r="K1468" s="114"/>
    </row>
    <row r="1469" spans="11:11" x14ac:dyDescent="0.25">
      <c r="K1469" s="114"/>
    </row>
    <row r="1470" spans="11:11" x14ac:dyDescent="0.25">
      <c r="K1470" s="114"/>
    </row>
    <row r="1471" spans="11:11" x14ac:dyDescent="0.25">
      <c r="K1471" s="114"/>
    </row>
    <row r="1472" spans="11:11" x14ac:dyDescent="0.25">
      <c r="K1472" s="114"/>
    </row>
    <row r="1473" spans="11:11" x14ac:dyDescent="0.25">
      <c r="K1473" s="114"/>
    </row>
    <row r="1474" spans="11:11" x14ac:dyDescent="0.25">
      <c r="K1474" s="114"/>
    </row>
    <row r="1475" spans="11:11" x14ac:dyDescent="0.25">
      <c r="K1475" s="114"/>
    </row>
    <row r="1476" spans="11:11" x14ac:dyDescent="0.25">
      <c r="K1476" s="114"/>
    </row>
    <row r="1477" spans="11:11" x14ac:dyDescent="0.25">
      <c r="K1477" s="114"/>
    </row>
    <row r="1478" spans="11:11" x14ac:dyDescent="0.25">
      <c r="K1478" s="114"/>
    </row>
    <row r="1479" spans="11:11" x14ac:dyDescent="0.25">
      <c r="K1479" s="114"/>
    </row>
    <row r="1480" spans="11:11" x14ac:dyDescent="0.25">
      <c r="K1480" s="114"/>
    </row>
    <row r="1481" spans="11:11" x14ac:dyDescent="0.25">
      <c r="K1481" s="114"/>
    </row>
    <row r="1482" spans="11:11" x14ac:dyDescent="0.25">
      <c r="K1482" s="114"/>
    </row>
    <row r="1483" spans="11:11" x14ac:dyDescent="0.25">
      <c r="K1483" s="114"/>
    </row>
    <row r="1484" spans="11:11" x14ac:dyDescent="0.25">
      <c r="K1484" s="114"/>
    </row>
    <row r="1485" spans="11:11" x14ac:dyDescent="0.25">
      <c r="K1485" s="114"/>
    </row>
    <row r="1486" spans="11:11" x14ac:dyDescent="0.25">
      <c r="K1486" s="114"/>
    </row>
    <row r="1487" spans="11:11" x14ac:dyDescent="0.25">
      <c r="K1487" s="114"/>
    </row>
    <row r="1488" spans="11:11" x14ac:dyDescent="0.25">
      <c r="K1488" s="114"/>
    </row>
    <row r="1489" spans="11:11" x14ac:dyDescent="0.25">
      <c r="K1489" s="114"/>
    </row>
    <row r="1490" spans="11:11" x14ac:dyDescent="0.25">
      <c r="K1490" s="114"/>
    </row>
    <row r="1491" spans="11:11" x14ac:dyDescent="0.25">
      <c r="K1491" s="114"/>
    </row>
    <row r="1492" spans="11:11" x14ac:dyDescent="0.25">
      <c r="K1492" s="114"/>
    </row>
    <row r="1493" spans="11:11" x14ac:dyDescent="0.25">
      <c r="K1493" s="114"/>
    </row>
    <row r="1494" spans="11:11" x14ac:dyDescent="0.25">
      <c r="K1494" s="114"/>
    </row>
    <row r="1495" spans="11:11" x14ac:dyDescent="0.25">
      <c r="K1495" s="114"/>
    </row>
    <row r="1496" spans="11:11" x14ac:dyDescent="0.25">
      <c r="K1496" s="114"/>
    </row>
    <row r="1497" spans="11:11" x14ac:dyDescent="0.25">
      <c r="K1497" s="114"/>
    </row>
    <row r="1498" spans="11:11" x14ac:dyDescent="0.25">
      <c r="K1498" s="114"/>
    </row>
    <row r="1499" spans="11:11" x14ac:dyDescent="0.25">
      <c r="K1499" s="114"/>
    </row>
    <row r="1500" spans="11:11" x14ac:dyDescent="0.25">
      <c r="K1500" s="114"/>
    </row>
    <row r="1501" spans="11:11" x14ac:dyDescent="0.25">
      <c r="K1501" s="114"/>
    </row>
    <row r="1502" spans="11:11" x14ac:dyDescent="0.25">
      <c r="K1502" s="114"/>
    </row>
    <row r="1503" spans="11:11" x14ac:dyDescent="0.25">
      <c r="K1503" s="114"/>
    </row>
    <row r="1504" spans="11:11" x14ac:dyDescent="0.25">
      <c r="K1504" s="114"/>
    </row>
    <row r="1505" spans="11:11" x14ac:dyDescent="0.25">
      <c r="K1505" s="114"/>
    </row>
    <row r="1506" spans="11:11" x14ac:dyDescent="0.25">
      <c r="K1506" s="114"/>
    </row>
    <row r="1507" spans="11:11" x14ac:dyDescent="0.25">
      <c r="K1507" s="114"/>
    </row>
    <row r="1508" spans="11:11" x14ac:dyDescent="0.25">
      <c r="K1508" s="114"/>
    </row>
    <row r="1509" spans="11:11" x14ac:dyDescent="0.25">
      <c r="K1509" s="114"/>
    </row>
    <row r="1510" spans="11:11" x14ac:dyDescent="0.25">
      <c r="K1510" s="114"/>
    </row>
    <row r="1511" spans="11:11" x14ac:dyDescent="0.25">
      <c r="K1511" s="114"/>
    </row>
    <row r="1512" spans="11:11" x14ac:dyDescent="0.25">
      <c r="K1512" s="114"/>
    </row>
    <row r="1513" spans="11:11" x14ac:dyDescent="0.25">
      <c r="K1513" s="114"/>
    </row>
    <row r="1514" spans="11:11" x14ac:dyDescent="0.25">
      <c r="K1514" s="114"/>
    </row>
    <row r="1515" spans="11:11" x14ac:dyDescent="0.25">
      <c r="K1515" s="114"/>
    </row>
    <row r="1516" spans="11:11" x14ac:dyDescent="0.25">
      <c r="K1516" s="114"/>
    </row>
    <row r="1517" spans="11:11" x14ac:dyDescent="0.25">
      <c r="K1517" s="114"/>
    </row>
    <row r="1518" spans="11:11" x14ac:dyDescent="0.25">
      <c r="K1518" s="114"/>
    </row>
    <row r="1519" spans="11:11" x14ac:dyDescent="0.25">
      <c r="K1519" s="114"/>
    </row>
    <row r="1520" spans="11:11" x14ac:dyDescent="0.25">
      <c r="K1520" s="114"/>
    </row>
    <row r="1521" spans="11:11" x14ac:dyDescent="0.25">
      <c r="K1521" s="114"/>
    </row>
    <row r="1522" spans="11:11" x14ac:dyDescent="0.25">
      <c r="K1522" s="114"/>
    </row>
    <row r="1523" spans="11:11" x14ac:dyDescent="0.25">
      <c r="K1523" s="114"/>
    </row>
    <row r="1524" spans="11:11" x14ac:dyDescent="0.25">
      <c r="K1524" s="114"/>
    </row>
    <row r="1525" spans="11:11" x14ac:dyDescent="0.25">
      <c r="K1525" s="114"/>
    </row>
    <row r="1526" spans="11:11" x14ac:dyDescent="0.25">
      <c r="K1526" s="114"/>
    </row>
    <row r="1527" spans="11:11" x14ac:dyDescent="0.25">
      <c r="K1527" s="114"/>
    </row>
    <row r="1528" spans="11:11" x14ac:dyDescent="0.25">
      <c r="K1528" s="114"/>
    </row>
    <row r="1529" spans="11:11" x14ac:dyDescent="0.25">
      <c r="K1529" s="114"/>
    </row>
    <row r="1530" spans="11:11" x14ac:dyDescent="0.25">
      <c r="K1530" s="114"/>
    </row>
    <row r="1531" spans="11:11" x14ac:dyDescent="0.25">
      <c r="K1531" s="114"/>
    </row>
    <row r="1532" spans="11:11" x14ac:dyDescent="0.25">
      <c r="K1532" s="114"/>
    </row>
    <row r="1533" spans="11:11" x14ac:dyDescent="0.25">
      <c r="K1533" s="114"/>
    </row>
    <row r="1534" spans="11:11" x14ac:dyDescent="0.25">
      <c r="K1534" s="114"/>
    </row>
    <row r="1535" spans="11:11" x14ac:dyDescent="0.25">
      <c r="K1535" s="114"/>
    </row>
    <row r="1536" spans="11:11" x14ac:dyDescent="0.25">
      <c r="K1536" s="114"/>
    </row>
    <row r="1537" spans="11:11" x14ac:dyDescent="0.25">
      <c r="K1537" s="114"/>
    </row>
    <row r="1538" spans="11:11" x14ac:dyDescent="0.25">
      <c r="K1538" s="114"/>
    </row>
    <row r="1539" spans="11:11" x14ac:dyDescent="0.25">
      <c r="K1539" s="114"/>
    </row>
    <row r="1540" spans="11:11" x14ac:dyDescent="0.25">
      <c r="K1540" s="114"/>
    </row>
    <row r="1541" spans="11:11" x14ac:dyDescent="0.25">
      <c r="K1541" s="114"/>
    </row>
    <row r="1542" spans="11:11" x14ac:dyDescent="0.25">
      <c r="K1542" s="114"/>
    </row>
    <row r="1543" spans="11:11" x14ac:dyDescent="0.25">
      <c r="K1543" s="114"/>
    </row>
    <row r="1544" spans="11:11" x14ac:dyDescent="0.25">
      <c r="K1544" s="114"/>
    </row>
    <row r="1545" spans="11:11" x14ac:dyDescent="0.25">
      <c r="K1545" s="114"/>
    </row>
    <row r="1546" spans="11:11" x14ac:dyDescent="0.25">
      <c r="K1546" s="114"/>
    </row>
    <row r="1547" spans="11:11" x14ac:dyDescent="0.25">
      <c r="K1547" s="114"/>
    </row>
    <row r="1548" spans="11:11" x14ac:dyDescent="0.25">
      <c r="K1548" s="114"/>
    </row>
    <row r="1549" spans="11:11" x14ac:dyDescent="0.25">
      <c r="K1549" s="114"/>
    </row>
    <row r="1550" spans="11:11" x14ac:dyDescent="0.25">
      <c r="K1550" s="114"/>
    </row>
    <row r="1551" spans="11:11" x14ac:dyDescent="0.25">
      <c r="K1551" s="114"/>
    </row>
    <row r="1552" spans="11:11" x14ac:dyDescent="0.25">
      <c r="K1552" s="114"/>
    </row>
    <row r="1553" spans="11:11" x14ac:dyDescent="0.25">
      <c r="K1553" s="114"/>
    </row>
    <row r="1554" spans="11:11" x14ac:dyDescent="0.25">
      <c r="K1554" s="114"/>
    </row>
    <row r="1555" spans="11:11" x14ac:dyDescent="0.25">
      <c r="K1555" s="114"/>
    </row>
    <row r="1556" spans="11:11" x14ac:dyDescent="0.25">
      <c r="K1556" s="114"/>
    </row>
    <row r="1557" spans="11:11" x14ac:dyDescent="0.25">
      <c r="K1557" s="114"/>
    </row>
    <row r="1558" spans="11:11" x14ac:dyDescent="0.25">
      <c r="K1558" s="114"/>
    </row>
    <row r="1559" spans="11:11" x14ac:dyDescent="0.25">
      <c r="K1559" s="114"/>
    </row>
    <row r="1560" spans="11:11" x14ac:dyDescent="0.25">
      <c r="K1560" s="114"/>
    </row>
    <row r="1561" spans="11:11" x14ac:dyDescent="0.25">
      <c r="K1561" s="114"/>
    </row>
    <row r="1562" spans="11:11" x14ac:dyDescent="0.25">
      <c r="K1562" s="114"/>
    </row>
    <row r="1563" spans="11:11" x14ac:dyDescent="0.25">
      <c r="K1563" s="114"/>
    </row>
    <row r="1564" spans="11:11" x14ac:dyDescent="0.25">
      <c r="K1564" s="114"/>
    </row>
    <row r="1565" spans="11:11" x14ac:dyDescent="0.25">
      <c r="K1565" s="114"/>
    </row>
    <row r="1566" spans="11:11" x14ac:dyDescent="0.25">
      <c r="K1566" s="114"/>
    </row>
    <row r="1567" spans="11:11" x14ac:dyDescent="0.25">
      <c r="K1567" s="114"/>
    </row>
    <row r="1568" spans="11:11" x14ac:dyDescent="0.25">
      <c r="K1568" s="114"/>
    </row>
    <row r="1569" spans="11:11" x14ac:dyDescent="0.25">
      <c r="K1569" s="114"/>
    </row>
    <row r="1570" spans="11:11" x14ac:dyDescent="0.25">
      <c r="K1570" s="114"/>
    </row>
    <row r="1571" spans="11:11" x14ac:dyDescent="0.25">
      <c r="K1571" s="114"/>
    </row>
    <row r="1572" spans="11:11" x14ac:dyDescent="0.25">
      <c r="K1572" s="114"/>
    </row>
    <row r="1573" spans="11:11" x14ac:dyDescent="0.25">
      <c r="K1573" s="114"/>
    </row>
    <row r="1574" spans="11:11" x14ac:dyDescent="0.25">
      <c r="K1574" s="114"/>
    </row>
    <row r="1575" spans="11:11" x14ac:dyDescent="0.25">
      <c r="K1575" s="114"/>
    </row>
    <row r="1576" spans="11:11" x14ac:dyDescent="0.25">
      <c r="K1576" s="114"/>
    </row>
    <row r="1577" spans="11:11" x14ac:dyDescent="0.25">
      <c r="K1577" s="114"/>
    </row>
    <row r="1578" spans="11:11" x14ac:dyDescent="0.25">
      <c r="K1578" s="114"/>
    </row>
    <row r="1579" spans="11:11" x14ac:dyDescent="0.25">
      <c r="K1579" s="114"/>
    </row>
    <row r="1580" spans="11:11" x14ac:dyDescent="0.25">
      <c r="K1580" s="114"/>
    </row>
    <row r="1581" spans="11:11" x14ac:dyDescent="0.25">
      <c r="K1581" s="114"/>
    </row>
    <row r="1582" spans="11:11" x14ac:dyDescent="0.25">
      <c r="K1582" s="114"/>
    </row>
    <row r="1583" spans="11:11" x14ac:dyDescent="0.25">
      <c r="K1583" s="114"/>
    </row>
    <row r="1584" spans="11:11" x14ac:dyDescent="0.25">
      <c r="K1584" s="114"/>
    </row>
    <row r="1585" spans="11:11" x14ac:dyDescent="0.25">
      <c r="K1585" s="114"/>
    </row>
    <row r="1586" spans="11:11" x14ac:dyDescent="0.25">
      <c r="K1586" s="114"/>
    </row>
    <row r="1587" spans="11:11" x14ac:dyDescent="0.25">
      <c r="K1587" s="114"/>
    </row>
    <row r="1588" spans="11:11" x14ac:dyDescent="0.25">
      <c r="K1588" s="114"/>
    </row>
    <row r="1589" spans="11:11" x14ac:dyDescent="0.25">
      <c r="K1589" s="114"/>
    </row>
    <row r="1590" spans="11:11" x14ac:dyDescent="0.25">
      <c r="K1590" s="114"/>
    </row>
    <row r="1591" spans="11:11" x14ac:dyDescent="0.25">
      <c r="K1591" s="114"/>
    </row>
    <row r="1592" spans="11:11" x14ac:dyDescent="0.25">
      <c r="K1592" s="114"/>
    </row>
    <row r="1593" spans="11:11" x14ac:dyDescent="0.25">
      <c r="K1593" s="114"/>
    </row>
    <row r="1594" spans="11:11" x14ac:dyDescent="0.25">
      <c r="K1594" s="114"/>
    </row>
    <row r="1595" spans="11:11" x14ac:dyDescent="0.25">
      <c r="K1595" s="114"/>
    </row>
    <row r="1596" spans="11:11" x14ac:dyDescent="0.25">
      <c r="K1596" s="114"/>
    </row>
    <row r="1597" spans="11:11" x14ac:dyDescent="0.25">
      <c r="K1597" s="114"/>
    </row>
    <row r="1598" spans="11:11" x14ac:dyDescent="0.25">
      <c r="K1598" s="114"/>
    </row>
    <row r="1599" spans="11:11" x14ac:dyDescent="0.25">
      <c r="K1599" s="114"/>
    </row>
    <row r="1600" spans="11:11" x14ac:dyDescent="0.25">
      <c r="K1600" s="114"/>
    </row>
    <row r="1601" spans="11:11" x14ac:dyDescent="0.25">
      <c r="K1601" s="114"/>
    </row>
    <row r="1602" spans="11:11" x14ac:dyDescent="0.25">
      <c r="K1602" s="114"/>
    </row>
    <row r="1603" spans="11:11" x14ac:dyDescent="0.25">
      <c r="K1603" s="114"/>
    </row>
    <row r="1604" spans="11:11" x14ac:dyDescent="0.25">
      <c r="K1604" s="114"/>
    </row>
    <row r="1605" spans="11:11" x14ac:dyDescent="0.25">
      <c r="K1605" s="114"/>
    </row>
    <row r="1606" spans="11:11" x14ac:dyDescent="0.25">
      <c r="K1606" s="114"/>
    </row>
    <row r="1607" spans="11:11" x14ac:dyDescent="0.25">
      <c r="K1607" s="114"/>
    </row>
    <row r="1608" spans="11:11" x14ac:dyDescent="0.25">
      <c r="K1608" s="114"/>
    </row>
    <row r="1609" spans="11:11" x14ac:dyDescent="0.25">
      <c r="K1609" s="114"/>
    </row>
    <row r="1610" spans="11:11" x14ac:dyDescent="0.25">
      <c r="K1610" s="114"/>
    </row>
    <row r="1611" spans="11:11" x14ac:dyDescent="0.25">
      <c r="K1611" s="114"/>
    </row>
    <row r="1612" spans="11:11" x14ac:dyDescent="0.25">
      <c r="K1612" s="114"/>
    </row>
    <row r="1613" spans="11:11" x14ac:dyDescent="0.25">
      <c r="K1613" s="114"/>
    </row>
    <row r="1614" spans="11:11" x14ac:dyDescent="0.25">
      <c r="K1614" s="114"/>
    </row>
    <row r="1615" spans="11:11" x14ac:dyDescent="0.25">
      <c r="K1615" s="114"/>
    </row>
    <row r="1616" spans="11:11" x14ac:dyDescent="0.25">
      <c r="K1616" s="114"/>
    </row>
    <row r="1617" spans="11:11" x14ac:dyDescent="0.25">
      <c r="K1617" s="114"/>
    </row>
    <row r="1618" spans="11:11" x14ac:dyDescent="0.25">
      <c r="K1618" s="114"/>
    </row>
    <row r="1619" spans="11:11" x14ac:dyDescent="0.25">
      <c r="K1619" s="114"/>
    </row>
    <row r="1620" spans="11:11" x14ac:dyDescent="0.25">
      <c r="K1620" s="114"/>
    </row>
    <row r="1621" spans="11:11" x14ac:dyDescent="0.25">
      <c r="K1621" s="114"/>
    </row>
    <row r="1622" spans="11:11" x14ac:dyDescent="0.25">
      <c r="K1622" s="114"/>
    </row>
    <row r="1623" spans="11:11" x14ac:dyDescent="0.25">
      <c r="K1623" s="114"/>
    </row>
    <row r="1624" spans="11:11" x14ac:dyDescent="0.25">
      <c r="K1624" s="114"/>
    </row>
    <row r="1625" spans="11:11" x14ac:dyDescent="0.25">
      <c r="K1625" s="114"/>
    </row>
    <row r="1626" spans="11:11" x14ac:dyDescent="0.25">
      <c r="K1626" s="114"/>
    </row>
    <row r="1627" spans="11:11" x14ac:dyDescent="0.25">
      <c r="K1627" s="114"/>
    </row>
    <row r="1628" spans="11:11" x14ac:dyDescent="0.25">
      <c r="K1628" s="114"/>
    </row>
    <row r="1629" spans="11:11" x14ac:dyDescent="0.25">
      <c r="K1629" s="114"/>
    </row>
    <row r="1630" spans="11:11" x14ac:dyDescent="0.25">
      <c r="K1630" s="114"/>
    </row>
    <row r="1631" spans="11:11" x14ac:dyDescent="0.25">
      <c r="K1631" s="114"/>
    </row>
    <row r="1632" spans="11:11" x14ac:dyDescent="0.25">
      <c r="K1632" s="114"/>
    </row>
    <row r="1633" spans="11:11" x14ac:dyDescent="0.25">
      <c r="K1633" s="114"/>
    </row>
    <row r="1634" spans="11:11" x14ac:dyDescent="0.25">
      <c r="K1634" s="114"/>
    </row>
    <row r="1635" spans="11:11" x14ac:dyDescent="0.25">
      <c r="K1635" s="114"/>
    </row>
    <row r="1636" spans="11:11" x14ac:dyDescent="0.25">
      <c r="K1636" s="114"/>
    </row>
    <row r="1637" spans="11:11" x14ac:dyDescent="0.25">
      <c r="K1637" s="114"/>
    </row>
    <row r="1638" spans="11:11" x14ac:dyDescent="0.25">
      <c r="K1638" s="114"/>
    </row>
    <row r="1639" spans="11:11" x14ac:dyDescent="0.25">
      <c r="K1639" s="114"/>
    </row>
    <row r="1640" spans="11:11" x14ac:dyDescent="0.25">
      <c r="K1640" s="114"/>
    </row>
    <row r="1641" spans="11:11" x14ac:dyDescent="0.25">
      <c r="K1641" s="114"/>
    </row>
    <row r="1642" spans="11:11" x14ac:dyDescent="0.25">
      <c r="K1642" s="114"/>
    </row>
    <row r="1643" spans="11:11" x14ac:dyDescent="0.25">
      <c r="K1643" s="114"/>
    </row>
    <row r="1644" spans="11:11" x14ac:dyDescent="0.25">
      <c r="K1644" s="114"/>
    </row>
    <row r="1645" spans="11:11" x14ac:dyDescent="0.25">
      <c r="K1645" s="114"/>
    </row>
    <row r="1646" spans="11:11" x14ac:dyDescent="0.25">
      <c r="K1646" s="114"/>
    </row>
    <row r="1647" spans="11:11" x14ac:dyDescent="0.25">
      <c r="K1647" s="114"/>
    </row>
    <row r="1648" spans="11:11" x14ac:dyDescent="0.25">
      <c r="K1648" s="114"/>
    </row>
    <row r="1649" spans="11:11" x14ac:dyDescent="0.25">
      <c r="K1649" s="114"/>
    </row>
    <row r="1650" spans="11:11" x14ac:dyDescent="0.25">
      <c r="K1650" s="114"/>
    </row>
    <row r="1651" spans="11:11" x14ac:dyDescent="0.25">
      <c r="K1651" s="114"/>
    </row>
    <row r="1652" spans="11:11" x14ac:dyDescent="0.25">
      <c r="K1652" s="114"/>
    </row>
    <row r="1653" spans="11:11" x14ac:dyDescent="0.25">
      <c r="K1653" s="114"/>
    </row>
    <row r="1654" spans="11:11" x14ac:dyDescent="0.25">
      <c r="K1654" s="114"/>
    </row>
    <row r="1655" spans="11:11" x14ac:dyDescent="0.25">
      <c r="K1655" s="114"/>
    </row>
    <row r="1656" spans="11:11" x14ac:dyDescent="0.25">
      <c r="K1656" s="114"/>
    </row>
    <row r="1657" spans="11:11" x14ac:dyDescent="0.25">
      <c r="K1657" s="114"/>
    </row>
    <row r="1658" spans="11:11" x14ac:dyDescent="0.25">
      <c r="K1658" s="114"/>
    </row>
    <row r="1659" spans="11:11" x14ac:dyDescent="0.25">
      <c r="K1659" s="114"/>
    </row>
    <row r="1660" spans="11:11" x14ac:dyDescent="0.25">
      <c r="K1660" s="114"/>
    </row>
    <row r="1661" spans="11:11" x14ac:dyDescent="0.25">
      <c r="K1661" s="114"/>
    </row>
    <row r="1662" spans="11:11" x14ac:dyDescent="0.25">
      <c r="K1662" s="114"/>
    </row>
    <row r="1663" spans="11:11" x14ac:dyDescent="0.25">
      <c r="K1663" s="114"/>
    </row>
    <row r="1664" spans="11:11" x14ac:dyDescent="0.25">
      <c r="K1664" s="114"/>
    </row>
    <row r="1665" spans="11:11" x14ac:dyDescent="0.25">
      <c r="K1665" s="114"/>
    </row>
    <row r="1666" spans="11:11" x14ac:dyDescent="0.25">
      <c r="K1666" s="114"/>
    </row>
    <row r="1667" spans="11:11" x14ac:dyDescent="0.25">
      <c r="K1667" s="114"/>
    </row>
    <row r="1668" spans="11:11" x14ac:dyDescent="0.25">
      <c r="K1668" s="114"/>
    </row>
    <row r="1669" spans="11:11" x14ac:dyDescent="0.25">
      <c r="K1669" s="114"/>
    </row>
    <row r="1670" spans="11:11" x14ac:dyDescent="0.25">
      <c r="K1670" s="114"/>
    </row>
    <row r="1671" spans="11:11" x14ac:dyDescent="0.25">
      <c r="K1671" s="114"/>
    </row>
    <row r="1672" spans="11:11" x14ac:dyDescent="0.25">
      <c r="K1672" s="114"/>
    </row>
    <row r="1673" spans="11:11" x14ac:dyDescent="0.25">
      <c r="K1673" s="114"/>
    </row>
    <row r="1674" spans="11:11" x14ac:dyDescent="0.25">
      <c r="K1674" s="114"/>
    </row>
    <row r="1675" spans="11:11" x14ac:dyDescent="0.25">
      <c r="K1675" s="114"/>
    </row>
    <row r="1676" spans="11:11" x14ac:dyDescent="0.25">
      <c r="K1676" s="114"/>
    </row>
    <row r="1677" spans="11:11" x14ac:dyDescent="0.25">
      <c r="K1677" s="114"/>
    </row>
    <row r="1678" spans="11:11" x14ac:dyDescent="0.25">
      <c r="K1678" s="114"/>
    </row>
    <row r="1679" spans="11:11" x14ac:dyDescent="0.25">
      <c r="K1679" s="114"/>
    </row>
    <row r="1680" spans="11:11" x14ac:dyDescent="0.25">
      <c r="K1680" s="114"/>
    </row>
    <row r="1681" spans="11:11" x14ac:dyDescent="0.25">
      <c r="K1681" s="114"/>
    </row>
    <row r="1682" spans="11:11" x14ac:dyDescent="0.25">
      <c r="K1682" s="114"/>
    </row>
    <row r="1683" spans="11:11" x14ac:dyDescent="0.25">
      <c r="K1683" s="114"/>
    </row>
    <row r="1684" spans="11:11" x14ac:dyDescent="0.25">
      <c r="K1684" s="114"/>
    </row>
    <row r="1685" spans="11:11" x14ac:dyDescent="0.25">
      <c r="K1685" s="114"/>
    </row>
    <row r="1686" spans="11:11" x14ac:dyDescent="0.25">
      <c r="K1686" s="114"/>
    </row>
    <row r="1687" spans="11:11" x14ac:dyDescent="0.25">
      <c r="K1687" s="114"/>
    </row>
    <row r="1688" spans="11:11" x14ac:dyDescent="0.25">
      <c r="K1688" s="114"/>
    </row>
    <row r="1689" spans="11:11" x14ac:dyDescent="0.25">
      <c r="K1689" s="114"/>
    </row>
    <row r="1690" spans="11:11" x14ac:dyDescent="0.25">
      <c r="K1690" s="114"/>
    </row>
    <row r="1691" spans="11:11" x14ac:dyDescent="0.25">
      <c r="K1691" s="114"/>
    </row>
    <row r="1692" spans="11:11" x14ac:dyDescent="0.25">
      <c r="K1692" s="114"/>
    </row>
    <row r="1693" spans="11:11" x14ac:dyDescent="0.25">
      <c r="K1693" s="114"/>
    </row>
    <row r="1694" spans="11:11" x14ac:dyDescent="0.25">
      <c r="K1694" s="114"/>
    </row>
    <row r="1695" spans="11:11" x14ac:dyDescent="0.25">
      <c r="K1695" s="114"/>
    </row>
    <row r="1696" spans="11:11" x14ac:dyDescent="0.25">
      <c r="K1696" s="114"/>
    </row>
    <row r="1697" spans="11:11" x14ac:dyDescent="0.25">
      <c r="K1697" s="114"/>
    </row>
    <row r="1698" spans="11:11" x14ac:dyDescent="0.25">
      <c r="K1698" s="114"/>
    </row>
    <row r="1699" spans="11:11" x14ac:dyDescent="0.25">
      <c r="K1699" s="114"/>
    </row>
    <row r="1700" spans="11:11" x14ac:dyDescent="0.25">
      <c r="K1700" s="114"/>
    </row>
    <row r="1701" spans="11:11" x14ac:dyDescent="0.25">
      <c r="K1701" s="114"/>
    </row>
    <row r="1702" spans="11:11" x14ac:dyDescent="0.25">
      <c r="K1702" s="114"/>
    </row>
    <row r="1703" spans="11:11" x14ac:dyDescent="0.25">
      <c r="K1703" s="114"/>
    </row>
    <row r="1704" spans="11:11" x14ac:dyDescent="0.25">
      <c r="K1704" s="114"/>
    </row>
    <row r="1705" spans="11:11" x14ac:dyDescent="0.25">
      <c r="K1705" s="114"/>
    </row>
    <row r="1706" spans="11:11" x14ac:dyDescent="0.25">
      <c r="K1706" s="114"/>
    </row>
    <row r="1707" spans="11:11" x14ac:dyDescent="0.25">
      <c r="K1707" s="114"/>
    </row>
    <row r="1708" spans="11:11" x14ac:dyDescent="0.25">
      <c r="K1708" s="114"/>
    </row>
    <row r="1709" spans="11:11" x14ac:dyDescent="0.25">
      <c r="K1709" s="114"/>
    </row>
    <row r="1710" spans="11:11" x14ac:dyDescent="0.25">
      <c r="K1710" s="114"/>
    </row>
    <row r="1711" spans="11:11" x14ac:dyDescent="0.25">
      <c r="K1711" s="114"/>
    </row>
    <row r="1712" spans="11:11" x14ac:dyDescent="0.25">
      <c r="K1712" s="114"/>
    </row>
    <row r="1713" spans="11:11" x14ac:dyDescent="0.25">
      <c r="K1713" s="114"/>
    </row>
    <row r="1714" spans="11:11" x14ac:dyDescent="0.25">
      <c r="K1714" s="114"/>
    </row>
    <row r="1715" spans="11:11" x14ac:dyDescent="0.25">
      <c r="K1715" s="114"/>
    </row>
    <row r="1716" spans="11:11" x14ac:dyDescent="0.25">
      <c r="K1716" s="114"/>
    </row>
    <row r="1717" spans="11:11" x14ac:dyDescent="0.25">
      <c r="K1717" s="114"/>
    </row>
    <row r="1718" spans="11:11" x14ac:dyDescent="0.25">
      <c r="K1718" s="114"/>
    </row>
    <row r="1719" spans="11:11" x14ac:dyDescent="0.25">
      <c r="K1719" s="114"/>
    </row>
    <row r="1720" spans="11:11" x14ac:dyDescent="0.25">
      <c r="K1720" s="114"/>
    </row>
    <row r="1721" spans="11:11" x14ac:dyDescent="0.25">
      <c r="K1721" s="114"/>
    </row>
    <row r="1722" spans="11:11" x14ac:dyDescent="0.25">
      <c r="K1722" s="114"/>
    </row>
    <row r="1723" spans="11:11" x14ac:dyDescent="0.25">
      <c r="K1723" s="114"/>
    </row>
    <row r="1724" spans="11:11" x14ac:dyDescent="0.25">
      <c r="K1724" s="114"/>
    </row>
    <row r="1725" spans="11:11" x14ac:dyDescent="0.25">
      <c r="K1725" s="114"/>
    </row>
    <row r="1726" spans="11:11" x14ac:dyDescent="0.25">
      <c r="K1726" s="114"/>
    </row>
    <row r="1727" spans="11:11" x14ac:dyDescent="0.25">
      <c r="K1727" s="114"/>
    </row>
    <row r="1728" spans="11:11" x14ac:dyDescent="0.25">
      <c r="K1728" s="114"/>
    </row>
    <row r="1729" spans="11:11" x14ac:dyDescent="0.25">
      <c r="K1729" s="114"/>
    </row>
    <row r="1730" spans="11:11" x14ac:dyDescent="0.25">
      <c r="K1730" s="114"/>
    </row>
    <row r="1731" spans="11:11" x14ac:dyDescent="0.25">
      <c r="K1731" s="114"/>
    </row>
    <row r="1732" spans="11:11" x14ac:dyDescent="0.25">
      <c r="K1732" s="114"/>
    </row>
    <row r="1733" spans="11:11" x14ac:dyDescent="0.25">
      <c r="K1733" s="114"/>
    </row>
    <row r="1734" spans="11:11" x14ac:dyDescent="0.25">
      <c r="K1734" s="114"/>
    </row>
    <row r="1735" spans="11:11" x14ac:dyDescent="0.25">
      <c r="K1735" s="114"/>
    </row>
    <row r="1736" spans="11:11" x14ac:dyDescent="0.25">
      <c r="K1736" s="114"/>
    </row>
    <row r="1737" spans="11:11" x14ac:dyDescent="0.25">
      <c r="K1737" s="114"/>
    </row>
    <row r="1738" spans="11:11" x14ac:dyDescent="0.25">
      <c r="K1738" s="114"/>
    </row>
    <row r="1739" spans="11:11" x14ac:dyDescent="0.25">
      <c r="K1739" s="114"/>
    </row>
    <row r="1740" spans="11:11" x14ac:dyDescent="0.25">
      <c r="K1740" s="114"/>
    </row>
    <row r="1741" spans="11:11" x14ac:dyDescent="0.25">
      <c r="K1741" s="114"/>
    </row>
    <row r="1742" spans="11:11" x14ac:dyDescent="0.25">
      <c r="K1742" s="114"/>
    </row>
    <row r="1743" spans="11:11" x14ac:dyDescent="0.25">
      <c r="K1743" s="114"/>
    </row>
    <row r="1744" spans="11:11" x14ac:dyDescent="0.25">
      <c r="K1744" s="114"/>
    </row>
    <row r="1745" spans="11:11" x14ac:dyDescent="0.25">
      <c r="K1745" s="114"/>
    </row>
    <row r="1746" spans="11:11" x14ac:dyDescent="0.25">
      <c r="K1746" s="114"/>
    </row>
    <row r="1747" spans="11:11" x14ac:dyDescent="0.25">
      <c r="K1747" s="114"/>
    </row>
    <row r="1748" spans="11:11" x14ac:dyDescent="0.25">
      <c r="K1748" s="114"/>
    </row>
    <row r="1749" spans="11:11" x14ac:dyDescent="0.25">
      <c r="K1749" s="114"/>
    </row>
    <row r="1750" spans="11:11" x14ac:dyDescent="0.25">
      <c r="K1750" s="114"/>
    </row>
    <row r="1751" spans="11:11" x14ac:dyDescent="0.25">
      <c r="K1751" s="114"/>
    </row>
    <row r="1752" spans="11:11" x14ac:dyDescent="0.25">
      <c r="K1752" s="114"/>
    </row>
    <row r="1753" spans="11:11" x14ac:dyDescent="0.25">
      <c r="K1753" s="114"/>
    </row>
    <row r="1754" spans="11:11" x14ac:dyDescent="0.25">
      <c r="K1754" s="114"/>
    </row>
    <row r="1755" spans="11:11" x14ac:dyDescent="0.25">
      <c r="K1755" s="114"/>
    </row>
    <row r="1756" spans="11:11" x14ac:dyDescent="0.25">
      <c r="K1756" s="114"/>
    </row>
    <row r="1757" spans="11:11" x14ac:dyDescent="0.25">
      <c r="K1757" s="114"/>
    </row>
    <row r="1758" spans="11:11" x14ac:dyDescent="0.25">
      <c r="K1758" s="114"/>
    </row>
    <row r="1759" spans="11:11" x14ac:dyDescent="0.25">
      <c r="K1759" s="114"/>
    </row>
    <row r="1760" spans="11:11" x14ac:dyDescent="0.25">
      <c r="K1760" s="114"/>
    </row>
    <row r="1761" spans="11:11" x14ac:dyDescent="0.25">
      <c r="K1761" s="114"/>
    </row>
    <row r="1762" spans="11:11" x14ac:dyDescent="0.25">
      <c r="K1762" s="114"/>
    </row>
    <row r="1763" spans="11:11" x14ac:dyDescent="0.25">
      <c r="K1763" s="114"/>
    </row>
    <row r="1764" spans="11:11" x14ac:dyDescent="0.25">
      <c r="K1764" s="114"/>
    </row>
    <row r="1765" spans="11:11" x14ac:dyDescent="0.25">
      <c r="K1765" s="114"/>
    </row>
    <row r="1766" spans="11:11" x14ac:dyDescent="0.25">
      <c r="K1766" s="114"/>
    </row>
    <row r="1767" spans="11:11" x14ac:dyDescent="0.25">
      <c r="K1767" s="114"/>
    </row>
    <row r="1768" spans="11:11" x14ac:dyDescent="0.25">
      <c r="K1768" s="114"/>
    </row>
    <row r="1769" spans="11:11" x14ac:dyDescent="0.25">
      <c r="K1769" s="114"/>
    </row>
    <row r="1770" spans="11:11" x14ac:dyDescent="0.25">
      <c r="K1770" s="114"/>
    </row>
    <row r="1771" spans="11:11" x14ac:dyDescent="0.25">
      <c r="K1771" s="114"/>
    </row>
    <row r="1772" spans="11:11" x14ac:dyDescent="0.25">
      <c r="K1772" s="114"/>
    </row>
    <row r="1773" spans="11:11" x14ac:dyDescent="0.25">
      <c r="K1773" s="114"/>
    </row>
    <row r="1774" spans="11:11" x14ac:dyDescent="0.25">
      <c r="K1774" s="114"/>
    </row>
    <row r="1775" spans="11:11" x14ac:dyDescent="0.25">
      <c r="K1775" s="114"/>
    </row>
    <row r="1776" spans="11:11" x14ac:dyDescent="0.25">
      <c r="K1776" s="114"/>
    </row>
    <row r="1777" spans="11:11" x14ac:dyDescent="0.25">
      <c r="K1777" s="114"/>
    </row>
    <row r="1778" spans="11:11" x14ac:dyDescent="0.25">
      <c r="K1778" s="114"/>
    </row>
    <row r="1779" spans="11:11" x14ac:dyDescent="0.25">
      <c r="K1779" s="114"/>
    </row>
    <row r="1780" spans="11:11" x14ac:dyDescent="0.25">
      <c r="K1780" s="114"/>
    </row>
    <row r="1781" spans="11:11" x14ac:dyDescent="0.25">
      <c r="K1781" s="114"/>
    </row>
    <row r="1782" spans="11:11" x14ac:dyDescent="0.25">
      <c r="K1782" s="114"/>
    </row>
    <row r="1783" spans="11:11" x14ac:dyDescent="0.25">
      <c r="K1783" s="114"/>
    </row>
    <row r="1784" spans="11:11" x14ac:dyDescent="0.25">
      <c r="K1784" s="114"/>
    </row>
    <row r="1785" spans="11:11" x14ac:dyDescent="0.25">
      <c r="K1785" s="114"/>
    </row>
    <row r="1786" spans="11:11" x14ac:dyDescent="0.25">
      <c r="K1786" s="114"/>
    </row>
    <row r="1787" spans="11:11" x14ac:dyDescent="0.25">
      <c r="K1787" s="114"/>
    </row>
    <row r="1788" spans="11:11" x14ac:dyDescent="0.25">
      <c r="K1788" s="114"/>
    </row>
    <row r="1789" spans="11:11" x14ac:dyDescent="0.25">
      <c r="K1789" s="114"/>
    </row>
    <row r="1790" spans="11:11" x14ac:dyDescent="0.25">
      <c r="K1790" s="114"/>
    </row>
    <row r="1791" spans="11:11" x14ac:dyDescent="0.25">
      <c r="K1791" s="114"/>
    </row>
    <row r="1792" spans="11:11" x14ac:dyDescent="0.25">
      <c r="K1792" s="114"/>
    </row>
    <row r="1793" spans="11:11" x14ac:dyDescent="0.25">
      <c r="K1793" s="114"/>
    </row>
    <row r="1794" spans="11:11" x14ac:dyDescent="0.25">
      <c r="K1794" s="114"/>
    </row>
    <row r="1795" spans="11:11" x14ac:dyDescent="0.25">
      <c r="K1795" s="114"/>
    </row>
    <row r="1796" spans="11:11" x14ac:dyDescent="0.25">
      <c r="K1796" s="114"/>
    </row>
    <row r="1797" spans="11:11" x14ac:dyDescent="0.25">
      <c r="K1797" s="114"/>
    </row>
    <row r="1798" spans="11:11" x14ac:dyDescent="0.25">
      <c r="K1798" s="114"/>
    </row>
    <row r="1799" spans="11:11" x14ac:dyDescent="0.25">
      <c r="K1799" s="114"/>
    </row>
    <row r="1800" spans="11:11" x14ac:dyDescent="0.25">
      <c r="K1800" s="114"/>
    </row>
    <row r="1801" spans="11:11" x14ac:dyDescent="0.25">
      <c r="K1801" s="114"/>
    </row>
    <row r="1802" spans="11:11" x14ac:dyDescent="0.25">
      <c r="K1802" s="114"/>
    </row>
    <row r="1803" spans="11:11" x14ac:dyDescent="0.25">
      <c r="K1803" s="114"/>
    </row>
    <row r="1804" spans="11:11" x14ac:dyDescent="0.25">
      <c r="K1804" s="114"/>
    </row>
    <row r="1805" spans="11:11" x14ac:dyDescent="0.25">
      <c r="K1805" s="114"/>
    </row>
    <row r="1806" spans="11:11" x14ac:dyDescent="0.25">
      <c r="K1806" s="114"/>
    </row>
    <row r="1807" spans="11:11" x14ac:dyDescent="0.25">
      <c r="K1807" s="114"/>
    </row>
    <row r="1808" spans="11:11" x14ac:dyDescent="0.25">
      <c r="K1808" s="114"/>
    </row>
    <row r="1809" spans="11:11" x14ac:dyDescent="0.25">
      <c r="K1809" s="114"/>
    </row>
    <row r="1810" spans="11:11" x14ac:dyDescent="0.25">
      <c r="K1810" s="114"/>
    </row>
    <row r="1811" spans="11:11" x14ac:dyDescent="0.25">
      <c r="K1811" s="114"/>
    </row>
    <row r="1812" spans="11:11" x14ac:dyDescent="0.25">
      <c r="K1812" s="114"/>
    </row>
    <row r="1813" spans="11:11" x14ac:dyDescent="0.25">
      <c r="K1813" s="114"/>
    </row>
    <row r="1814" spans="11:11" x14ac:dyDescent="0.25">
      <c r="K1814" s="114"/>
    </row>
    <row r="1815" spans="11:11" x14ac:dyDescent="0.25">
      <c r="K1815" s="114"/>
    </row>
    <row r="1816" spans="11:11" x14ac:dyDescent="0.25">
      <c r="K1816" s="114"/>
    </row>
    <row r="1817" spans="11:11" x14ac:dyDescent="0.25">
      <c r="K1817" s="114"/>
    </row>
    <row r="1818" spans="11:11" x14ac:dyDescent="0.25">
      <c r="K1818" s="114"/>
    </row>
    <row r="1819" spans="11:11" x14ac:dyDescent="0.25">
      <c r="K1819" s="114"/>
    </row>
    <row r="1820" spans="11:11" x14ac:dyDescent="0.25">
      <c r="K1820" s="114"/>
    </row>
    <row r="1821" spans="11:11" x14ac:dyDescent="0.25">
      <c r="K1821" s="114"/>
    </row>
    <row r="1822" spans="11:11" x14ac:dyDescent="0.25">
      <c r="K1822" s="114"/>
    </row>
    <row r="1823" spans="11:11" x14ac:dyDescent="0.25">
      <c r="K1823" s="114"/>
    </row>
    <row r="1824" spans="11:11" x14ac:dyDescent="0.25">
      <c r="K1824" s="114"/>
    </row>
    <row r="1825" spans="11:11" x14ac:dyDescent="0.25">
      <c r="K1825" s="114"/>
    </row>
    <row r="1826" spans="11:11" x14ac:dyDescent="0.25">
      <c r="K1826" s="114"/>
    </row>
    <row r="1827" spans="11:11" x14ac:dyDescent="0.25">
      <c r="K1827" s="114"/>
    </row>
    <row r="1828" spans="11:11" x14ac:dyDescent="0.25">
      <c r="K1828" s="114"/>
    </row>
    <row r="1829" spans="11:11" x14ac:dyDescent="0.25">
      <c r="K1829" s="114"/>
    </row>
    <row r="1830" spans="11:11" x14ac:dyDescent="0.25">
      <c r="K1830" s="114"/>
    </row>
    <row r="1831" spans="11:11" x14ac:dyDescent="0.25">
      <c r="K1831" s="114"/>
    </row>
    <row r="1832" spans="11:11" x14ac:dyDescent="0.25">
      <c r="K1832" s="114"/>
    </row>
    <row r="1833" spans="11:11" x14ac:dyDescent="0.25">
      <c r="K1833" s="114"/>
    </row>
    <row r="1834" spans="11:11" x14ac:dyDescent="0.25">
      <c r="K1834" s="114"/>
    </row>
    <row r="1835" spans="11:11" x14ac:dyDescent="0.25">
      <c r="K1835" s="114"/>
    </row>
    <row r="1836" spans="11:11" x14ac:dyDescent="0.25">
      <c r="K1836" s="114"/>
    </row>
    <row r="1837" spans="11:11" x14ac:dyDescent="0.25">
      <c r="K1837" s="114"/>
    </row>
    <row r="1838" spans="11:11" x14ac:dyDescent="0.25">
      <c r="K1838" s="114"/>
    </row>
    <row r="1839" spans="11:11" x14ac:dyDescent="0.25">
      <c r="K1839" s="114"/>
    </row>
    <row r="1840" spans="11:11" x14ac:dyDescent="0.25">
      <c r="K1840" s="114"/>
    </row>
    <row r="1841" spans="11:11" x14ac:dyDescent="0.25">
      <c r="K1841" s="114"/>
    </row>
    <row r="1842" spans="11:11" x14ac:dyDescent="0.25">
      <c r="K1842" s="114"/>
    </row>
    <row r="1843" spans="11:11" x14ac:dyDescent="0.25">
      <c r="K1843" s="114"/>
    </row>
    <row r="1844" spans="11:11" x14ac:dyDescent="0.25">
      <c r="K1844" s="114"/>
    </row>
    <row r="1845" spans="11:11" x14ac:dyDescent="0.25">
      <c r="K1845" s="114"/>
    </row>
    <row r="1846" spans="11:11" x14ac:dyDescent="0.25">
      <c r="K1846" s="114"/>
    </row>
    <row r="1847" spans="11:11" x14ac:dyDescent="0.25">
      <c r="K1847" s="114"/>
    </row>
    <row r="1848" spans="11:11" x14ac:dyDescent="0.25">
      <c r="K1848" s="114"/>
    </row>
    <row r="1849" spans="11:11" x14ac:dyDescent="0.25">
      <c r="K1849" s="114"/>
    </row>
    <row r="1850" spans="11:11" x14ac:dyDescent="0.25">
      <c r="K1850" s="114"/>
    </row>
    <row r="1851" spans="11:11" x14ac:dyDescent="0.25">
      <c r="K1851" s="114"/>
    </row>
    <row r="1852" spans="11:11" x14ac:dyDescent="0.25">
      <c r="K1852" s="114"/>
    </row>
    <row r="1853" spans="11:11" x14ac:dyDescent="0.25">
      <c r="K1853" s="114"/>
    </row>
    <row r="1854" spans="11:11" x14ac:dyDescent="0.25">
      <c r="K1854" s="114"/>
    </row>
    <row r="1855" spans="11:11" x14ac:dyDescent="0.25">
      <c r="K1855" s="114"/>
    </row>
    <row r="1856" spans="11:11" x14ac:dyDescent="0.25">
      <c r="K1856" s="114"/>
    </row>
    <row r="1857" spans="11:11" x14ac:dyDescent="0.25">
      <c r="K1857" s="114"/>
    </row>
    <row r="1858" spans="11:11" x14ac:dyDescent="0.25">
      <c r="K1858" s="114"/>
    </row>
    <row r="1859" spans="11:11" x14ac:dyDescent="0.25">
      <c r="K1859" s="114"/>
    </row>
    <row r="1860" spans="11:11" x14ac:dyDescent="0.25">
      <c r="K1860" s="114"/>
    </row>
    <row r="1861" spans="11:11" x14ac:dyDescent="0.25">
      <c r="K1861" s="114"/>
    </row>
    <row r="1862" spans="11:11" x14ac:dyDescent="0.25">
      <c r="K1862" s="114"/>
    </row>
    <row r="1863" spans="11:11" x14ac:dyDescent="0.25">
      <c r="K1863" s="114"/>
    </row>
    <row r="1864" spans="11:11" x14ac:dyDescent="0.25">
      <c r="K1864" s="114"/>
    </row>
    <row r="1865" spans="11:11" x14ac:dyDescent="0.25">
      <c r="K1865" s="114"/>
    </row>
    <row r="1866" spans="11:11" x14ac:dyDescent="0.25">
      <c r="K1866" s="114"/>
    </row>
    <row r="1867" spans="11:11" x14ac:dyDescent="0.25">
      <c r="K1867" s="114"/>
    </row>
    <row r="1868" spans="11:11" x14ac:dyDescent="0.25">
      <c r="K1868" s="114"/>
    </row>
    <row r="1869" spans="11:11" x14ac:dyDescent="0.25">
      <c r="K1869" s="114"/>
    </row>
    <row r="1870" spans="11:11" x14ac:dyDescent="0.25">
      <c r="K1870" s="114"/>
    </row>
    <row r="1871" spans="11:11" x14ac:dyDescent="0.25">
      <c r="K1871" s="114"/>
    </row>
    <row r="1872" spans="11:11" x14ac:dyDescent="0.25">
      <c r="K1872" s="114"/>
    </row>
    <row r="1873" spans="11:11" x14ac:dyDescent="0.25">
      <c r="K1873" s="114"/>
    </row>
    <row r="1874" spans="11:11" x14ac:dyDescent="0.25">
      <c r="K1874" s="114"/>
    </row>
    <row r="1875" spans="11:11" x14ac:dyDescent="0.25">
      <c r="K1875" s="114"/>
    </row>
    <row r="1876" spans="11:11" x14ac:dyDescent="0.25">
      <c r="K1876" s="114"/>
    </row>
    <row r="1877" spans="11:11" x14ac:dyDescent="0.25">
      <c r="K1877" s="114"/>
    </row>
    <row r="1878" spans="11:11" x14ac:dyDescent="0.25">
      <c r="K1878" s="114"/>
    </row>
    <row r="1879" spans="11:11" x14ac:dyDescent="0.25">
      <c r="K1879" s="114"/>
    </row>
    <row r="1880" spans="11:11" x14ac:dyDescent="0.25">
      <c r="K1880" s="114"/>
    </row>
    <row r="1881" spans="11:11" x14ac:dyDescent="0.25">
      <c r="K1881" s="114"/>
    </row>
    <row r="1882" spans="11:11" x14ac:dyDescent="0.25">
      <c r="K1882" s="114"/>
    </row>
    <row r="1883" spans="11:11" x14ac:dyDescent="0.25">
      <c r="K1883" s="114"/>
    </row>
    <row r="1884" spans="11:11" x14ac:dyDescent="0.25">
      <c r="K1884" s="114"/>
    </row>
    <row r="1885" spans="11:11" x14ac:dyDescent="0.25">
      <c r="K1885" s="114"/>
    </row>
    <row r="1886" spans="11:11" x14ac:dyDescent="0.25">
      <c r="K1886" s="114"/>
    </row>
    <row r="1887" spans="11:11" x14ac:dyDescent="0.25">
      <c r="K1887" s="114"/>
    </row>
    <row r="1888" spans="11:11" x14ac:dyDescent="0.25">
      <c r="K1888" s="114"/>
    </row>
    <row r="1889" spans="11:11" x14ac:dyDescent="0.25">
      <c r="K1889" s="114"/>
    </row>
    <row r="1890" spans="11:11" x14ac:dyDescent="0.25">
      <c r="K1890" s="114"/>
    </row>
    <row r="1891" spans="11:11" x14ac:dyDescent="0.25">
      <c r="K1891" s="114"/>
    </row>
    <row r="1892" spans="11:11" x14ac:dyDescent="0.25">
      <c r="K1892" s="114"/>
    </row>
    <row r="1893" spans="11:11" x14ac:dyDescent="0.25">
      <c r="K1893" s="114"/>
    </row>
    <row r="1894" spans="11:11" x14ac:dyDescent="0.25">
      <c r="K1894" s="114"/>
    </row>
    <row r="1895" spans="11:11" x14ac:dyDescent="0.25">
      <c r="K1895" s="114"/>
    </row>
    <row r="1896" spans="11:11" x14ac:dyDescent="0.25">
      <c r="K1896" s="114"/>
    </row>
    <row r="1897" spans="11:11" x14ac:dyDescent="0.25">
      <c r="K1897" s="114"/>
    </row>
    <row r="1898" spans="11:11" x14ac:dyDescent="0.25">
      <c r="K1898" s="114"/>
    </row>
    <row r="1899" spans="11:11" x14ac:dyDescent="0.25">
      <c r="K1899" s="114"/>
    </row>
    <row r="1900" spans="11:11" x14ac:dyDescent="0.25">
      <c r="K1900" s="114"/>
    </row>
    <row r="1901" spans="11:11" x14ac:dyDescent="0.25">
      <c r="K1901" s="114"/>
    </row>
    <row r="1902" spans="11:11" x14ac:dyDescent="0.25">
      <c r="K1902" s="114"/>
    </row>
    <row r="1903" spans="11:11" x14ac:dyDescent="0.25">
      <c r="K1903" s="114"/>
    </row>
    <row r="1904" spans="11:11" x14ac:dyDescent="0.25">
      <c r="K1904" s="114"/>
    </row>
    <row r="1905" spans="11:11" x14ac:dyDescent="0.25">
      <c r="K1905" s="114"/>
    </row>
    <row r="1906" spans="11:11" x14ac:dyDescent="0.25">
      <c r="K1906" s="114"/>
    </row>
    <row r="1907" spans="11:11" x14ac:dyDescent="0.25">
      <c r="K1907" s="114"/>
    </row>
    <row r="1908" spans="11:11" x14ac:dyDescent="0.25">
      <c r="K1908" s="114"/>
    </row>
    <row r="1909" spans="11:11" x14ac:dyDescent="0.25">
      <c r="K1909" s="114"/>
    </row>
    <row r="1910" spans="11:11" x14ac:dyDescent="0.25">
      <c r="K1910" s="114"/>
    </row>
    <row r="1911" spans="11:11" x14ac:dyDescent="0.25">
      <c r="K1911" s="114"/>
    </row>
    <row r="1912" spans="11:11" x14ac:dyDescent="0.25">
      <c r="K1912" s="114"/>
    </row>
    <row r="1913" spans="11:11" x14ac:dyDescent="0.25">
      <c r="K1913" s="114"/>
    </row>
    <row r="1914" spans="11:11" x14ac:dyDescent="0.25">
      <c r="K1914" s="114"/>
    </row>
    <row r="1915" spans="11:11" x14ac:dyDescent="0.25">
      <c r="K1915" s="114"/>
    </row>
    <row r="1916" spans="11:11" x14ac:dyDescent="0.25">
      <c r="K1916" s="114"/>
    </row>
    <row r="1917" spans="11:11" x14ac:dyDescent="0.25">
      <c r="K1917" s="114"/>
    </row>
    <row r="1918" spans="11:11" x14ac:dyDescent="0.25">
      <c r="K1918" s="114"/>
    </row>
    <row r="1919" spans="11:11" x14ac:dyDescent="0.25">
      <c r="K1919" s="114"/>
    </row>
    <row r="1920" spans="11:11" x14ac:dyDescent="0.25">
      <c r="K1920" s="114"/>
    </row>
    <row r="1921" spans="11:11" x14ac:dyDescent="0.25">
      <c r="K1921" s="114"/>
    </row>
    <row r="1922" spans="11:11" x14ac:dyDescent="0.25">
      <c r="K1922" s="114"/>
    </row>
    <row r="1923" spans="11:11" x14ac:dyDescent="0.25">
      <c r="K1923" s="114"/>
    </row>
    <row r="1924" spans="11:11" x14ac:dyDescent="0.25">
      <c r="K1924" s="114"/>
    </row>
    <row r="1925" spans="11:11" x14ac:dyDescent="0.25">
      <c r="K1925" s="114"/>
    </row>
    <row r="1926" spans="11:11" x14ac:dyDescent="0.25">
      <c r="K1926" s="114"/>
    </row>
    <row r="1927" spans="11:11" x14ac:dyDescent="0.25">
      <c r="K1927" s="114"/>
    </row>
    <row r="1928" spans="11:11" x14ac:dyDescent="0.25">
      <c r="K1928" s="114"/>
    </row>
    <row r="1929" spans="11:11" x14ac:dyDescent="0.25">
      <c r="K1929" s="114"/>
    </row>
    <row r="1930" spans="11:11" x14ac:dyDescent="0.25">
      <c r="K1930" s="114"/>
    </row>
    <row r="1931" spans="11:11" x14ac:dyDescent="0.25">
      <c r="K1931" s="114"/>
    </row>
    <row r="1932" spans="11:11" x14ac:dyDescent="0.25">
      <c r="K1932" s="114"/>
    </row>
    <row r="1933" spans="11:11" x14ac:dyDescent="0.25">
      <c r="K1933" s="114"/>
    </row>
    <row r="1934" spans="11:11" x14ac:dyDescent="0.25">
      <c r="K1934" s="114"/>
    </row>
    <row r="1935" spans="11:11" x14ac:dyDescent="0.25">
      <c r="K1935" s="114"/>
    </row>
    <row r="1936" spans="11:11" x14ac:dyDescent="0.25">
      <c r="K1936" s="114"/>
    </row>
    <row r="1937" spans="11:11" x14ac:dyDescent="0.25">
      <c r="K1937" s="114"/>
    </row>
    <row r="1938" spans="11:11" x14ac:dyDescent="0.25">
      <c r="K1938" s="114"/>
    </row>
    <row r="1939" spans="11:11" x14ac:dyDescent="0.25">
      <c r="K1939" s="114"/>
    </row>
    <row r="1940" spans="11:11" x14ac:dyDescent="0.25">
      <c r="K1940" s="114"/>
    </row>
    <row r="1941" spans="11:11" x14ac:dyDescent="0.25">
      <c r="K1941" s="114"/>
    </row>
    <row r="1942" spans="11:11" x14ac:dyDescent="0.25">
      <c r="K1942" s="114"/>
    </row>
    <row r="1943" spans="11:11" x14ac:dyDescent="0.25">
      <c r="K1943" s="114"/>
    </row>
    <row r="1944" spans="11:11" x14ac:dyDescent="0.25">
      <c r="K1944" s="114"/>
    </row>
    <row r="1945" spans="11:11" x14ac:dyDescent="0.25">
      <c r="K1945" s="114"/>
    </row>
    <row r="1946" spans="11:11" x14ac:dyDescent="0.25">
      <c r="K1946" s="114"/>
    </row>
    <row r="1947" spans="11:11" x14ac:dyDescent="0.25">
      <c r="K1947" s="114"/>
    </row>
    <row r="1948" spans="11:11" x14ac:dyDescent="0.25">
      <c r="K1948" s="114"/>
    </row>
    <row r="1949" spans="11:11" x14ac:dyDescent="0.25">
      <c r="K1949" s="114"/>
    </row>
    <row r="1950" spans="11:11" x14ac:dyDescent="0.25">
      <c r="K1950" s="114"/>
    </row>
    <row r="1951" spans="11:11" x14ac:dyDescent="0.25">
      <c r="K1951" s="114"/>
    </row>
    <row r="1952" spans="11:11" x14ac:dyDescent="0.25">
      <c r="K1952" s="114"/>
    </row>
    <row r="1953" spans="11:11" x14ac:dyDescent="0.25">
      <c r="K1953" s="114"/>
    </row>
    <row r="1954" spans="11:11" x14ac:dyDescent="0.25">
      <c r="K1954" s="114"/>
    </row>
    <row r="1955" spans="11:11" x14ac:dyDescent="0.25">
      <c r="K1955" s="114"/>
    </row>
    <row r="1956" spans="11:11" x14ac:dyDescent="0.25">
      <c r="K1956" s="114"/>
    </row>
    <row r="1957" spans="11:11" x14ac:dyDescent="0.25">
      <c r="K1957" s="114"/>
    </row>
    <row r="1958" spans="11:11" x14ac:dyDescent="0.25">
      <c r="K1958" s="114"/>
    </row>
    <row r="1959" spans="11:11" x14ac:dyDescent="0.25">
      <c r="K1959" s="114"/>
    </row>
    <row r="1960" spans="11:11" x14ac:dyDescent="0.25">
      <c r="K1960" s="114"/>
    </row>
    <row r="1961" spans="11:11" x14ac:dyDescent="0.25">
      <c r="K1961" s="114"/>
    </row>
    <row r="1962" spans="11:11" x14ac:dyDescent="0.25">
      <c r="K1962" s="114"/>
    </row>
    <row r="1963" spans="11:11" x14ac:dyDescent="0.25">
      <c r="K1963" s="114"/>
    </row>
    <row r="1964" spans="11:11" x14ac:dyDescent="0.25">
      <c r="K1964" s="114"/>
    </row>
    <row r="1965" spans="11:11" x14ac:dyDescent="0.25">
      <c r="K1965" s="114"/>
    </row>
    <row r="1966" spans="11:11" x14ac:dyDescent="0.25">
      <c r="K1966" s="114"/>
    </row>
    <row r="1967" spans="11:11" x14ac:dyDescent="0.25">
      <c r="K1967" s="114"/>
    </row>
    <row r="1968" spans="11:11" x14ac:dyDescent="0.25">
      <c r="K1968" s="114"/>
    </row>
    <row r="1969" spans="11:11" x14ac:dyDescent="0.25">
      <c r="K1969" s="114"/>
    </row>
    <row r="1970" spans="11:11" x14ac:dyDescent="0.25">
      <c r="K1970" s="114"/>
    </row>
    <row r="1971" spans="11:11" x14ac:dyDescent="0.25">
      <c r="K1971" s="114"/>
    </row>
    <row r="1972" spans="11:11" x14ac:dyDescent="0.25">
      <c r="K1972" s="114"/>
    </row>
    <row r="1973" spans="11:11" x14ac:dyDescent="0.25">
      <c r="K1973" s="114"/>
    </row>
    <row r="1974" spans="11:11" x14ac:dyDescent="0.25">
      <c r="K1974" s="114"/>
    </row>
    <row r="1975" spans="11:11" x14ac:dyDescent="0.25">
      <c r="K1975" s="114"/>
    </row>
    <row r="1976" spans="11:11" x14ac:dyDescent="0.25">
      <c r="K1976" s="114"/>
    </row>
    <row r="1977" spans="11:11" x14ac:dyDescent="0.25">
      <c r="K1977" s="114"/>
    </row>
    <row r="1978" spans="11:11" x14ac:dyDescent="0.25">
      <c r="K1978" s="114"/>
    </row>
    <row r="1979" spans="11:11" x14ac:dyDescent="0.25">
      <c r="K1979" s="114"/>
    </row>
    <row r="1980" spans="11:11" x14ac:dyDescent="0.25">
      <c r="K1980" s="114"/>
    </row>
    <row r="1981" spans="11:11" x14ac:dyDescent="0.25">
      <c r="K1981" s="114"/>
    </row>
    <row r="1982" spans="11:11" x14ac:dyDescent="0.25">
      <c r="K1982" s="114"/>
    </row>
    <row r="1983" spans="11:11" x14ac:dyDescent="0.25">
      <c r="K1983" s="114"/>
    </row>
    <row r="1984" spans="11:11" x14ac:dyDescent="0.25">
      <c r="K1984" s="114"/>
    </row>
    <row r="1985" spans="11:11" x14ac:dyDescent="0.25">
      <c r="K1985" s="114"/>
    </row>
    <row r="1986" spans="11:11" x14ac:dyDescent="0.25">
      <c r="K1986" s="114"/>
    </row>
    <row r="1987" spans="11:11" x14ac:dyDescent="0.25">
      <c r="K1987" s="114"/>
    </row>
    <row r="1988" spans="11:11" x14ac:dyDescent="0.25">
      <c r="K1988" s="114"/>
    </row>
    <row r="1989" spans="11:11" x14ac:dyDescent="0.25">
      <c r="K1989" s="114"/>
    </row>
    <row r="1990" spans="11:11" x14ac:dyDescent="0.25">
      <c r="K1990" s="114"/>
    </row>
    <row r="1991" spans="11:11" x14ac:dyDescent="0.25">
      <c r="K1991" s="114"/>
    </row>
    <row r="1992" spans="11:11" x14ac:dyDescent="0.25">
      <c r="K1992" s="114"/>
    </row>
    <row r="1993" spans="11:11" x14ac:dyDescent="0.25">
      <c r="K1993" s="114"/>
    </row>
    <row r="1994" spans="11:11" x14ac:dyDescent="0.25">
      <c r="K1994" s="114"/>
    </row>
    <row r="1995" spans="11:11" x14ac:dyDescent="0.25">
      <c r="K1995" s="114"/>
    </row>
    <row r="1996" spans="11:11" x14ac:dyDescent="0.25">
      <c r="K1996" s="114"/>
    </row>
    <row r="1997" spans="11:11" x14ac:dyDescent="0.25">
      <c r="K1997" s="114"/>
    </row>
    <row r="1998" spans="11:11" x14ac:dyDescent="0.25">
      <c r="K1998" s="114"/>
    </row>
    <row r="1999" spans="11:11" x14ac:dyDescent="0.25">
      <c r="K1999" s="114"/>
    </row>
    <row r="2000" spans="11:11" x14ac:dyDescent="0.25">
      <c r="K2000" s="114"/>
    </row>
    <row r="2001" spans="11:11" x14ac:dyDescent="0.25">
      <c r="K2001" s="114"/>
    </row>
    <row r="2002" spans="11:11" x14ac:dyDescent="0.25">
      <c r="K2002" s="114"/>
    </row>
    <row r="2003" spans="11:11" x14ac:dyDescent="0.25">
      <c r="K2003" s="114"/>
    </row>
    <row r="2004" spans="11:11" x14ac:dyDescent="0.25">
      <c r="K2004" s="114"/>
    </row>
    <row r="2005" spans="11:11" x14ac:dyDescent="0.25">
      <c r="K2005" s="114"/>
    </row>
    <row r="2006" spans="11:11" x14ac:dyDescent="0.25">
      <c r="K2006" s="114"/>
    </row>
    <row r="2007" spans="11:11" x14ac:dyDescent="0.25">
      <c r="K2007" s="114"/>
    </row>
    <row r="2008" spans="11:11" x14ac:dyDescent="0.25">
      <c r="K2008" s="114"/>
    </row>
    <row r="2009" spans="11:11" x14ac:dyDescent="0.25">
      <c r="K2009" s="114"/>
    </row>
    <row r="2010" spans="11:11" x14ac:dyDescent="0.25">
      <c r="K2010" s="114"/>
    </row>
    <row r="2011" spans="11:11" x14ac:dyDescent="0.25">
      <c r="K2011" s="114"/>
    </row>
    <row r="2012" spans="11:11" x14ac:dyDescent="0.25">
      <c r="K2012" s="114"/>
    </row>
    <row r="2013" spans="11:11" x14ac:dyDescent="0.25">
      <c r="K2013" s="114"/>
    </row>
    <row r="2014" spans="11:11" x14ac:dyDescent="0.25">
      <c r="K2014" s="114"/>
    </row>
    <row r="2015" spans="11:11" x14ac:dyDescent="0.25">
      <c r="K2015" s="114"/>
    </row>
    <row r="2016" spans="11:11" x14ac:dyDescent="0.25">
      <c r="K2016" s="114"/>
    </row>
    <row r="2017" spans="11:11" x14ac:dyDescent="0.25">
      <c r="K2017" s="114"/>
    </row>
    <row r="2018" spans="11:11" x14ac:dyDescent="0.25">
      <c r="K2018" s="114"/>
    </row>
    <row r="2019" spans="11:11" x14ac:dyDescent="0.25">
      <c r="K2019" s="114"/>
    </row>
    <row r="2020" spans="11:11" x14ac:dyDescent="0.25">
      <c r="K2020" s="114"/>
    </row>
    <row r="2021" spans="11:11" x14ac:dyDescent="0.25">
      <c r="K2021" s="114"/>
    </row>
    <row r="2022" spans="11:11" x14ac:dyDescent="0.25">
      <c r="K2022" s="114"/>
    </row>
    <row r="2023" spans="11:11" x14ac:dyDescent="0.25">
      <c r="K2023" s="114"/>
    </row>
    <row r="2024" spans="11:11" x14ac:dyDescent="0.25">
      <c r="K2024" s="114"/>
    </row>
    <row r="2025" spans="11:11" x14ac:dyDescent="0.25">
      <c r="K2025" s="114"/>
    </row>
    <row r="2026" spans="11:11" x14ac:dyDescent="0.25">
      <c r="K2026" s="114"/>
    </row>
    <row r="2027" spans="11:11" x14ac:dyDescent="0.25">
      <c r="K2027" s="114"/>
    </row>
    <row r="2028" spans="11:11" x14ac:dyDescent="0.25">
      <c r="K2028" s="114"/>
    </row>
    <row r="2029" spans="11:11" x14ac:dyDescent="0.25">
      <c r="K2029" s="114"/>
    </row>
    <row r="2030" spans="11:11" x14ac:dyDescent="0.25">
      <c r="K2030" s="114"/>
    </row>
    <row r="2031" spans="11:11" x14ac:dyDescent="0.25">
      <c r="K2031" s="114"/>
    </row>
    <row r="2032" spans="11:11" x14ac:dyDescent="0.25">
      <c r="K2032" s="114"/>
    </row>
    <row r="2033" spans="11:11" x14ac:dyDescent="0.25">
      <c r="K2033" s="114"/>
    </row>
    <row r="2034" spans="11:11" x14ac:dyDescent="0.25">
      <c r="K2034" s="114"/>
    </row>
    <row r="2035" spans="11:11" x14ac:dyDescent="0.25">
      <c r="K2035" s="114"/>
    </row>
    <row r="2036" spans="11:11" x14ac:dyDescent="0.25">
      <c r="K2036" s="114"/>
    </row>
    <row r="2037" spans="11:11" x14ac:dyDescent="0.25">
      <c r="K2037" s="114"/>
    </row>
    <row r="2038" spans="11:11" x14ac:dyDescent="0.25">
      <c r="K2038" s="114"/>
    </row>
    <row r="2039" spans="11:11" x14ac:dyDescent="0.25">
      <c r="K2039" s="114"/>
    </row>
    <row r="2040" spans="11:11" x14ac:dyDescent="0.25">
      <c r="K2040" s="114"/>
    </row>
    <row r="2041" spans="11:11" x14ac:dyDescent="0.25">
      <c r="K2041" s="114"/>
    </row>
    <row r="2042" spans="11:11" x14ac:dyDescent="0.25">
      <c r="K2042" s="114"/>
    </row>
    <row r="2043" spans="11:11" x14ac:dyDescent="0.25">
      <c r="K2043" s="114"/>
    </row>
    <row r="2044" spans="11:11" x14ac:dyDescent="0.25">
      <c r="K2044" s="114"/>
    </row>
    <row r="2045" spans="11:11" x14ac:dyDescent="0.25">
      <c r="K2045" s="114"/>
    </row>
    <row r="2046" spans="11:11" x14ac:dyDescent="0.25">
      <c r="K2046" s="114"/>
    </row>
    <row r="2047" spans="11:11" x14ac:dyDescent="0.25">
      <c r="K2047" s="114"/>
    </row>
    <row r="2048" spans="11:11" x14ac:dyDescent="0.25">
      <c r="K2048" s="114"/>
    </row>
    <row r="2049" spans="11:11" x14ac:dyDescent="0.25">
      <c r="K2049" s="114"/>
    </row>
    <row r="2050" spans="11:11" x14ac:dyDescent="0.25">
      <c r="K2050" s="114"/>
    </row>
    <row r="2051" spans="11:11" x14ac:dyDescent="0.25">
      <c r="K2051" s="114"/>
    </row>
    <row r="2052" spans="11:11" x14ac:dyDescent="0.25">
      <c r="K2052" s="114"/>
    </row>
    <row r="2053" spans="11:11" x14ac:dyDescent="0.25">
      <c r="K2053" s="114"/>
    </row>
    <row r="2054" spans="11:11" x14ac:dyDescent="0.25">
      <c r="K2054" s="114"/>
    </row>
    <row r="2055" spans="11:11" x14ac:dyDescent="0.25">
      <c r="K2055" s="114"/>
    </row>
    <row r="2056" spans="11:11" x14ac:dyDescent="0.25">
      <c r="K2056" s="114"/>
    </row>
    <row r="2057" spans="11:11" x14ac:dyDescent="0.25">
      <c r="K2057" s="114"/>
    </row>
    <row r="2058" spans="11:11" x14ac:dyDescent="0.25">
      <c r="K2058" s="114"/>
    </row>
    <row r="2059" spans="11:11" x14ac:dyDescent="0.25">
      <c r="K2059" s="114"/>
    </row>
    <row r="2060" spans="11:11" x14ac:dyDescent="0.25">
      <c r="K2060" s="114"/>
    </row>
    <row r="2061" spans="11:11" x14ac:dyDescent="0.25">
      <c r="K2061" s="114"/>
    </row>
    <row r="2062" spans="11:11" x14ac:dyDescent="0.25">
      <c r="K2062" s="114"/>
    </row>
    <row r="2063" spans="11:11" x14ac:dyDescent="0.25">
      <c r="K2063" s="114"/>
    </row>
    <row r="2064" spans="11:11" x14ac:dyDescent="0.25">
      <c r="K2064" s="114"/>
    </row>
    <row r="2065" spans="11:11" x14ac:dyDescent="0.25">
      <c r="K2065" s="114"/>
    </row>
    <row r="2066" spans="11:11" x14ac:dyDescent="0.25">
      <c r="K2066" s="114"/>
    </row>
    <row r="2067" spans="11:11" x14ac:dyDescent="0.25">
      <c r="K2067" s="114"/>
    </row>
    <row r="2068" spans="11:11" x14ac:dyDescent="0.25">
      <c r="K2068" s="114"/>
    </row>
    <row r="2069" spans="11:11" x14ac:dyDescent="0.25">
      <c r="K2069" s="114"/>
    </row>
    <row r="2070" spans="11:11" x14ac:dyDescent="0.25">
      <c r="K2070" s="114"/>
    </row>
    <row r="2071" spans="11:11" x14ac:dyDescent="0.25">
      <c r="K2071" s="114"/>
    </row>
    <row r="2072" spans="11:11" x14ac:dyDescent="0.25">
      <c r="K2072" s="114"/>
    </row>
    <row r="2073" spans="11:11" x14ac:dyDescent="0.25">
      <c r="K2073" s="114"/>
    </row>
    <row r="2074" spans="11:11" x14ac:dyDescent="0.25">
      <c r="K2074" s="114"/>
    </row>
    <row r="2075" spans="11:11" x14ac:dyDescent="0.25">
      <c r="K2075" s="114"/>
    </row>
    <row r="2076" spans="11:11" x14ac:dyDescent="0.25">
      <c r="K2076" s="114"/>
    </row>
    <row r="2077" spans="11:11" x14ac:dyDescent="0.25">
      <c r="K2077" s="114"/>
    </row>
    <row r="2078" spans="11:11" x14ac:dyDescent="0.25">
      <c r="K2078" s="114"/>
    </row>
    <row r="2079" spans="11:11" x14ac:dyDescent="0.25">
      <c r="K2079" s="114"/>
    </row>
    <row r="2080" spans="11:11" x14ac:dyDescent="0.25">
      <c r="K2080" s="114"/>
    </row>
    <row r="2081" spans="11:11" x14ac:dyDescent="0.25">
      <c r="K2081" s="114"/>
    </row>
    <row r="2082" spans="11:11" x14ac:dyDescent="0.25">
      <c r="K2082" s="114"/>
    </row>
    <row r="2083" spans="11:11" x14ac:dyDescent="0.25">
      <c r="K2083" s="114"/>
    </row>
    <row r="2084" spans="11:11" x14ac:dyDescent="0.25">
      <c r="K2084" s="114"/>
    </row>
    <row r="2085" spans="11:11" x14ac:dyDescent="0.25">
      <c r="K2085" s="114"/>
    </row>
    <row r="2086" spans="11:11" x14ac:dyDescent="0.25">
      <c r="K2086" s="114"/>
    </row>
    <row r="2087" spans="11:11" x14ac:dyDescent="0.25">
      <c r="K2087" s="114"/>
    </row>
    <row r="2088" spans="11:11" x14ac:dyDescent="0.25">
      <c r="K2088" s="114"/>
    </row>
    <row r="2089" spans="11:11" x14ac:dyDescent="0.25">
      <c r="K2089" s="114"/>
    </row>
    <row r="2090" spans="11:11" x14ac:dyDescent="0.25">
      <c r="K2090" s="114"/>
    </row>
    <row r="2091" spans="11:11" x14ac:dyDescent="0.25">
      <c r="K2091" s="114"/>
    </row>
    <row r="2092" spans="11:11" x14ac:dyDescent="0.25">
      <c r="K2092" s="114"/>
    </row>
    <row r="2093" spans="11:11" x14ac:dyDescent="0.25">
      <c r="K2093" s="114"/>
    </row>
    <row r="2094" spans="11:11" x14ac:dyDescent="0.25">
      <c r="K2094" s="114"/>
    </row>
    <row r="2095" spans="11:11" x14ac:dyDescent="0.25">
      <c r="K2095" s="114"/>
    </row>
    <row r="2096" spans="11:11" x14ac:dyDescent="0.25">
      <c r="K2096" s="114"/>
    </row>
    <row r="2097" spans="11:11" x14ac:dyDescent="0.25">
      <c r="K2097" s="114"/>
    </row>
    <row r="2098" spans="11:11" x14ac:dyDescent="0.25">
      <c r="K2098" s="114"/>
    </row>
    <row r="2099" spans="11:11" x14ac:dyDescent="0.25">
      <c r="K2099" s="114"/>
    </row>
    <row r="2100" spans="11:11" x14ac:dyDescent="0.25">
      <c r="K2100" s="114"/>
    </row>
    <row r="2101" spans="11:11" x14ac:dyDescent="0.25">
      <c r="K2101" s="114"/>
    </row>
    <row r="2102" spans="11:11" x14ac:dyDescent="0.25">
      <c r="K2102" s="114"/>
    </row>
    <row r="2103" spans="11:11" x14ac:dyDescent="0.25">
      <c r="K2103" s="114"/>
    </row>
    <row r="2104" spans="11:11" x14ac:dyDescent="0.25">
      <c r="K2104" s="114"/>
    </row>
    <row r="2105" spans="11:11" x14ac:dyDescent="0.25">
      <c r="K2105" s="114"/>
    </row>
    <row r="2106" spans="11:11" x14ac:dyDescent="0.25">
      <c r="K2106" s="114"/>
    </row>
    <row r="2107" spans="11:11" x14ac:dyDescent="0.25">
      <c r="K2107" s="114"/>
    </row>
    <row r="2108" spans="11:11" x14ac:dyDescent="0.25">
      <c r="K2108" s="114"/>
    </row>
    <row r="2109" spans="11:11" x14ac:dyDescent="0.25">
      <c r="K2109" s="114"/>
    </row>
    <row r="2110" spans="11:11" x14ac:dyDescent="0.25">
      <c r="K2110" s="114"/>
    </row>
    <row r="2111" spans="11:11" x14ac:dyDescent="0.25">
      <c r="K2111" s="114"/>
    </row>
    <row r="2112" spans="11:11" x14ac:dyDescent="0.25">
      <c r="K2112" s="114"/>
    </row>
    <row r="2113" spans="11:11" x14ac:dyDescent="0.25">
      <c r="K2113" s="114"/>
    </row>
    <row r="2114" spans="11:11" x14ac:dyDescent="0.25">
      <c r="K2114" s="114"/>
    </row>
    <row r="2115" spans="11:11" x14ac:dyDescent="0.25">
      <c r="K2115" s="114"/>
    </row>
    <row r="2116" spans="11:11" x14ac:dyDescent="0.25">
      <c r="K2116" s="114"/>
    </row>
    <row r="2117" spans="11:11" x14ac:dyDescent="0.25">
      <c r="K2117" s="114"/>
    </row>
    <row r="2118" spans="11:11" x14ac:dyDescent="0.25">
      <c r="K2118" s="114"/>
    </row>
    <row r="2119" spans="11:11" x14ac:dyDescent="0.25">
      <c r="K2119" s="114"/>
    </row>
    <row r="2120" spans="11:11" x14ac:dyDescent="0.25">
      <c r="K2120" s="114"/>
    </row>
    <row r="2121" spans="11:11" x14ac:dyDescent="0.25">
      <c r="K2121" s="114"/>
    </row>
    <row r="2122" spans="11:11" x14ac:dyDescent="0.25">
      <c r="K2122" s="114"/>
    </row>
    <row r="2123" spans="11:11" x14ac:dyDescent="0.25">
      <c r="K2123" s="114"/>
    </row>
    <row r="2124" spans="11:11" x14ac:dyDescent="0.25">
      <c r="K2124" s="114"/>
    </row>
    <row r="2125" spans="11:11" x14ac:dyDescent="0.25">
      <c r="K2125" s="114"/>
    </row>
    <row r="2126" spans="11:11" x14ac:dyDescent="0.25">
      <c r="K2126" s="114"/>
    </row>
    <row r="2127" spans="11:11" x14ac:dyDescent="0.25">
      <c r="K2127" s="114"/>
    </row>
    <row r="2128" spans="11:11" x14ac:dyDescent="0.25">
      <c r="K2128" s="114"/>
    </row>
    <row r="2129" spans="11:11" x14ac:dyDescent="0.25">
      <c r="K2129" s="114"/>
    </row>
    <row r="2130" spans="11:11" x14ac:dyDescent="0.25">
      <c r="K2130" s="114"/>
    </row>
    <row r="2131" spans="11:11" x14ac:dyDescent="0.25">
      <c r="K2131" s="114"/>
    </row>
    <row r="2132" spans="11:11" x14ac:dyDescent="0.25">
      <c r="K2132" s="114"/>
    </row>
    <row r="2133" spans="11:11" x14ac:dyDescent="0.25">
      <c r="K2133" s="114"/>
    </row>
    <row r="2134" spans="11:11" x14ac:dyDescent="0.25">
      <c r="K2134" s="114"/>
    </row>
    <row r="2135" spans="11:11" x14ac:dyDescent="0.25">
      <c r="K2135" s="114"/>
    </row>
    <row r="2136" spans="11:11" x14ac:dyDescent="0.25">
      <c r="K2136" s="114"/>
    </row>
    <row r="2137" spans="11:11" x14ac:dyDescent="0.25">
      <c r="K2137" s="114"/>
    </row>
    <row r="2138" spans="11:11" x14ac:dyDescent="0.25">
      <c r="K2138" s="114"/>
    </row>
    <row r="2139" spans="11:11" x14ac:dyDescent="0.25">
      <c r="K2139" s="114"/>
    </row>
    <row r="2140" spans="11:11" x14ac:dyDescent="0.25">
      <c r="K2140" s="114"/>
    </row>
    <row r="2141" spans="11:11" x14ac:dyDescent="0.25">
      <c r="K2141" s="114"/>
    </row>
    <row r="2142" spans="11:11" x14ac:dyDescent="0.25">
      <c r="K2142" s="114"/>
    </row>
    <row r="2143" spans="11:11" x14ac:dyDescent="0.25">
      <c r="K2143" s="114"/>
    </row>
    <row r="2144" spans="11:11" x14ac:dyDescent="0.25">
      <c r="K2144" s="114"/>
    </row>
    <row r="2145" spans="11:11" x14ac:dyDescent="0.25">
      <c r="K2145" s="114"/>
    </row>
    <row r="2146" spans="11:11" x14ac:dyDescent="0.25">
      <c r="K2146" s="114"/>
    </row>
    <row r="2147" spans="11:11" x14ac:dyDescent="0.25">
      <c r="K2147" s="114"/>
    </row>
    <row r="2148" spans="11:11" x14ac:dyDescent="0.25">
      <c r="K2148" s="114"/>
    </row>
    <row r="2149" spans="11:11" x14ac:dyDescent="0.25">
      <c r="K2149" s="114"/>
    </row>
    <row r="2150" spans="11:11" x14ac:dyDescent="0.25">
      <c r="K2150" s="114"/>
    </row>
    <row r="2151" spans="11:11" x14ac:dyDescent="0.25">
      <c r="K2151" s="114"/>
    </row>
    <row r="2152" spans="11:11" x14ac:dyDescent="0.25">
      <c r="K2152" s="114"/>
    </row>
    <row r="2153" spans="11:11" x14ac:dyDescent="0.25">
      <c r="K2153" s="114"/>
    </row>
    <row r="2154" spans="11:11" x14ac:dyDescent="0.25">
      <c r="K2154" s="114"/>
    </row>
    <row r="2155" spans="11:11" x14ac:dyDescent="0.25">
      <c r="K2155" s="114"/>
    </row>
    <row r="2156" spans="11:11" x14ac:dyDescent="0.25">
      <c r="K2156" s="114"/>
    </row>
    <row r="2157" spans="11:11" x14ac:dyDescent="0.25">
      <c r="K2157" s="114"/>
    </row>
    <row r="2158" spans="11:11" x14ac:dyDescent="0.25">
      <c r="K2158" s="114"/>
    </row>
    <row r="2159" spans="11:11" x14ac:dyDescent="0.25">
      <c r="K2159" s="114"/>
    </row>
    <row r="2160" spans="11:11" x14ac:dyDescent="0.25">
      <c r="K2160" s="114"/>
    </row>
    <row r="2161" spans="11:11" x14ac:dyDescent="0.25">
      <c r="K2161" s="114"/>
    </row>
    <row r="2162" spans="11:11" x14ac:dyDescent="0.25">
      <c r="K2162" s="114"/>
    </row>
    <row r="2163" spans="11:11" x14ac:dyDescent="0.25">
      <c r="K2163" s="114"/>
    </row>
    <row r="2164" spans="11:11" x14ac:dyDescent="0.25">
      <c r="K2164" s="114"/>
    </row>
    <row r="2165" spans="11:11" x14ac:dyDescent="0.25">
      <c r="K2165" s="114"/>
    </row>
    <row r="2166" spans="11:11" x14ac:dyDescent="0.25">
      <c r="K2166" s="114"/>
    </row>
    <row r="2167" spans="11:11" x14ac:dyDescent="0.25">
      <c r="K2167" s="114"/>
    </row>
    <row r="2168" spans="11:11" x14ac:dyDescent="0.25">
      <c r="K2168" s="114"/>
    </row>
    <row r="2169" spans="11:11" x14ac:dyDescent="0.25">
      <c r="K2169" s="114"/>
    </row>
    <row r="2170" spans="11:11" x14ac:dyDescent="0.25">
      <c r="K2170" s="114"/>
    </row>
    <row r="2171" spans="11:11" x14ac:dyDescent="0.25">
      <c r="K2171" s="114"/>
    </row>
    <row r="2172" spans="11:11" x14ac:dyDescent="0.25">
      <c r="K2172" s="114"/>
    </row>
    <row r="2173" spans="11:11" x14ac:dyDescent="0.25">
      <c r="K2173" s="114"/>
    </row>
    <row r="2174" spans="11:11" x14ac:dyDescent="0.25">
      <c r="K2174" s="114"/>
    </row>
    <row r="2175" spans="11:11" x14ac:dyDescent="0.25">
      <c r="K2175" s="114"/>
    </row>
    <row r="2176" spans="11:11" x14ac:dyDescent="0.25">
      <c r="K2176" s="114"/>
    </row>
    <row r="2177" spans="11:11" x14ac:dyDescent="0.25">
      <c r="K2177" s="114"/>
    </row>
    <row r="2178" spans="11:11" x14ac:dyDescent="0.25">
      <c r="K2178" s="114"/>
    </row>
    <row r="2179" spans="11:11" x14ac:dyDescent="0.25">
      <c r="K2179" s="114"/>
    </row>
    <row r="2180" spans="11:11" x14ac:dyDescent="0.25">
      <c r="K2180" s="114"/>
    </row>
    <row r="2181" spans="11:11" x14ac:dyDescent="0.25">
      <c r="K2181" s="114"/>
    </row>
    <row r="2182" spans="11:11" x14ac:dyDescent="0.25">
      <c r="K2182" s="114"/>
    </row>
    <row r="2183" spans="11:11" x14ac:dyDescent="0.25">
      <c r="K2183" s="114"/>
    </row>
    <row r="2184" spans="11:11" x14ac:dyDescent="0.25">
      <c r="K2184" s="114"/>
    </row>
    <row r="2185" spans="11:11" x14ac:dyDescent="0.25">
      <c r="K2185" s="114"/>
    </row>
    <row r="2186" spans="11:11" x14ac:dyDescent="0.25">
      <c r="K2186" s="114"/>
    </row>
    <row r="2187" spans="11:11" x14ac:dyDescent="0.25">
      <c r="K2187" s="114"/>
    </row>
    <row r="2188" spans="11:11" x14ac:dyDescent="0.25">
      <c r="K2188" s="114"/>
    </row>
    <row r="2189" spans="11:11" x14ac:dyDescent="0.25">
      <c r="K2189" s="114"/>
    </row>
    <row r="2190" spans="11:11" x14ac:dyDescent="0.25">
      <c r="K2190" s="114"/>
    </row>
    <row r="2191" spans="11:11" x14ac:dyDescent="0.25">
      <c r="K2191" s="114"/>
    </row>
    <row r="2192" spans="11:11" x14ac:dyDescent="0.25">
      <c r="K2192" s="114"/>
    </row>
    <row r="2193" spans="11:11" x14ac:dyDescent="0.25">
      <c r="K2193" s="114"/>
    </row>
    <row r="2194" spans="11:11" x14ac:dyDescent="0.25">
      <c r="K2194" s="114"/>
    </row>
    <row r="2195" spans="11:11" x14ac:dyDescent="0.25">
      <c r="K2195" s="114"/>
    </row>
    <row r="2196" spans="11:11" x14ac:dyDescent="0.25">
      <c r="K2196" s="114"/>
    </row>
    <row r="2197" spans="11:11" x14ac:dyDescent="0.25">
      <c r="K2197" s="114"/>
    </row>
    <row r="2198" spans="11:11" x14ac:dyDescent="0.25">
      <c r="K2198" s="114"/>
    </row>
    <row r="2199" spans="11:11" x14ac:dyDescent="0.25">
      <c r="K2199" s="114"/>
    </row>
    <row r="2200" spans="11:11" x14ac:dyDescent="0.25">
      <c r="K2200" s="114"/>
    </row>
    <row r="2201" spans="11:11" x14ac:dyDescent="0.25">
      <c r="K2201" s="114"/>
    </row>
    <row r="2202" spans="11:11" x14ac:dyDescent="0.25">
      <c r="K2202" s="114"/>
    </row>
    <row r="2203" spans="11:11" x14ac:dyDescent="0.25">
      <c r="K2203" s="114"/>
    </row>
    <row r="2204" spans="11:11" x14ac:dyDescent="0.25">
      <c r="K2204" s="114"/>
    </row>
    <row r="2205" spans="11:11" x14ac:dyDescent="0.25">
      <c r="K2205" s="114"/>
    </row>
    <row r="2206" spans="11:11" x14ac:dyDescent="0.25">
      <c r="K2206" s="114"/>
    </row>
    <row r="2207" spans="11:11" x14ac:dyDescent="0.25">
      <c r="K2207" s="114"/>
    </row>
    <row r="2208" spans="11:11" x14ac:dyDescent="0.25">
      <c r="K2208" s="114"/>
    </row>
    <row r="2209" spans="11:11" x14ac:dyDescent="0.25">
      <c r="K2209" s="114"/>
    </row>
    <row r="2210" spans="11:11" x14ac:dyDescent="0.25">
      <c r="K2210" s="114"/>
    </row>
    <row r="2211" spans="11:11" x14ac:dyDescent="0.25">
      <c r="K2211" s="114"/>
    </row>
    <row r="2212" spans="11:11" x14ac:dyDescent="0.25">
      <c r="K2212" s="114"/>
    </row>
    <row r="2213" spans="11:11" x14ac:dyDescent="0.25">
      <c r="K2213" s="114"/>
    </row>
    <row r="2214" spans="11:11" x14ac:dyDescent="0.25">
      <c r="K2214" s="114"/>
    </row>
    <row r="2215" spans="11:11" x14ac:dyDescent="0.25">
      <c r="K2215" s="114"/>
    </row>
    <row r="2216" spans="11:11" x14ac:dyDescent="0.25">
      <c r="K2216" s="114"/>
    </row>
    <row r="2217" spans="11:11" x14ac:dyDescent="0.25">
      <c r="K2217" s="114"/>
    </row>
    <row r="2218" spans="11:11" x14ac:dyDescent="0.25">
      <c r="K2218" s="114"/>
    </row>
    <row r="2219" spans="11:11" x14ac:dyDescent="0.25">
      <c r="K2219" s="114"/>
    </row>
    <row r="2220" spans="11:11" x14ac:dyDescent="0.25">
      <c r="K2220" s="114"/>
    </row>
    <row r="2221" spans="11:11" x14ac:dyDescent="0.25">
      <c r="K2221" s="114"/>
    </row>
    <row r="2222" spans="11:11" x14ac:dyDescent="0.25">
      <c r="K2222" s="114"/>
    </row>
    <row r="2223" spans="11:11" x14ac:dyDescent="0.25">
      <c r="K2223" s="114"/>
    </row>
    <row r="2224" spans="11:11" x14ac:dyDescent="0.25">
      <c r="K2224" s="114"/>
    </row>
    <row r="2225" spans="11:11" x14ac:dyDescent="0.25">
      <c r="K2225" s="114"/>
    </row>
    <row r="2226" spans="11:11" x14ac:dyDescent="0.25">
      <c r="K2226" s="114"/>
    </row>
    <row r="2227" spans="11:11" x14ac:dyDescent="0.25">
      <c r="K2227" s="114"/>
    </row>
    <row r="2228" spans="11:11" x14ac:dyDescent="0.25">
      <c r="K2228" s="114"/>
    </row>
    <row r="2229" spans="11:11" x14ac:dyDescent="0.25">
      <c r="K2229" s="114"/>
    </row>
    <row r="2230" spans="11:11" x14ac:dyDescent="0.25">
      <c r="K2230" s="114"/>
    </row>
    <row r="2231" spans="11:11" x14ac:dyDescent="0.25">
      <c r="K2231" s="114"/>
    </row>
    <row r="2232" spans="11:11" x14ac:dyDescent="0.25">
      <c r="K2232" s="114"/>
    </row>
    <row r="2233" spans="11:11" x14ac:dyDescent="0.25">
      <c r="K2233" s="114"/>
    </row>
    <row r="2234" spans="11:11" x14ac:dyDescent="0.25">
      <c r="K2234" s="114"/>
    </row>
    <row r="2235" spans="11:11" x14ac:dyDescent="0.25">
      <c r="K2235" s="114"/>
    </row>
    <row r="2236" spans="11:11" x14ac:dyDescent="0.25">
      <c r="K2236" s="114"/>
    </row>
    <row r="2237" spans="11:11" x14ac:dyDescent="0.25">
      <c r="K2237" s="114"/>
    </row>
    <row r="2238" spans="11:11" x14ac:dyDescent="0.25">
      <c r="K2238" s="114"/>
    </row>
    <row r="2239" spans="11:11" x14ac:dyDescent="0.25">
      <c r="K2239" s="114"/>
    </row>
    <row r="2240" spans="11:11" x14ac:dyDescent="0.25">
      <c r="K2240" s="114"/>
    </row>
    <row r="2241" spans="11:11" x14ac:dyDescent="0.25">
      <c r="K2241" s="114"/>
    </row>
    <row r="2242" spans="11:11" x14ac:dyDescent="0.25">
      <c r="K2242" s="114"/>
    </row>
    <row r="2243" spans="11:11" x14ac:dyDescent="0.25">
      <c r="K2243" s="114"/>
    </row>
    <row r="2244" spans="11:11" x14ac:dyDescent="0.25">
      <c r="K2244" s="114"/>
    </row>
    <row r="2245" spans="11:11" x14ac:dyDescent="0.25">
      <c r="K2245" s="114"/>
    </row>
    <row r="2246" spans="11:11" x14ac:dyDescent="0.25">
      <c r="K2246" s="114"/>
    </row>
    <row r="2247" spans="11:11" x14ac:dyDescent="0.25">
      <c r="K2247" s="114"/>
    </row>
    <row r="2248" spans="11:11" x14ac:dyDescent="0.25">
      <c r="K2248" s="114"/>
    </row>
    <row r="2249" spans="11:11" x14ac:dyDescent="0.25">
      <c r="K2249" s="114"/>
    </row>
    <row r="2250" spans="11:11" x14ac:dyDescent="0.25">
      <c r="K2250" s="114"/>
    </row>
    <row r="2251" spans="11:11" x14ac:dyDescent="0.25">
      <c r="K2251" s="114"/>
    </row>
    <row r="2252" spans="11:11" x14ac:dyDescent="0.25">
      <c r="K2252" s="114"/>
    </row>
    <row r="2253" spans="11:11" x14ac:dyDescent="0.25">
      <c r="K2253" s="114"/>
    </row>
    <row r="2254" spans="11:11" x14ac:dyDescent="0.25">
      <c r="K2254" s="114"/>
    </row>
    <row r="2255" spans="11:11" x14ac:dyDescent="0.25">
      <c r="K2255" s="114"/>
    </row>
    <row r="2256" spans="11:11" x14ac:dyDescent="0.25">
      <c r="K2256" s="114"/>
    </row>
    <row r="2257" spans="11:11" x14ac:dyDescent="0.25">
      <c r="K2257" s="114"/>
    </row>
    <row r="2258" spans="11:11" x14ac:dyDescent="0.25">
      <c r="K2258" s="114"/>
    </row>
    <row r="2259" spans="11:11" x14ac:dyDescent="0.25">
      <c r="K2259" s="114"/>
    </row>
    <row r="2260" spans="11:11" x14ac:dyDescent="0.25">
      <c r="K2260" s="114"/>
    </row>
    <row r="2261" spans="11:11" x14ac:dyDescent="0.25">
      <c r="K2261" s="114"/>
    </row>
    <row r="2262" spans="11:11" x14ac:dyDescent="0.25">
      <c r="K2262" s="114"/>
    </row>
    <row r="2263" spans="11:11" x14ac:dyDescent="0.25">
      <c r="K2263" s="114"/>
    </row>
    <row r="2264" spans="11:11" x14ac:dyDescent="0.25">
      <c r="K2264" s="114"/>
    </row>
    <row r="2265" spans="11:11" x14ac:dyDescent="0.25">
      <c r="K2265" s="114"/>
    </row>
    <row r="2266" spans="11:11" x14ac:dyDescent="0.25">
      <c r="K2266" s="114"/>
    </row>
    <row r="2267" spans="11:11" x14ac:dyDescent="0.25">
      <c r="K2267" s="114"/>
    </row>
    <row r="2268" spans="11:11" x14ac:dyDescent="0.25">
      <c r="K2268" s="114"/>
    </row>
    <row r="2269" spans="11:11" x14ac:dyDescent="0.25">
      <c r="K2269" s="114"/>
    </row>
    <row r="2270" spans="11:11" x14ac:dyDescent="0.25">
      <c r="K2270" s="114"/>
    </row>
    <row r="2271" spans="11:11" x14ac:dyDescent="0.25">
      <c r="K2271" s="114"/>
    </row>
    <row r="2272" spans="11:11" x14ac:dyDescent="0.25">
      <c r="K2272" s="114"/>
    </row>
    <row r="2273" spans="11:11" x14ac:dyDescent="0.25">
      <c r="K2273" s="114"/>
    </row>
    <row r="2274" spans="11:11" x14ac:dyDescent="0.25">
      <c r="K2274" s="114"/>
    </row>
    <row r="2275" spans="11:11" x14ac:dyDescent="0.25">
      <c r="K2275" s="114"/>
    </row>
    <row r="2276" spans="11:11" x14ac:dyDescent="0.25">
      <c r="K2276" s="114"/>
    </row>
    <row r="2277" spans="11:11" x14ac:dyDescent="0.25">
      <c r="K2277" s="114"/>
    </row>
    <row r="2278" spans="11:11" x14ac:dyDescent="0.25">
      <c r="K2278" s="114"/>
    </row>
    <row r="2279" spans="11:11" x14ac:dyDescent="0.25">
      <c r="K2279" s="114"/>
    </row>
    <row r="2280" spans="11:11" x14ac:dyDescent="0.25">
      <c r="K2280" s="114"/>
    </row>
    <row r="2281" spans="11:11" x14ac:dyDescent="0.25">
      <c r="K2281" s="114"/>
    </row>
    <row r="2282" spans="11:11" x14ac:dyDescent="0.25">
      <c r="K2282" s="114"/>
    </row>
    <row r="2283" spans="11:11" x14ac:dyDescent="0.25">
      <c r="K2283" s="114"/>
    </row>
    <row r="2284" spans="11:11" x14ac:dyDescent="0.25">
      <c r="K2284" s="114"/>
    </row>
    <row r="2285" spans="11:11" x14ac:dyDescent="0.25">
      <c r="K2285" s="114"/>
    </row>
    <row r="2286" spans="11:11" x14ac:dyDescent="0.25">
      <c r="K2286" s="114"/>
    </row>
    <row r="2287" spans="11:11" x14ac:dyDescent="0.25">
      <c r="K2287" s="114"/>
    </row>
    <row r="2288" spans="11:11" x14ac:dyDescent="0.25">
      <c r="K2288" s="114"/>
    </row>
    <row r="2289" spans="11:11" x14ac:dyDescent="0.25">
      <c r="K2289" s="114"/>
    </row>
    <row r="2290" spans="11:11" x14ac:dyDescent="0.25">
      <c r="K2290" s="114"/>
    </row>
    <row r="2291" spans="11:11" x14ac:dyDescent="0.25">
      <c r="K2291" s="114"/>
    </row>
    <row r="2292" spans="11:11" x14ac:dyDescent="0.25">
      <c r="K2292" s="114"/>
    </row>
    <row r="2293" spans="11:11" x14ac:dyDescent="0.25">
      <c r="K2293" s="114"/>
    </row>
    <row r="2294" spans="11:11" x14ac:dyDescent="0.25">
      <c r="K2294" s="114"/>
    </row>
    <row r="2295" spans="11:11" x14ac:dyDescent="0.25">
      <c r="K2295" s="114"/>
    </row>
    <row r="2296" spans="11:11" x14ac:dyDescent="0.25">
      <c r="K2296" s="114"/>
    </row>
    <row r="2297" spans="11:11" x14ac:dyDescent="0.25">
      <c r="K2297" s="114"/>
    </row>
    <row r="2298" spans="11:11" x14ac:dyDescent="0.25">
      <c r="K2298" s="114"/>
    </row>
    <row r="2299" spans="11:11" x14ac:dyDescent="0.25">
      <c r="K2299" s="114"/>
    </row>
    <row r="2300" spans="11:11" x14ac:dyDescent="0.25">
      <c r="K2300" s="114"/>
    </row>
    <row r="2301" spans="11:11" x14ac:dyDescent="0.25">
      <c r="K2301" s="114"/>
    </row>
    <row r="2302" spans="11:11" x14ac:dyDescent="0.25">
      <c r="K2302" s="114"/>
    </row>
    <row r="2303" spans="11:11" x14ac:dyDescent="0.25">
      <c r="K2303" s="114"/>
    </row>
    <row r="2304" spans="11:11" x14ac:dyDescent="0.25">
      <c r="K2304" s="114"/>
    </row>
    <row r="2305" spans="11:11" x14ac:dyDescent="0.25">
      <c r="K2305" s="114"/>
    </row>
    <row r="2306" spans="11:11" x14ac:dyDescent="0.25">
      <c r="K2306" s="114"/>
    </row>
    <row r="2307" spans="11:11" x14ac:dyDescent="0.25">
      <c r="K2307" s="114"/>
    </row>
    <row r="2308" spans="11:11" x14ac:dyDescent="0.25">
      <c r="K2308" s="114"/>
    </row>
    <row r="2309" spans="11:11" x14ac:dyDescent="0.25">
      <c r="K2309" s="114"/>
    </row>
    <row r="2310" spans="11:11" x14ac:dyDescent="0.25">
      <c r="K2310" s="114"/>
    </row>
    <row r="2311" spans="11:11" x14ac:dyDescent="0.25">
      <c r="K2311" s="114"/>
    </row>
    <row r="2312" spans="11:11" x14ac:dyDescent="0.25">
      <c r="K2312" s="114"/>
    </row>
    <row r="2313" spans="11:11" x14ac:dyDescent="0.25">
      <c r="K2313" s="114"/>
    </row>
    <row r="2314" spans="11:11" x14ac:dyDescent="0.25">
      <c r="K2314" s="114"/>
    </row>
    <row r="2315" spans="11:11" x14ac:dyDescent="0.25">
      <c r="K2315" s="114"/>
    </row>
    <row r="2316" spans="11:11" x14ac:dyDescent="0.25">
      <c r="K2316" s="114"/>
    </row>
    <row r="2317" spans="11:11" x14ac:dyDescent="0.25">
      <c r="K2317" s="114"/>
    </row>
    <row r="2318" spans="11:11" x14ac:dyDescent="0.25">
      <c r="K2318" s="114"/>
    </row>
    <row r="2319" spans="11:11" x14ac:dyDescent="0.25">
      <c r="K2319" s="114"/>
    </row>
    <row r="2320" spans="11:11" x14ac:dyDescent="0.25">
      <c r="K2320" s="114"/>
    </row>
    <row r="2321" spans="11:11" x14ac:dyDescent="0.25">
      <c r="K2321" s="114"/>
    </row>
    <row r="2322" spans="11:11" x14ac:dyDescent="0.25">
      <c r="K2322" s="114"/>
    </row>
    <row r="2323" spans="11:11" x14ac:dyDescent="0.25">
      <c r="K2323" s="114"/>
    </row>
    <row r="2324" spans="11:11" x14ac:dyDescent="0.25">
      <c r="K2324" s="114"/>
    </row>
    <row r="2325" spans="11:11" x14ac:dyDescent="0.25">
      <c r="K2325" s="114"/>
    </row>
    <row r="2326" spans="11:11" x14ac:dyDescent="0.25">
      <c r="K2326" s="114"/>
    </row>
    <row r="2327" spans="11:11" x14ac:dyDescent="0.25">
      <c r="K2327" s="114"/>
    </row>
    <row r="2328" spans="11:11" x14ac:dyDescent="0.25">
      <c r="K2328" s="114"/>
    </row>
    <row r="2329" spans="11:11" x14ac:dyDescent="0.25">
      <c r="K2329" s="114"/>
    </row>
    <row r="2330" spans="11:11" x14ac:dyDescent="0.25">
      <c r="K2330" s="114"/>
    </row>
    <row r="2331" spans="11:11" x14ac:dyDescent="0.25">
      <c r="K2331" s="114"/>
    </row>
    <row r="2332" spans="11:11" x14ac:dyDescent="0.25">
      <c r="K2332" s="114"/>
    </row>
    <row r="2333" spans="11:11" x14ac:dyDescent="0.25">
      <c r="K2333" s="114"/>
    </row>
    <row r="2334" spans="11:11" x14ac:dyDescent="0.25">
      <c r="K2334" s="114"/>
    </row>
    <row r="2335" spans="11:11" x14ac:dyDescent="0.25">
      <c r="K2335" s="114"/>
    </row>
    <row r="2336" spans="11:11" x14ac:dyDescent="0.25">
      <c r="K2336" s="114"/>
    </row>
    <row r="2337" spans="11:11" x14ac:dyDescent="0.25">
      <c r="K2337" s="114"/>
    </row>
    <row r="2338" spans="11:11" x14ac:dyDescent="0.25">
      <c r="K2338" s="114"/>
    </row>
    <row r="2339" spans="11:11" x14ac:dyDescent="0.25">
      <c r="K2339" s="114"/>
    </row>
    <row r="2340" spans="11:11" x14ac:dyDescent="0.25">
      <c r="K2340" s="114"/>
    </row>
    <row r="2341" spans="11:11" x14ac:dyDescent="0.25">
      <c r="K2341" s="114"/>
    </row>
    <row r="2342" spans="11:11" x14ac:dyDescent="0.25">
      <c r="K2342" s="114"/>
    </row>
    <row r="2343" spans="11:11" x14ac:dyDescent="0.25">
      <c r="K2343" s="114"/>
    </row>
    <row r="2344" spans="11:11" x14ac:dyDescent="0.25">
      <c r="K2344" s="114"/>
    </row>
    <row r="2345" spans="11:11" x14ac:dyDescent="0.25">
      <c r="K2345" s="114"/>
    </row>
    <row r="2346" spans="11:11" x14ac:dyDescent="0.25">
      <c r="K2346" s="114"/>
    </row>
    <row r="2347" spans="11:11" x14ac:dyDescent="0.25">
      <c r="K2347" s="114"/>
    </row>
    <row r="2348" spans="11:11" x14ac:dyDescent="0.25">
      <c r="K2348" s="114"/>
    </row>
    <row r="2349" spans="11:11" x14ac:dyDescent="0.25">
      <c r="K2349" s="114"/>
    </row>
    <row r="2350" spans="11:11" x14ac:dyDescent="0.25">
      <c r="K2350" s="114"/>
    </row>
    <row r="2351" spans="11:11" x14ac:dyDescent="0.25">
      <c r="K2351" s="114"/>
    </row>
    <row r="2352" spans="11:11" x14ac:dyDescent="0.25">
      <c r="K2352" s="114"/>
    </row>
    <row r="2353" spans="11:11" x14ac:dyDescent="0.25">
      <c r="K2353" s="114"/>
    </row>
    <row r="2354" spans="11:11" x14ac:dyDescent="0.25">
      <c r="K2354" s="114"/>
    </row>
    <row r="2355" spans="11:11" x14ac:dyDescent="0.25">
      <c r="K2355" s="114"/>
    </row>
    <row r="2356" spans="11:11" x14ac:dyDescent="0.25">
      <c r="K2356" s="114"/>
    </row>
    <row r="2357" spans="11:11" x14ac:dyDescent="0.25">
      <c r="K2357" s="114"/>
    </row>
    <row r="2358" spans="11:11" x14ac:dyDescent="0.25">
      <c r="K2358" s="114"/>
    </row>
    <row r="2359" spans="11:11" x14ac:dyDescent="0.25">
      <c r="K2359" s="114"/>
    </row>
    <row r="2360" spans="11:11" x14ac:dyDescent="0.25">
      <c r="K2360" s="114"/>
    </row>
    <row r="2361" spans="11:11" x14ac:dyDescent="0.25">
      <c r="K2361" s="114"/>
    </row>
    <row r="2362" spans="11:11" x14ac:dyDescent="0.25">
      <c r="K2362" s="114"/>
    </row>
    <row r="2363" spans="11:11" x14ac:dyDescent="0.25">
      <c r="K2363" s="114"/>
    </row>
    <row r="2364" spans="11:11" x14ac:dyDescent="0.25">
      <c r="K2364" s="114"/>
    </row>
    <row r="2365" spans="11:11" x14ac:dyDescent="0.25">
      <c r="K2365" s="114"/>
    </row>
    <row r="2366" spans="11:11" x14ac:dyDescent="0.25">
      <c r="K2366" s="114"/>
    </row>
    <row r="2367" spans="11:11" x14ac:dyDescent="0.25">
      <c r="K2367" s="114"/>
    </row>
    <row r="2368" spans="11:11" x14ac:dyDescent="0.25">
      <c r="K2368" s="114"/>
    </row>
    <row r="2369" spans="11:11" x14ac:dyDescent="0.25">
      <c r="K2369" s="114"/>
    </row>
    <row r="2370" spans="11:11" x14ac:dyDescent="0.25">
      <c r="K2370" s="114"/>
    </row>
    <row r="2371" spans="11:11" x14ac:dyDescent="0.25">
      <c r="K2371" s="114"/>
    </row>
    <row r="2372" spans="11:11" x14ac:dyDescent="0.25">
      <c r="K2372" s="114"/>
    </row>
    <row r="2373" spans="11:11" x14ac:dyDescent="0.25">
      <c r="K2373" s="114"/>
    </row>
    <row r="2374" spans="11:11" x14ac:dyDescent="0.25">
      <c r="K2374" s="114"/>
    </row>
    <row r="2375" spans="11:11" x14ac:dyDescent="0.25">
      <c r="K2375" s="114"/>
    </row>
    <row r="2376" spans="11:11" x14ac:dyDescent="0.25">
      <c r="K2376" s="114"/>
    </row>
    <row r="2377" spans="11:11" x14ac:dyDescent="0.25">
      <c r="K2377" s="114"/>
    </row>
    <row r="2378" spans="11:11" x14ac:dyDescent="0.25">
      <c r="K2378" s="114"/>
    </row>
    <row r="2379" spans="11:11" x14ac:dyDescent="0.25">
      <c r="K2379" s="114"/>
    </row>
    <row r="2380" spans="11:11" x14ac:dyDescent="0.25">
      <c r="K2380" s="114"/>
    </row>
    <row r="2381" spans="11:11" x14ac:dyDescent="0.25">
      <c r="K2381" s="114"/>
    </row>
    <row r="2382" spans="11:11" x14ac:dyDescent="0.25">
      <c r="K2382" s="114"/>
    </row>
    <row r="2383" spans="11:11" x14ac:dyDescent="0.25">
      <c r="K2383" s="114"/>
    </row>
    <row r="2384" spans="11:11" x14ac:dyDescent="0.25">
      <c r="K2384" s="114"/>
    </row>
    <row r="2385" spans="11:11" x14ac:dyDescent="0.25">
      <c r="K2385" s="114"/>
    </row>
    <row r="2386" spans="11:11" x14ac:dyDescent="0.25">
      <c r="K2386" s="114"/>
    </row>
    <row r="2387" spans="11:11" x14ac:dyDescent="0.25">
      <c r="K2387" s="114"/>
    </row>
    <row r="2388" spans="11:11" x14ac:dyDescent="0.25">
      <c r="K2388" s="114"/>
    </row>
    <row r="2389" spans="11:11" x14ac:dyDescent="0.25">
      <c r="K2389" s="114"/>
    </row>
    <row r="2390" spans="11:11" x14ac:dyDescent="0.25">
      <c r="K2390" s="114"/>
    </row>
    <row r="2391" spans="11:11" x14ac:dyDescent="0.25">
      <c r="K2391" s="114"/>
    </row>
    <row r="2392" spans="11:11" x14ac:dyDescent="0.25">
      <c r="K2392" s="114"/>
    </row>
    <row r="2393" spans="11:11" x14ac:dyDescent="0.25">
      <c r="K2393" s="114"/>
    </row>
    <row r="2394" spans="11:11" x14ac:dyDescent="0.25">
      <c r="K2394" s="114"/>
    </row>
    <row r="2395" spans="11:11" x14ac:dyDescent="0.25">
      <c r="K2395" s="114"/>
    </row>
    <row r="2396" spans="11:11" x14ac:dyDescent="0.25">
      <c r="K2396" s="114"/>
    </row>
    <row r="2397" spans="11:11" x14ac:dyDescent="0.25">
      <c r="K2397" s="114"/>
    </row>
    <row r="2398" spans="11:11" x14ac:dyDescent="0.25">
      <c r="K2398" s="114"/>
    </row>
    <row r="2399" spans="11:11" x14ac:dyDescent="0.25">
      <c r="K2399" s="114"/>
    </row>
    <row r="2400" spans="11:11" x14ac:dyDescent="0.25">
      <c r="K2400" s="114"/>
    </row>
    <row r="2401" spans="11:11" x14ac:dyDescent="0.25">
      <c r="K2401" s="114"/>
    </row>
    <row r="2402" spans="11:11" x14ac:dyDescent="0.25">
      <c r="K2402" s="114"/>
    </row>
    <row r="2403" spans="11:11" x14ac:dyDescent="0.25">
      <c r="K2403" s="114"/>
    </row>
    <row r="2404" spans="11:11" x14ac:dyDescent="0.25">
      <c r="K2404" s="114"/>
    </row>
    <row r="2405" spans="11:11" x14ac:dyDescent="0.25">
      <c r="K2405" s="114"/>
    </row>
    <row r="2406" spans="11:11" x14ac:dyDescent="0.25">
      <c r="K2406" s="114"/>
    </row>
    <row r="2407" spans="11:11" x14ac:dyDescent="0.25">
      <c r="K2407" s="114"/>
    </row>
    <row r="2408" spans="11:11" x14ac:dyDescent="0.25">
      <c r="K2408" s="114"/>
    </row>
    <row r="2409" spans="11:11" x14ac:dyDescent="0.25">
      <c r="K2409" s="114"/>
    </row>
    <row r="2410" spans="11:11" x14ac:dyDescent="0.25">
      <c r="K2410" s="114"/>
    </row>
    <row r="2411" spans="11:11" x14ac:dyDescent="0.25">
      <c r="K2411" s="114"/>
    </row>
    <row r="2412" spans="11:11" x14ac:dyDescent="0.25">
      <c r="K2412" s="114"/>
    </row>
    <row r="2413" spans="11:11" x14ac:dyDescent="0.25">
      <c r="K2413" s="114"/>
    </row>
    <row r="2414" spans="11:11" x14ac:dyDescent="0.25">
      <c r="K2414" s="114"/>
    </row>
    <row r="2415" spans="11:11" x14ac:dyDescent="0.25">
      <c r="K2415" s="114"/>
    </row>
    <row r="2416" spans="11:11" x14ac:dyDescent="0.25">
      <c r="K2416" s="114"/>
    </row>
    <row r="2417" spans="11:11" x14ac:dyDescent="0.25">
      <c r="K2417" s="114"/>
    </row>
    <row r="2418" spans="11:11" x14ac:dyDescent="0.25">
      <c r="K2418" s="114"/>
    </row>
    <row r="2419" spans="11:11" x14ac:dyDescent="0.25">
      <c r="K2419" s="114"/>
    </row>
    <row r="2420" spans="11:11" x14ac:dyDescent="0.25">
      <c r="K2420" s="114"/>
    </row>
    <row r="2421" spans="11:11" x14ac:dyDescent="0.25">
      <c r="K2421" s="114"/>
    </row>
    <row r="2422" spans="11:11" x14ac:dyDescent="0.25">
      <c r="K2422" s="114"/>
    </row>
    <row r="2423" spans="11:11" x14ac:dyDescent="0.25">
      <c r="K2423" s="114"/>
    </row>
    <row r="2424" spans="11:11" x14ac:dyDescent="0.25">
      <c r="K2424" s="114"/>
    </row>
    <row r="2425" spans="11:11" x14ac:dyDescent="0.25">
      <c r="K2425" s="114"/>
    </row>
    <row r="2426" spans="11:11" x14ac:dyDescent="0.25">
      <c r="K2426" s="114"/>
    </row>
    <row r="2427" spans="11:11" x14ac:dyDescent="0.25">
      <c r="K2427" s="114"/>
    </row>
    <row r="2428" spans="11:11" x14ac:dyDescent="0.25">
      <c r="K2428" s="114"/>
    </row>
    <row r="2429" spans="11:11" x14ac:dyDescent="0.25">
      <c r="K2429" s="114"/>
    </row>
    <row r="2430" spans="11:11" x14ac:dyDescent="0.25">
      <c r="K2430" s="114"/>
    </row>
    <row r="2431" spans="11:11" x14ac:dyDescent="0.25">
      <c r="K2431" s="114"/>
    </row>
    <row r="2432" spans="11:11" x14ac:dyDescent="0.25">
      <c r="K2432" s="114"/>
    </row>
    <row r="2433" spans="11:11" x14ac:dyDescent="0.25">
      <c r="K2433" s="114"/>
    </row>
    <row r="2434" spans="11:11" x14ac:dyDescent="0.25">
      <c r="K2434" s="114"/>
    </row>
    <row r="2435" spans="11:11" x14ac:dyDescent="0.25">
      <c r="K2435" s="114"/>
    </row>
    <row r="2436" spans="11:11" x14ac:dyDescent="0.25">
      <c r="K2436" s="114"/>
    </row>
    <row r="2437" spans="11:11" x14ac:dyDescent="0.25">
      <c r="K2437" s="114"/>
    </row>
    <row r="2438" spans="11:11" x14ac:dyDescent="0.25">
      <c r="K2438" s="114"/>
    </row>
    <row r="2439" spans="11:11" x14ac:dyDescent="0.25">
      <c r="K2439" s="114"/>
    </row>
    <row r="2440" spans="11:11" x14ac:dyDescent="0.25">
      <c r="K2440" s="114"/>
    </row>
    <row r="2441" spans="11:11" x14ac:dyDescent="0.25">
      <c r="K2441" s="114"/>
    </row>
    <row r="2442" spans="11:11" x14ac:dyDescent="0.25">
      <c r="K2442" s="114"/>
    </row>
    <row r="2443" spans="11:11" x14ac:dyDescent="0.25">
      <c r="K2443" s="114"/>
    </row>
    <row r="2444" spans="11:11" x14ac:dyDescent="0.25">
      <c r="K2444" s="114"/>
    </row>
    <row r="2445" spans="11:11" x14ac:dyDescent="0.25">
      <c r="K2445" s="114"/>
    </row>
    <row r="2446" spans="11:11" x14ac:dyDescent="0.25">
      <c r="K2446" s="114"/>
    </row>
    <row r="2447" spans="11:11" x14ac:dyDescent="0.25">
      <c r="K2447" s="114"/>
    </row>
    <row r="2448" spans="11:11" x14ac:dyDescent="0.25">
      <c r="K2448" s="114"/>
    </row>
    <row r="2449" spans="11:11" x14ac:dyDescent="0.25">
      <c r="K2449" s="114"/>
    </row>
    <row r="2450" spans="11:11" x14ac:dyDescent="0.25">
      <c r="K2450" s="114"/>
    </row>
    <row r="2451" spans="11:11" x14ac:dyDescent="0.25">
      <c r="K2451" s="114"/>
    </row>
    <row r="2452" spans="11:11" x14ac:dyDescent="0.25">
      <c r="K2452" s="114"/>
    </row>
    <row r="2453" spans="11:11" x14ac:dyDescent="0.25">
      <c r="K2453" s="114"/>
    </row>
    <row r="2454" spans="11:11" x14ac:dyDescent="0.25">
      <c r="K2454" s="114"/>
    </row>
    <row r="2455" spans="11:11" x14ac:dyDescent="0.25">
      <c r="K2455" s="114"/>
    </row>
    <row r="2456" spans="11:11" x14ac:dyDescent="0.25">
      <c r="K2456" s="114"/>
    </row>
    <row r="2457" spans="11:11" x14ac:dyDescent="0.25">
      <c r="K2457" s="114"/>
    </row>
    <row r="2458" spans="11:11" x14ac:dyDescent="0.25">
      <c r="K2458" s="114"/>
    </row>
    <row r="2459" spans="11:11" x14ac:dyDescent="0.25">
      <c r="K2459" s="114"/>
    </row>
    <row r="2460" spans="11:11" x14ac:dyDescent="0.25">
      <c r="K2460" s="114"/>
    </row>
    <row r="2461" spans="11:11" x14ac:dyDescent="0.25">
      <c r="K2461" s="114"/>
    </row>
    <row r="2462" spans="11:11" x14ac:dyDescent="0.25">
      <c r="K2462" s="114"/>
    </row>
    <row r="2463" spans="11:11" x14ac:dyDescent="0.25">
      <c r="K2463" s="114"/>
    </row>
    <row r="2464" spans="11:11" x14ac:dyDescent="0.25">
      <c r="K2464" s="114"/>
    </row>
    <row r="2465" spans="11:11" x14ac:dyDescent="0.25">
      <c r="K2465" s="114"/>
    </row>
    <row r="2466" spans="11:11" x14ac:dyDescent="0.25">
      <c r="K2466" s="114"/>
    </row>
    <row r="2467" spans="11:11" x14ac:dyDescent="0.25">
      <c r="K2467" s="114"/>
    </row>
    <row r="2468" spans="11:11" x14ac:dyDescent="0.25">
      <c r="K2468" s="114"/>
    </row>
    <row r="2469" spans="11:11" x14ac:dyDescent="0.25">
      <c r="K2469" s="114"/>
    </row>
    <row r="2470" spans="11:11" x14ac:dyDescent="0.25">
      <c r="K2470" s="114"/>
    </row>
    <row r="2471" spans="11:11" x14ac:dyDescent="0.25">
      <c r="K2471" s="114"/>
    </row>
    <row r="2472" spans="11:11" x14ac:dyDescent="0.25">
      <c r="K2472" s="114"/>
    </row>
    <row r="2473" spans="11:11" x14ac:dyDescent="0.25">
      <c r="K2473" s="114"/>
    </row>
    <row r="2474" spans="11:11" x14ac:dyDescent="0.25">
      <c r="K2474" s="114"/>
    </row>
    <row r="2475" spans="11:11" x14ac:dyDescent="0.25">
      <c r="K2475" s="114"/>
    </row>
    <row r="2476" spans="11:11" x14ac:dyDescent="0.25">
      <c r="K2476" s="114"/>
    </row>
    <row r="2477" spans="11:11" x14ac:dyDescent="0.25">
      <c r="K2477" s="114"/>
    </row>
    <row r="2478" spans="11:11" x14ac:dyDescent="0.25">
      <c r="K2478" s="114"/>
    </row>
    <row r="2479" spans="11:11" x14ac:dyDescent="0.25">
      <c r="K2479" s="114"/>
    </row>
    <row r="2480" spans="11:11" x14ac:dyDescent="0.25">
      <c r="K2480" s="114"/>
    </row>
    <row r="2481" spans="11:11" x14ac:dyDescent="0.25">
      <c r="K2481" s="114"/>
    </row>
    <row r="2482" spans="11:11" x14ac:dyDescent="0.25">
      <c r="K2482" s="114"/>
    </row>
    <row r="2483" spans="11:11" x14ac:dyDescent="0.25">
      <c r="K2483" s="114"/>
    </row>
    <row r="2484" spans="11:11" x14ac:dyDescent="0.25">
      <c r="K2484" s="114"/>
    </row>
    <row r="2485" spans="11:11" x14ac:dyDescent="0.25">
      <c r="K2485" s="114"/>
    </row>
    <row r="2486" spans="11:11" x14ac:dyDescent="0.25">
      <c r="K2486" s="114"/>
    </row>
    <row r="2487" spans="11:11" x14ac:dyDescent="0.25">
      <c r="K2487" s="114"/>
    </row>
    <row r="2488" spans="11:11" x14ac:dyDescent="0.25">
      <c r="K2488" s="114"/>
    </row>
    <row r="2489" spans="11:11" x14ac:dyDescent="0.25">
      <c r="K2489" s="114"/>
    </row>
    <row r="2490" spans="11:11" x14ac:dyDescent="0.25">
      <c r="K2490" s="114"/>
    </row>
    <row r="2491" spans="11:11" x14ac:dyDescent="0.25">
      <c r="K2491" s="114"/>
    </row>
    <row r="2492" spans="11:11" x14ac:dyDescent="0.25">
      <c r="K2492" s="114"/>
    </row>
    <row r="2493" spans="11:11" x14ac:dyDescent="0.25">
      <c r="K2493" s="114"/>
    </row>
    <row r="2494" spans="11:11" x14ac:dyDescent="0.25">
      <c r="K2494" s="114"/>
    </row>
    <row r="2495" spans="11:11" x14ac:dyDescent="0.25">
      <c r="K2495" s="114"/>
    </row>
    <row r="2496" spans="11:11" x14ac:dyDescent="0.25">
      <c r="K2496" s="114"/>
    </row>
    <row r="2497" spans="11:11" x14ac:dyDescent="0.25">
      <c r="K2497" s="114"/>
    </row>
    <row r="2498" spans="11:11" x14ac:dyDescent="0.25">
      <c r="K2498" s="114"/>
    </row>
    <row r="2499" spans="11:11" x14ac:dyDescent="0.25">
      <c r="K2499" s="114"/>
    </row>
    <row r="2500" spans="11:11" x14ac:dyDescent="0.25">
      <c r="K2500" s="114"/>
    </row>
    <row r="2501" spans="11:11" x14ac:dyDescent="0.25">
      <c r="K2501" s="114"/>
    </row>
    <row r="2502" spans="11:11" x14ac:dyDescent="0.25">
      <c r="K2502" s="114"/>
    </row>
    <row r="2503" spans="11:11" x14ac:dyDescent="0.25">
      <c r="K2503" s="114"/>
    </row>
    <row r="2504" spans="11:11" x14ac:dyDescent="0.25">
      <c r="K2504" s="114"/>
    </row>
    <row r="2505" spans="11:11" x14ac:dyDescent="0.25">
      <c r="K2505" s="114"/>
    </row>
    <row r="2506" spans="11:11" x14ac:dyDescent="0.25">
      <c r="K2506" s="114"/>
    </row>
    <row r="2507" spans="11:11" x14ac:dyDescent="0.25">
      <c r="K2507" s="114"/>
    </row>
    <row r="2508" spans="11:11" x14ac:dyDescent="0.25">
      <c r="K2508" s="114"/>
    </row>
    <row r="2509" spans="11:11" x14ac:dyDescent="0.25">
      <c r="K2509" s="114"/>
    </row>
    <row r="2510" spans="11:11" x14ac:dyDescent="0.25">
      <c r="K2510" s="114"/>
    </row>
    <row r="2511" spans="11:11" x14ac:dyDescent="0.25">
      <c r="K2511" s="114"/>
    </row>
    <row r="2512" spans="11:11" x14ac:dyDescent="0.25">
      <c r="K2512" s="114"/>
    </row>
    <row r="2513" spans="11:11" x14ac:dyDescent="0.25">
      <c r="K2513" s="114"/>
    </row>
    <row r="2514" spans="11:11" x14ac:dyDescent="0.25">
      <c r="K2514" s="114"/>
    </row>
    <row r="2515" spans="11:11" x14ac:dyDescent="0.25">
      <c r="K2515" s="114"/>
    </row>
    <row r="2516" spans="11:11" x14ac:dyDescent="0.25">
      <c r="K2516" s="114"/>
    </row>
    <row r="2517" spans="11:11" x14ac:dyDescent="0.25">
      <c r="K2517" s="114"/>
    </row>
    <row r="2518" spans="11:11" x14ac:dyDescent="0.25">
      <c r="K2518" s="114"/>
    </row>
    <row r="2519" spans="11:11" x14ac:dyDescent="0.25">
      <c r="K2519" s="114"/>
    </row>
    <row r="2520" spans="11:11" x14ac:dyDescent="0.25">
      <c r="K2520" s="114"/>
    </row>
    <row r="2521" spans="11:11" x14ac:dyDescent="0.25">
      <c r="K2521" s="114"/>
    </row>
    <row r="2522" spans="11:11" x14ac:dyDescent="0.25">
      <c r="K2522" s="114"/>
    </row>
    <row r="2523" spans="11:11" x14ac:dyDescent="0.25">
      <c r="K2523" s="114"/>
    </row>
    <row r="2524" spans="11:11" x14ac:dyDescent="0.25">
      <c r="K2524" s="114"/>
    </row>
    <row r="2525" spans="11:11" x14ac:dyDescent="0.25">
      <c r="K2525" s="114"/>
    </row>
    <row r="2526" spans="11:11" x14ac:dyDescent="0.25">
      <c r="K2526" s="114"/>
    </row>
    <row r="2527" spans="11:11" x14ac:dyDescent="0.25">
      <c r="K2527" s="114"/>
    </row>
    <row r="2528" spans="11:11" x14ac:dyDescent="0.25">
      <c r="K2528" s="114"/>
    </row>
    <row r="2529" spans="11:11" x14ac:dyDescent="0.25">
      <c r="K2529" s="114"/>
    </row>
    <row r="2530" spans="11:11" x14ac:dyDescent="0.25">
      <c r="K2530" s="114"/>
    </row>
    <row r="2531" spans="11:11" x14ac:dyDescent="0.25">
      <c r="K2531" s="114"/>
    </row>
    <row r="2532" spans="11:11" x14ac:dyDescent="0.25">
      <c r="K2532" s="114"/>
    </row>
    <row r="2533" spans="11:11" x14ac:dyDescent="0.25">
      <c r="K2533" s="114"/>
    </row>
    <row r="2534" spans="11:11" x14ac:dyDescent="0.25">
      <c r="K2534" s="114"/>
    </row>
    <row r="2535" spans="11:11" x14ac:dyDescent="0.25">
      <c r="K2535" s="114"/>
    </row>
    <row r="2536" spans="11:11" x14ac:dyDescent="0.25">
      <c r="K2536" s="114"/>
    </row>
    <row r="2537" spans="11:11" x14ac:dyDescent="0.25">
      <c r="K2537" s="114"/>
    </row>
    <row r="2538" spans="11:11" x14ac:dyDescent="0.25">
      <c r="K2538" s="114"/>
    </row>
    <row r="2539" spans="11:11" x14ac:dyDescent="0.25">
      <c r="K2539" s="114"/>
    </row>
    <row r="2540" spans="11:11" x14ac:dyDescent="0.25">
      <c r="K2540" s="114"/>
    </row>
    <row r="2541" spans="11:11" x14ac:dyDescent="0.25">
      <c r="K2541" s="114"/>
    </row>
    <row r="2542" spans="11:11" x14ac:dyDescent="0.25">
      <c r="K2542" s="114"/>
    </row>
    <row r="2543" spans="11:11" x14ac:dyDescent="0.25">
      <c r="K2543" s="114"/>
    </row>
    <row r="2544" spans="11:11" x14ac:dyDescent="0.25">
      <c r="K2544" s="114"/>
    </row>
    <row r="2545" spans="11:11" x14ac:dyDescent="0.25">
      <c r="K2545" s="114"/>
    </row>
    <row r="2546" spans="11:11" x14ac:dyDescent="0.25">
      <c r="K2546" s="114"/>
    </row>
    <row r="2547" spans="11:11" x14ac:dyDescent="0.25">
      <c r="K2547" s="114"/>
    </row>
    <row r="2548" spans="11:11" x14ac:dyDescent="0.25">
      <c r="K2548" s="114"/>
    </row>
    <row r="2549" spans="11:11" x14ac:dyDescent="0.25">
      <c r="K2549" s="114"/>
    </row>
    <row r="2550" spans="11:11" x14ac:dyDescent="0.25">
      <c r="K2550" s="114"/>
    </row>
    <row r="2551" spans="11:11" x14ac:dyDescent="0.25">
      <c r="K2551" s="114"/>
    </row>
    <row r="2552" spans="11:11" x14ac:dyDescent="0.25">
      <c r="K2552" s="114"/>
    </row>
    <row r="2553" spans="11:11" x14ac:dyDescent="0.25">
      <c r="K2553" s="114"/>
    </row>
    <row r="2554" spans="11:11" x14ac:dyDescent="0.25">
      <c r="K2554" s="114"/>
    </row>
    <row r="2555" spans="11:11" x14ac:dyDescent="0.25">
      <c r="K2555" s="114"/>
    </row>
    <row r="2556" spans="11:11" x14ac:dyDescent="0.25">
      <c r="K2556" s="114"/>
    </row>
    <row r="2557" spans="11:11" x14ac:dyDescent="0.25">
      <c r="K2557" s="114"/>
    </row>
    <row r="2558" spans="11:11" x14ac:dyDescent="0.25">
      <c r="K2558" s="114"/>
    </row>
    <row r="2559" spans="11:11" x14ac:dyDescent="0.25">
      <c r="K2559" s="114"/>
    </row>
    <row r="2560" spans="11:11" x14ac:dyDescent="0.25">
      <c r="K2560" s="114"/>
    </row>
    <row r="2561" spans="11:11" x14ac:dyDescent="0.25">
      <c r="K2561" s="114"/>
    </row>
    <row r="2562" spans="11:11" x14ac:dyDescent="0.25">
      <c r="K2562" s="114"/>
    </row>
    <row r="2563" spans="11:11" x14ac:dyDescent="0.25">
      <c r="K2563" s="114"/>
    </row>
    <row r="2564" spans="11:11" x14ac:dyDescent="0.25">
      <c r="K2564" s="114"/>
    </row>
    <row r="2565" spans="11:11" x14ac:dyDescent="0.25">
      <c r="K2565" s="114"/>
    </row>
    <row r="2566" spans="11:11" x14ac:dyDescent="0.25">
      <c r="K2566" s="114"/>
    </row>
    <row r="2567" spans="11:11" x14ac:dyDescent="0.25">
      <c r="K2567" s="114"/>
    </row>
    <row r="2568" spans="11:11" x14ac:dyDescent="0.25">
      <c r="K2568" s="114"/>
    </row>
    <row r="2569" spans="11:11" x14ac:dyDescent="0.25">
      <c r="K2569" s="114"/>
    </row>
    <row r="2570" spans="11:11" x14ac:dyDescent="0.25">
      <c r="K2570" s="114"/>
    </row>
    <row r="2571" spans="11:11" x14ac:dyDescent="0.25">
      <c r="K2571" s="114"/>
    </row>
    <row r="2572" spans="11:11" x14ac:dyDescent="0.25">
      <c r="K2572" s="114"/>
    </row>
    <row r="2573" spans="11:11" x14ac:dyDescent="0.25">
      <c r="K2573" s="114"/>
    </row>
    <row r="2574" spans="11:11" x14ac:dyDescent="0.25">
      <c r="K2574" s="114"/>
    </row>
    <row r="2575" spans="11:11" x14ac:dyDescent="0.25">
      <c r="K2575" s="114"/>
    </row>
    <row r="2576" spans="11:11" x14ac:dyDescent="0.25">
      <c r="K2576" s="114"/>
    </row>
    <row r="2577" spans="11:11" x14ac:dyDescent="0.25">
      <c r="K2577" s="114"/>
    </row>
    <row r="2578" spans="11:11" x14ac:dyDescent="0.25">
      <c r="K2578" s="114"/>
    </row>
    <row r="2579" spans="11:11" x14ac:dyDescent="0.25">
      <c r="K2579" s="114"/>
    </row>
    <row r="2580" spans="11:11" x14ac:dyDescent="0.25">
      <c r="K2580" s="114"/>
    </row>
    <row r="2581" spans="11:11" x14ac:dyDescent="0.25">
      <c r="K2581" s="114"/>
    </row>
    <row r="2582" spans="11:11" x14ac:dyDescent="0.25">
      <c r="K2582" s="114"/>
    </row>
    <row r="2583" spans="11:11" x14ac:dyDescent="0.25">
      <c r="K2583" s="114"/>
    </row>
    <row r="2584" spans="11:11" x14ac:dyDescent="0.25">
      <c r="K2584" s="114"/>
    </row>
    <row r="2585" spans="11:11" x14ac:dyDescent="0.25">
      <c r="K2585" s="114"/>
    </row>
    <row r="2586" spans="11:11" x14ac:dyDescent="0.25">
      <c r="K2586" s="114"/>
    </row>
    <row r="2587" spans="11:11" x14ac:dyDescent="0.25">
      <c r="K2587" s="114"/>
    </row>
    <row r="2588" spans="11:11" x14ac:dyDescent="0.25">
      <c r="K2588" s="114"/>
    </row>
    <row r="2589" spans="11:11" x14ac:dyDescent="0.25">
      <c r="K2589" s="114"/>
    </row>
    <row r="2590" spans="11:11" x14ac:dyDescent="0.25">
      <c r="K2590" s="114"/>
    </row>
    <row r="2591" spans="11:11" x14ac:dyDescent="0.25">
      <c r="K2591" s="114"/>
    </row>
    <row r="2592" spans="11:11" x14ac:dyDescent="0.25">
      <c r="K2592" s="114"/>
    </row>
    <row r="2593" spans="11:11" x14ac:dyDescent="0.25">
      <c r="K2593" s="114"/>
    </row>
    <row r="2594" spans="11:11" x14ac:dyDescent="0.25">
      <c r="K2594" s="114"/>
    </row>
    <row r="2595" spans="11:11" x14ac:dyDescent="0.25">
      <c r="K2595" s="114"/>
    </row>
    <row r="2596" spans="11:11" x14ac:dyDescent="0.25">
      <c r="K2596" s="114"/>
    </row>
    <row r="2597" spans="11:11" x14ac:dyDescent="0.25">
      <c r="K2597" s="114"/>
    </row>
    <row r="2598" spans="11:11" x14ac:dyDescent="0.25">
      <c r="K2598" s="114"/>
    </row>
    <row r="2599" spans="11:11" x14ac:dyDescent="0.25">
      <c r="K2599" s="114"/>
    </row>
    <row r="2600" spans="11:11" x14ac:dyDescent="0.25">
      <c r="K2600" s="114"/>
    </row>
    <row r="2601" spans="11:11" x14ac:dyDescent="0.25">
      <c r="K2601" s="114"/>
    </row>
    <row r="2602" spans="11:11" x14ac:dyDescent="0.25">
      <c r="K2602" s="114"/>
    </row>
    <row r="2603" spans="11:11" x14ac:dyDescent="0.25">
      <c r="K2603" s="114"/>
    </row>
    <row r="2604" spans="11:11" x14ac:dyDescent="0.25">
      <c r="K2604" s="114"/>
    </row>
    <row r="2605" spans="11:11" x14ac:dyDescent="0.25">
      <c r="K2605" s="114"/>
    </row>
    <row r="2606" spans="11:11" x14ac:dyDescent="0.25">
      <c r="K2606" s="114"/>
    </row>
    <row r="2607" spans="11:11" x14ac:dyDescent="0.25">
      <c r="K2607" s="114"/>
    </row>
    <row r="2608" spans="11:11" x14ac:dyDescent="0.25">
      <c r="K2608" s="114"/>
    </row>
    <row r="2609" spans="11:11" x14ac:dyDescent="0.25">
      <c r="K2609" s="114"/>
    </row>
    <row r="2610" spans="11:11" x14ac:dyDescent="0.25">
      <c r="K2610" s="114"/>
    </row>
    <row r="2611" spans="11:11" x14ac:dyDescent="0.25">
      <c r="K2611" s="114"/>
    </row>
    <row r="2612" spans="11:11" x14ac:dyDescent="0.25">
      <c r="K2612" s="114"/>
    </row>
    <row r="2613" spans="11:11" x14ac:dyDescent="0.25">
      <c r="K2613" s="114"/>
    </row>
    <row r="2614" spans="11:11" x14ac:dyDescent="0.25">
      <c r="K2614" s="114"/>
    </row>
    <row r="2615" spans="11:11" x14ac:dyDescent="0.25">
      <c r="K2615" s="114"/>
    </row>
    <row r="2616" spans="11:11" x14ac:dyDescent="0.25">
      <c r="K2616" s="114"/>
    </row>
    <row r="2617" spans="11:11" x14ac:dyDescent="0.25">
      <c r="K2617" s="114"/>
    </row>
    <row r="2618" spans="11:11" x14ac:dyDescent="0.25">
      <c r="K2618" s="114"/>
    </row>
    <row r="2619" spans="11:11" x14ac:dyDescent="0.25">
      <c r="K2619" s="114"/>
    </row>
    <row r="2620" spans="11:11" x14ac:dyDescent="0.25">
      <c r="K2620" s="114"/>
    </row>
    <row r="2621" spans="11:11" x14ac:dyDescent="0.25">
      <c r="K2621" s="114"/>
    </row>
    <row r="2622" spans="11:11" x14ac:dyDescent="0.25">
      <c r="K2622" s="114"/>
    </row>
    <row r="2623" spans="11:11" x14ac:dyDescent="0.25">
      <c r="K2623" s="114"/>
    </row>
    <row r="2624" spans="11:11" x14ac:dyDescent="0.25">
      <c r="K2624" s="114"/>
    </row>
    <row r="2625" spans="11:11" x14ac:dyDescent="0.25">
      <c r="K2625" s="114"/>
    </row>
    <row r="2626" spans="11:11" x14ac:dyDescent="0.25">
      <c r="K2626" s="114"/>
    </row>
    <row r="2627" spans="11:11" x14ac:dyDescent="0.25">
      <c r="K2627" s="114"/>
    </row>
    <row r="2628" spans="11:11" x14ac:dyDescent="0.25">
      <c r="K2628" s="114"/>
    </row>
    <row r="2629" spans="11:11" x14ac:dyDescent="0.25">
      <c r="K2629" s="114"/>
    </row>
    <row r="2630" spans="11:11" x14ac:dyDescent="0.25">
      <c r="K2630" s="114"/>
    </row>
    <row r="2631" spans="11:11" x14ac:dyDescent="0.25">
      <c r="K2631" s="114"/>
    </row>
    <row r="2632" spans="11:11" x14ac:dyDescent="0.25">
      <c r="K2632" s="114"/>
    </row>
    <row r="2633" spans="11:11" x14ac:dyDescent="0.25">
      <c r="K2633" s="114"/>
    </row>
    <row r="2634" spans="11:11" x14ac:dyDescent="0.25">
      <c r="K2634" s="114"/>
    </row>
    <row r="2635" spans="11:11" x14ac:dyDescent="0.25">
      <c r="K2635" s="114"/>
    </row>
    <row r="2636" spans="11:11" x14ac:dyDescent="0.25">
      <c r="K2636" s="114"/>
    </row>
    <row r="2637" spans="11:11" x14ac:dyDescent="0.25">
      <c r="K2637" s="114"/>
    </row>
    <row r="2638" spans="11:11" x14ac:dyDescent="0.25">
      <c r="K2638" s="114"/>
    </row>
    <row r="2639" spans="11:11" x14ac:dyDescent="0.25">
      <c r="K2639" s="114"/>
    </row>
    <row r="2640" spans="11:11" x14ac:dyDescent="0.25">
      <c r="K2640" s="114"/>
    </row>
    <row r="2641" spans="11:11" x14ac:dyDescent="0.25">
      <c r="K2641" s="114"/>
    </row>
    <row r="2642" spans="11:11" x14ac:dyDescent="0.25">
      <c r="K2642" s="114"/>
    </row>
    <row r="2643" spans="11:11" x14ac:dyDescent="0.25">
      <c r="K2643" s="114"/>
    </row>
    <row r="2644" spans="11:11" x14ac:dyDescent="0.25">
      <c r="K2644" s="114"/>
    </row>
    <row r="2645" spans="11:11" x14ac:dyDescent="0.25">
      <c r="K2645" s="114"/>
    </row>
    <row r="2646" spans="11:11" x14ac:dyDescent="0.25">
      <c r="K2646" s="114"/>
    </row>
    <row r="2647" spans="11:11" x14ac:dyDescent="0.25">
      <c r="K2647" s="114"/>
    </row>
    <row r="2648" spans="11:11" x14ac:dyDescent="0.25">
      <c r="K2648" s="114"/>
    </row>
    <row r="2649" spans="11:11" x14ac:dyDescent="0.25">
      <c r="K2649" s="114"/>
    </row>
    <row r="2650" spans="11:11" x14ac:dyDescent="0.25">
      <c r="K2650" s="114"/>
    </row>
    <row r="2651" spans="11:11" x14ac:dyDescent="0.25">
      <c r="K2651" s="114"/>
    </row>
    <row r="2652" spans="11:11" x14ac:dyDescent="0.25">
      <c r="K2652" s="114"/>
    </row>
    <row r="2653" spans="11:11" x14ac:dyDescent="0.25">
      <c r="K2653" s="114"/>
    </row>
    <row r="2654" spans="11:11" x14ac:dyDescent="0.25">
      <c r="K2654" s="114"/>
    </row>
    <row r="2655" spans="11:11" x14ac:dyDescent="0.25">
      <c r="K2655" s="114"/>
    </row>
    <row r="2656" spans="11:11" x14ac:dyDescent="0.25">
      <c r="K2656" s="114"/>
    </row>
    <row r="2657" spans="11:11" x14ac:dyDescent="0.25">
      <c r="K2657" s="114"/>
    </row>
    <row r="2658" spans="11:11" x14ac:dyDescent="0.25">
      <c r="K2658" s="114"/>
    </row>
    <row r="2659" spans="11:11" x14ac:dyDescent="0.25">
      <c r="K2659" s="114"/>
    </row>
    <row r="2660" spans="11:11" x14ac:dyDescent="0.25">
      <c r="K2660" s="114"/>
    </row>
    <row r="2661" spans="11:11" x14ac:dyDescent="0.25">
      <c r="K2661" s="114"/>
    </row>
    <row r="2662" spans="11:11" x14ac:dyDescent="0.25">
      <c r="K2662" s="114"/>
    </row>
    <row r="2663" spans="11:11" x14ac:dyDescent="0.25">
      <c r="K2663" s="114"/>
    </row>
    <row r="2664" spans="11:11" x14ac:dyDescent="0.25">
      <c r="K2664" s="114"/>
    </row>
    <row r="2665" spans="11:11" x14ac:dyDescent="0.25">
      <c r="K2665" s="114"/>
    </row>
    <row r="2666" spans="11:11" x14ac:dyDescent="0.25">
      <c r="K2666" s="114"/>
    </row>
    <row r="2667" spans="11:11" x14ac:dyDescent="0.25">
      <c r="K2667" s="114"/>
    </row>
    <row r="2668" spans="11:11" x14ac:dyDescent="0.25">
      <c r="K2668" s="114"/>
    </row>
    <row r="2669" spans="11:11" x14ac:dyDescent="0.25">
      <c r="K2669" s="114"/>
    </row>
    <row r="2670" spans="11:11" x14ac:dyDescent="0.25">
      <c r="K2670" s="114"/>
    </row>
    <row r="2671" spans="11:11" x14ac:dyDescent="0.25">
      <c r="K2671" s="114"/>
    </row>
    <row r="2672" spans="11:11" x14ac:dyDescent="0.25">
      <c r="K2672" s="114"/>
    </row>
    <row r="2673" spans="11:11" x14ac:dyDescent="0.25">
      <c r="K2673" s="114"/>
    </row>
    <row r="2674" spans="11:11" x14ac:dyDescent="0.25">
      <c r="K2674" s="114"/>
    </row>
    <row r="2675" spans="11:11" x14ac:dyDescent="0.25">
      <c r="K2675" s="114"/>
    </row>
    <row r="2676" spans="11:11" x14ac:dyDescent="0.25">
      <c r="K2676" s="114"/>
    </row>
    <row r="2677" spans="11:11" x14ac:dyDescent="0.25">
      <c r="K2677" s="114"/>
    </row>
    <row r="2678" spans="11:11" x14ac:dyDescent="0.25">
      <c r="K2678" s="114"/>
    </row>
    <row r="2679" spans="11:11" x14ac:dyDescent="0.25">
      <c r="K2679" s="114"/>
    </row>
    <row r="2680" spans="11:11" x14ac:dyDescent="0.25">
      <c r="K2680" s="114"/>
    </row>
    <row r="2681" spans="11:11" x14ac:dyDescent="0.25">
      <c r="K2681" s="114"/>
    </row>
    <row r="2682" spans="11:11" x14ac:dyDescent="0.25">
      <c r="K2682" s="114"/>
    </row>
    <row r="2683" spans="11:11" x14ac:dyDescent="0.25">
      <c r="K2683" s="114"/>
    </row>
    <row r="2684" spans="11:11" x14ac:dyDescent="0.25">
      <c r="K2684" s="114"/>
    </row>
    <row r="2685" spans="11:11" x14ac:dyDescent="0.25">
      <c r="K2685" s="114"/>
    </row>
    <row r="2686" spans="11:11" x14ac:dyDescent="0.25">
      <c r="K2686" s="114"/>
    </row>
    <row r="2687" spans="11:11" x14ac:dyDescent="0.25">
      <c r="K2687" s="114"/>
    </row>
    <row r="2688" spans="11:11" x14ac:dyDescent="0.25">
      <c r="K2688" s="114"/>
    </row>
    <row r="2689" spans="11:11" x14ac:dyDescent="0.25">
      <c r="K2689" s="114"/>
    </row>
    <row r="2690" spans="11:11" x14ac:dyDescent="0.25">
      <c r="K2690" s="114"/>
    </row>
    <row r="2691" spans="11:11" x14ac:dyDescent="0.25">
      <c r="K2691" s="114"/>
    </row>
    <row r="2692" spans="11:11" x14ac:dyDescent="0.25">
      <c r="K2692" s="114"/>
    </row>
    <row r="2693" spans="11:11" x14ac:dyDescent="0.25">
      <c r="K2693" s="114"/>
    </row>
    <row r="2694" spans="11:11" x14ac:dyDescent="0.25">
      <c r="K2694" s="114"/>
    </row>
    <row r="2695" spans="11:11" x14ac:dyDescent="0.25">
      <c r="K2695" s="114"/>
    </row>
    <row r="2696" spans="11:11" x14ac:dyDescent="0.25">
      <c r="K2696" s="114"/>
    </row>
    <row r="2697" spans="11:11" x14ac:dyDescent="0.25">
      <c r="K2697" s="114"/>
    </row>
    <row r="2698" spans="11:11" x14ac:dyDescent="0.25">
      <c r="K2698" s="114"/>
    </row>
    <row r="2699" spans="11:11" x14ac:dyDescent="0.25">
      <c r="K2699" s="114"/>
    </row>
    <row r="2700" spans="11:11" x14ac:dyDescent="0.25">
      <c r="K2700" s="114"/>
    </row>
    <row r="2701" spans="11:11" x14ac:dyDescent="0.25">
      <c r="K2701" s="114"/>
    </row>
    <row r="2702" spans="11:11" x14ac:dyDescent="0.25">
      <c r="K2702" s="114"/>
    </row>
    <row r="2703" spans="11:11" x14ac:dyDescent="0.25">
      <c r="K2703" s="114"/>
    </row>
    <row r="2704" spans="11:11" x14ac:dyDescent="0.25">
      <c r="K2704" s="114"/>
    </row>
    <row r="2705" spans="11:11" x14ac:dyDescent="0.25">
      <c r="K2705" s="114"/>
    </row>
    <row r="2706" spans="11:11" x14ac:dyDescent="0.25">
      <c r="K2706" s="114"/>
    </row>
    <row r="2707" spans="11:11" x14ac:dyDescent="0.25">
      <c r="K2707" s="114"/>
    </row>
    <row r="2708" spans="11:11" x14ac:dyDescent="0.25">
      <c r="K2708" s="114"/>
    </row>
    <row r="2709" spans="11:11" x14ac:dyDescent="0.25">
      <c r="K2709" s="114"/>
    </row>
    <row r="2710" spans="11:11" x14ac:dyDescent="0.25">
      <c r="K2710" s="114"/>
    </row>
    <row r="2711" spans="11:11" x14ac:dyDescent="0.25">
      <c r="K2711" s="114"/>
    </row>
    <row r="2712" spans="11:11" x14ac:dyDescent="0.25">
      <c r="K2712" s="114"/>
    </row>
    <row r="2713" spans="11:11" x14ac:dyDescent="0.25">
      <c r="K2713" s="114"/>
    </row>
    <row r="2714" spans="11:11" x14ac:dyDescent="0.25">
      <c r="K2714" s="114"/>
    </row>
    <row r="2715" spans="11:11" x14ac:dyDescent="0.25">
      <c r="K2715" s="114"/>
    </row>
    <row r="2716" spans="11:11" x14ac:dyDescent="0.25">
      <c r="K2716" s="114"/>
    </row>
    <row r="2717" spans="11:11" x14ac:dyDescent="0.25">
      <c r="K2717" s="114"/>
    </row>
    <row r="2718" spans="11:11" x14ac:dyDescent="0.25">
      <c r="K2718" s="114"/>
    </row>
    <row r="2719" spans="11:11" x14ac:dyDescent="0.25">
      <c r="K2719" s="114"/>
    </row>
    <row r="2720" spans="11:11" x14ac:dyDescent="0.25">
      <c r="K2720" s="114"/>
    </row>
    <row r="2721" spans="11:11" x14ac:dyDescent="0.25">
      <c r="K2721" s="114"/>
    </row>
    <row r="2722" spans="11:11" x14ac:dyDescent="0.25">
      <c r="K2722" s="114"/>
    </row>
    <row r="2723" spans="11:11" x14ac:dyDescent="0.25">
      <c r="K2723" s="114"/>
    </row>
    <row r="2724" spans="11:11" x14ac:dyDescent="0.25">
      <c r="K2724" s="114"/>
    </row>
    <row r="2725" spans="11:11" x14ac:dyDescent="0.25">
      <c r="K2725" s="114"/>
    </row>
    <row r="2726" spans="11:11" x14ac:dyDescent="0.25">
      <c r="K2726" s="114"/>
    </row>
    <row r="2727" spans="11:11" x14ac:dyDescent="0.25">
      <c r="K2727" s="114"/>
    </row>
    <row r="2728" spans="11:11" x14ac:dyDescent="0.25">
      <c r="K2728" s="114"/>
    </row>
    <row r="2729" spans="11:11" x14ac:dyDescent="0.25">
      <c r="K2729" s="114"/>
    </row>
    <row r="2730" spans="11:11" x14ac:dyDescent="0.25">
      <c r="K2730" s="114"/>
    </row>
    <row r="2731" spans="11:11" x14ac:dyDescent="0.25">
      <c r="K2731" s="114"/>
    </row>
    <row r="2732" spans="11:11" x14ac:dyDescent="0.25">
      <c r="K2732" s="114"/>
    </row>
    <row r="2733" spans="11:11" x14ac:dyDescent="0.25">
      <c r="K2733" s="114"/>
    </row>
    <row r="2734" spans="11:11" x14ac:dyDescent="0.25">
      <c r="K2734" s="114"/>
    </row>
    <row r="2735" spans="11:11" x14ac:dyDescent="0.25">
      <c r="K2735" s="114"/>
    </row>
    <row r="2736" spans="11:11" x14ac:dyDescent="0.25">
      <c r="K2736" s="114"/>
    </row>
    <row r="2737" spans="11:11" x14ac:dyDescent="0.25">
      <c r="K2737" s="114"/>
    </row>
    <row r="2738" spans="11:11" x14ac:dyDescent="0.25">
      <c r="K2738" s="114"/>
    </row>
    <row r="2739" spans="11:11" x14ac:dyDescent="0.25">
      <c r="K2739" s="114"/>
    </row>
    <row r="2740" spans="11:11" x14ac:dyDescent="0.25">
      <c r="K2740" s="114"/>
    </row>
    <row r="2741" spans="11:11" x14ac:dyDescent="0.25">
      <c r="K2741" s="114"/>
    </row>
    <row r="2742" spans="11:11" x14ac:dyDescent="0.25">
      <c r="K2742" s="114"/>
    </row>
    <row r="2743" spans="11:11" x14ac:dyDescent="0.25">
      <c r="K2743" s="114"/>
    </row>
    <row r="2744" spans="11:11" x14ac:dyDescent="0.25">
      <c r="K2744" s="114"/>
    </row>
    <row r="2745" spans="11:11" x14ac:dyDescent="0.25">
      <c r="K2745" s="114"/>
    </row>
    <row r="2746" spans="11:11" x14ac:dyDescent="0.25">
      <c r="K2746" s="114"/>
    </row>
    <row r="2747" spans="11:11" x14ac:dyDescent="0.25">
      <c r="K2747" s="114"/>
    </row>
    <row r="2748" spans="11:11" x14ac:dyDescent="0.25">
      <c r="K2748" s="114"/>
    </row>
    <row r="2749" spans="11:11" x14ac:dyDescent="0.25">
      <c r="K2749" s="114"/>
    </row>
    <row r="2750" spans="11:11" x14ac:dyDescent="0.25">
      <c r="K2750" s="114"/>
    </row>
    <row r="2751" spans="11:11" x14ac:dyDescent="0.25">
      <c r="K2751" s="114"/>
    </row>
    <row r="2752" spans="11:11" x14ac:dyDescent="0.25">
      <c r="K2752" s="114"/>
    </row>
    <row r="2753" spans="11:11" x14ac:dyDescent="0.25">
      <c r="K2753" s="114"/>
    </row>
    <row r="2754" spans="11:11" x14ac:dyDescent="0.25">
      <c r="K2754" s="114"/>
    </row>
    <row r="2755" spans="11:11" x14ac:dyDescent="0.25">
      <c r="K2755" s="114"/>
    </row>
    <row r="2756" spans="11:11" x14ac:dyDescent="0.25">
      <c r="K2756" s="114"/>
    </row>
    <row r="2757" spans="11:11" x14ac:dyDescent="0.25">
      <c r="K2757" s="114"/>
    </row>
    <row r="2758" spans="11:11" x14ac:dyDescent="0.25">
      <c r="K2758" s="114"/>
    </row>
    <row r="2759" spans="11:11" x14ac:dyDescent="0.25">
      <c r="K2759" s="114"/>
    </row>
    <row r="2760" spans="11:11" x14ac:dyDescent="0.25">
      <c r="K2760" s="114"/>
    </row>
    <row r="2761" spans="11:11" x14ac:dyDescent="0.25">
      <c r="K2761" s="114"/>
    </row>
    <row r="2762" spans="11:11" x14ac:dyDescent="0.25">
      <c r="K2762" s="114"/>
    </row>
    <row r="2763" spans="11:11" x14ac:dyDescent="0.25">
      <c r="K2763" s="114"/>
    </row>
    <row r="2764" spans="11:11" x14ac:dyDescent="0.25">
      <c r="K2764" s="114"/>
    </row>
    <row r="2765" spans="11:11" x14ac:dyDescent="0.25">
      <c r="K2765" s="114"/>
    </row>
    <row r="2766" spans="11:11" x14ac:dyDescent="0.25">
      <c r="K2766" s="114"/>
    </row>
    <row r="2767" spans="11:11" x14ac:dyDescent="0.25">
      <c r="K2767" s="114"/>
    </row>
    <row r="2768" spans="11:11" x14ac:dyDescent="0.25">
      <c r="K2768" s="114"/>
    </row>
    <row r="2769" spans="11:11" x14ac:dyDescent="0.25">
      <c r="K2769" s="114"/>
    </row>
    <row r="2770" spans="11:11" x14ac:dyDescent="0.25">
      <c r="K2770" s="114"/>
    </row>
    <row r="2771" spans="11:11" x14ac:dyDescent="0.25">
      <c r="K2771" s="114"/>
    </row>
    <row r="2772" spans="11:11" x14ac:dyDescent="0.25">
      <c r="K2772" s="114"/>
    </row>
    <row r="2773" spans="11:11" x14ac:dyDescent="0.25">
      <c r="K2773" s="114"/>
    </row>
    <row r="2774" spans="11:11" x14ac:dyDescent="0.25">
      <c r="K2774" s="114"/>
    </row>
    <row r="2775" spans="11:11" x14ac:dyDescent="0.25">
      <c r="K2775" s="114"/>
    </row>
    <row r="2776" spans="11:11" x14ac:dyDescent="0.25">
      <c r="K2776" s="114"/>
    </row>
    <row r="2777" spans="11:11" x14ac:dyDescent="0.25">
      <c r="K2777" s="114"/>
    </row>
    <row r="2778" spans="11:11" x14ac:dyDescent="0.25">
      <c r="K2778" s="114"/>
    </row>
    <row r="2779" spans="11:11" x14ac:dyDescent="0.25">
      <c r="K2779" s="114"/>
    </row>
    <row r="2780" spans="11:11" x14ac:dyDescent="0.25">
      <c r="K2780" s="114"/>
    </row>
    <row r="2781" spans="11:11" x14ac:dyDescent="0.25">
      <c r="K2781" s="114"/>
    </row>
    <row r="2782" spans="11:11" x14ac:dyDescent="0.25">
      <c r="K2782" s="114"/>
    </row>
    <row r="2783" spans="11:11" x14ac:dyDescent="0.25">
      <c r="K2783" s="114"/>
    </row>
    <row r="2784" spans="11:11" x14ac:dyDescent="0.25">
      <c r="K2784" s="114"/>
    </row>
    <row r="2785" spans="11:11" x14ac:dyDescent="0.25">
      <c r="K2785" s="114"/>
    </row>
    <row r="2786" spans="11:11" x14ac:dyDescent="0.25">
      <c r="K2786" s="114"/>
    </row>
    <row r="2787" spans="11:11" x14ac:dyDescent="0.25">
      <c r="K2787" s="114"/>
    </row>
    <row r="2788" spans="11:11" x14ac:dyDescent="0.25">
      <c r="K2788" s="114"/>
    </row>
    <row r="2789" spans="11:11" x14ac:dyDescent="0.25">
      <c r="K2789" s="114"/>
    </row>
    <row r="2790" spans="11:11" x14ac:dyDescent="0.25">
      <c r="K2790" s="114"/>
    </row>
    <row r="2791" spans="11:11" x14ac:dyDescent="0.25">
      <c r="K2791" s="114"/>
    </row>
    <row r="2792" spans="11:11" x14ac:dyDescent="0.25">
      <c r="K2792" s="114"/>
    </row>
    <row r="2793" spans="11:11" x14ac:dyDescent="0.25">
      <c r="K2793" s="114"/>
    </row>
    <row r="2794" spans="11:11" x14ac:dyDescent="0.25">
      <c r="K2794" s="114"/>
    </row>
    <row r="2795" spans="11:11" x14ac:dyDescent="0.25">
      <c r="K2795" s="114"/>
    </row>
    <row r="2796" spans="11:11" x14ac:dyDescent="0.25">
      <c r="K2796" s="114"/>
    </row>
    <row r="2797" spans="11:11" x14ac:dyDescent="0.25">
      <c r="K2797" s="114"/>
    </row>
    <row r="2798" spans="11:11" x14ac:dyDescent="0.25">
      <c r="K2798" s="114"/>
    </row>
    <row r="2799" spans="11:11" x14ac:dyDescent="0.25">
      <c r="K2799" s="114"/>
    </row>
    <row r="2800" spans="11:11" x14ac:dyDescent="0.25">
      <c r="K2800" s="114"/>
    </row>
    <row r="2801" spans="11:11" x14ac:dyDescent="0.25">
      <c r="K2801" s="114"/>
    </row>
    <row r="2802" spans="11:11" x14ac:dyDescent="0.25">
      <c r="K2802" s="114"/>
    </row>
    <row r="2803" spans="11:11" x14ac:dyDescent="0.25">
      <c r="K2803" s="114"/>
    </row>
    <row r="2804" spans="11:11" x14ac:dyDescent="0.25">
      <c r="K2804" s="114"/>
    </row>
    <row r="2805" spans="11:11" x14ac:dyDescent="0.25">
      <c r="K2805" s="114"/>
    </row>
    <row r="2806" spans="11:11" x14ac:dyDescent="0.25">
      <c r="K2806" s="114"/>
    </row>
    <row r="2807" spans="11:11" x14ac:dyDescent="0.25">
      <c r="K2807" s="114"/>
    </row>
    <row r="2808" spans="11:11" x14ac:dyDescent="0.25">
      <c r="K2808" s="114"/>
    </row>
    <row r="2809" spans="11:11" x14ac:dyDescent="0.25">
      <c r="K2809" s="114"/>
    </row>
    <row r="2810" spans="11:11" x14ac:dyDescent="0.25">
      <c r="K2810" s="114"/>
    </row>
    <row r="2811" spans="11:11" x14ac:dyDescent="0.25">
      <c r="K2811" s="114"/>
    </row>
    <row r="2812" spans="11:11" x14ac:dyDescent="0.25">
      <c r="K2812" s="114"/>
    </row>
    <row r="2813" spans="11:11" x14ac:dyDescent="0.25">
      <c r="K2813" s="114"/>
    </row>
    <row r="2814" spans="11:11" x14ac:dyDescent="0.25">
      <c r="K2814" s="114"/>
    </row>
    <row r="2815" spans="11:11" x14ac:dyDescent="0.25">
      <c r="K2815" s="114"/>
    </row>
    <row r="2816" spans="11:11" x14ac:dyDescent="0.25">
      <c r="K2816" s="114"/>
    </row>
    <row r="2817" spans="11:11" x14ac:dyDescent="0.25">
      <c r="K2817" s="114"/>
    </row>
    <row r="2818" spans="11:11" x14ac:dyDescent="0.25">
      <c r="K2818" s="114"/>
    </row>
    <row r="2819" spans="11:11" x14ac:dyDescent="0.25">
      <c r="K2819" s="114"/>
    </row>
    <row r="2820" spans="11:11" x14ac:dyDescent="0.25">
      <c r="K2820" s="114"/>
    </row>
    <row r="2821" spans="11:11" x14ac:dyDescent="0.25">
      <c r="K2821" s="114"/>
    </row>
    <row r="2822" spans="11:11" x14ac:dyDescent="0.25">
      <c r="K2822" s="114"/>
    </row>
    <row r="2823" spans="11:11" x14ac:dyDescent="0.25">
      <c r="K2823" s="114"/>
    </row>
    <row r="2824" spans="11:11" x14ac:dyDescent="0.25">
      <c r="K2824" s="114"/>
    </row>
    <row r="2825" spans="11:11" x14ac:dyDescent="0.25">
      <c r="K2825" s="114"/>
    </row>
    <row r="2826" spans="11:11" x14ac:dyDescent="0.25">
      <c r="K2826" s="114"/>
    </row>
    <row r="2827" spans="11:11" x14ac:dyDescent="0.25">
      <c r="K2827" s="114"/>
    </row>
    <row r="2828" spans="11:11" x14ac:dyDescent="0.25">
      <c r="K2828" s="114"/>
    </row>
    <row r="2829" spans="11:11" x14ac:dyDescent="0.25">
      <c r="K2829" s="114"/>
    </row>
    <row r="2830" spans="11:11" x14ac:dyDescent="0.25">
      <c r="K2830" s="114"/>
    </row>
    <row r="2831" spans="11:11" x14ac:dyDescent="0.25">
      <c r="K2831" s="114"/>
    </row>
    <row r="2832" spans="11:11" x14ac:dyDescent="0.25">
      <c r="K2832" s="114"/>
    </row>
    <row r="2833" spans="11:11" x14ac:dyDescent="0.25">
      <c r="K2833" s="114"/>
    </row>
    <row r="2834" spans="11:11" x14ac:dyDescent="0.25">
      <c r="K2834" s="114"/>
    </row>
    <row r="2835" spans="11:11" x14ac:dyDescent="0.25">
      <c r="K2835" s="114"/>
    </row>
    <row r="2836" spans="11:11" x14ac:dyDescent="0.25">
      <c r="K2836" s="114"/>
    </row>
    <row r="2837" spans="11:11" x14ac:dyDescent="0.25">
      <c r="K2837" s="114"/>
    </row>
    <row r="2838" spans="11:11" x14ac:dyDescent="0.25">
      <c r="K2838" s="114"/>
    </row>
    <row r="2839" spans="11:11" x14ac:dyDescent="0.25">
      <c r="K2839" s="114"/>
    </row>
    <row r="2840" spans="11:11" x14ac:dyDescent="0.25">
      <c r="K2840" s="114"/>
    </row>
    <row r="2841" spans="11:11" x14ac:dyDescent="0.25">
      <c r="K2841" s="114"/>
    </row>
    <row r="2842" spans="11:11" x14ac:dyDescent="0.25">
      <c r="K2842" s="114"/>
    </row>
    <row r="2843" spans="11:11" x14ac:dyDescent="0.25">
      <c r="K2843" s="114"/>
    </row>
    <row r="2844" spans="11:11" x14ac:dyDescent="0.25">
      <c r="K2844" s="114"/>
    </row>
    <row r="2845" spans="11:11" x14ac:dyDescent="0.25">
      <c r="K2845" s="114"/>
    </row>
    <row r="2846" spans="11:11" x14ac:dyDescent="0.25">
      <c r="K2846" s="114"/>
    </row>
    <row r="2847" spans="11:11" x14ac:dyDescent="0.25">
      <c r="K2847" s="114"/>
    </row>
    <row r="2848" spans="11:11" x14ac:dyDescent="0.25">
      <c r="K2848" s="114"/>
    </row>
    <row r="2849" spans="11:11" x14ac:dyDescent="0.25">
      <c r="K2849" s="114"/>
    </row>
    <row r="2850" spans="11:11" x14ac:dyDescent="0.25">
      <c r="K2850" s="114"/>
    </row>
    <row r="2851" spans="11:11" x14ac:dyDescent="0.25">
      <c r="K2851" s="114"/>
    </row>
    <row r="2852" spans="11:11" x14ac:dyDescent="0.25">
      <c r="K2852" s="114"/>
    </row>
    <row r="2853" spans="11:11" x14ac:dyDescent="0.25">
      <c r="K2853" s="114"/>
    </row>
    <row r="2854" spans="11:11" x14ac:dyDescent="0.25">
      <c r="K2854" s="114"/>
    </row>
    <row r="2855" spans="11:11" x14ac:dyDescent="0.25">
      <c r="K2855" s="114"/>
    </row>
    <row r="2856" spans="11:11" x14ac:dyDescent="0.25">
      <c r="K2856" s="114"/>
    </row>
    <row r="2857" spans="11:11" x14ac:dyDescent="0.25">
      <c r="K2857" s="114"/>
    </row>
    <row r="2858" spans="11:11" x14ac:dyDescent="0.25">
      <c r="K2858" s="114"/>
    </row>
    <row r="2859" spans="11:11" x14ac:dyDescent="0.25">
      <c r="K2859" s="114"/>
    </row>
    <row r="2860" spans="11:11" x14ac:dyDescent="0.25">
      <c r="K2860" s="114"/>
    </row>
    <row r="2861" spans="11:11" x14ac:dyDescent="0.25">
      <c r="K2861" s="114"/>
    </row>
    <row r="2862" spans="11:11" x14ac:dyDescent="0.25">
      <c r="K2862" s="114"/>
    </row>
    <row r="2863" spans="11:11" x14ac:dyDescent="0.25">
      <c r="K2863" s="114"/>
    </row>
    <row r="2864" spans="11:11" x14ac:dyDescent="0.25">
      <c r="K2864" s="114"/>
    </row>
    <row r="2865" spans="11:11" x14ac:dyDescent="0.25">
      <c r="K2865" s="114"/>
    </row>
    <row r="2866" spans="11:11" x14ac:dyDescent="0.25">
      <c r="K2866" s="114"/>
    </row>
    <row r="2867" spans="11:11" x14ac:dyDescent="0.25">
      <c r="K2867" s="114"/>
    </row>
    <row r="2868" spans="11:11" x14ac:dyDescent="0.25">
      <c r="K2868" s="114"/>
    </row>
    <row r="2869" spans="11:11" x14ac:dyDescent="0.25">
      <c r="K2869" s="114"/>
    </row>
    <row r="2870" spans="11:11" x14ac:dyDescent="0.25">
      <c r="K2870" s="114"/>
    </row>
    <row r="2871" spans="11:11" x14ac:dyDescent="0.25">
      <c r="K2871" s="114"/>
    </row>
    <row r="2872" spans="11:11" x14ac:dyDescent="0.25">
      <c r="K2872" s="114"/>
    </row>
    <row r="2873" spans="11:11" x14ac:dyDescent="0.25">
      <c r="K2873" s="114"/>
    </row>
    <row r="2874" spans="11:11" x14ac:dyDescent="0.25">
      <c r="K2874" s="114"/>
    </row>
    <row r="2875" spans="11:11" x14ac:dyDescent="0.25">
      <c r="K2875" s="114"/>
    </row>
    <row r="2876" spans="11:11" x14ac:dyDescent="0.25">
      <c r="K2876" s="114"/>
    </row>
    <row r="2877" spans="11:11" x14ac:dyDescent="0.25">
      <c r="K2877" s="114"/>
    </row>
    <row r="2878" spans="11:11" x14ac:dyDescent="0.25">
      <c r="K2878" s="114"/>
    </row>
    <row r="2879" spans="11:11" x14ac:dyDescent="0.25">
      <c r="K2879" s="114"/>
    </row>
    <row r="2880" spans="11:11" x14ac:dyDescent="0.25">
      <c r="K2880" s="114"/>
    </row>
    <row r="2881" spans="11:11" x14ac:dyDescent="0.25">
      <c r="K2881" s="114"/>
    </row>
    <row r="2882" spans="11:11" x14ac:dyDescent="0.25">
      <c r="K2882" s="114"/>
    </row>
    <row r="2883" spans="11:11" x14ac:dyDescent="0.25">
      <c r="K2883" s="114"/>
    </row>
    <row r="2884" spans="11:11" x14ac:dyDescent="0.25">
      <c r="K2884" s="114"/>
    </row>
    <row r="2885" spans="11:11" x14ac:dyDescent="0.25">
      <c r="K2885" s="114"/>
    </row>
    <row r="2886" spans="11:11" x14ac:dyDescent="0.25">
      <c r="K2886" s="114"/>
    </row>
    <row r="2887" spans="11:11" x14ac:dyDescent="0.25">
      <c r="K2887" s="114"/>
    </row>
    <row r="2888" spans="11:11" x14ac:dyDescent="0.25">
      <c r="K2888" s="114"/>
    </row>
    <row r="2889" spans="11:11" x14ac:dyDescent="0.25">
      <c r="K2889" s="114"/>
    </row>
    <row r="2890" spans="11:11" x14ac:dyDescent="0.25">
      <c r="K2890" s="114"/>
    </row>
    <row r="2891" spans="11:11" x14ac:dyDescent="0.25">
      <c r="K2891" s="114"/>
    </row>
    <row r="2892" spans="11:11" x14ac:dyDescent="0.25">
      <c r="K2892" s="114"/>
    </row>
    <row r="2893" spans="11:11" x14ac:dyDescent="0.25">
      <c r="K2893" s="114"/>
    </row>
    <row r="2894" spans="11:11" x14ac:dyDescent="0.25">
      <c r="K2894" s="114"/>
    </row>
    <row r="2895" spans="11:11" x14ac:dyDescent="0.25">
      <c r="K2895" s="114"/>
    </row>
    <row r="2896" spans="11:11" x14ac:dyDescent="0.25">
      <c r="K2896" s="114"/>
    </row>
    <row r="2897" spans="11:11" x14ac:dyDescent="0.25">
      <c r="K2897" s="114"/>
    </row>
    <row r="2898" spans="11:11" x14ac:dyDescent="0.25">
      <c r="K2898" s="114"/>
    </row>
    <row r="2899" spans="11:11" x14ac:dyDescent="0.25">
      <c r="K2899" s="114"/>
    </row>
    <row r="2900" spans="11:11" x14ac:dyDescent="0.25">
      <c r="K2900" s="114"/>
    </row>
    <row r="2901" spans="11:11" x14ac:dyDescent="0.25">
      <c r="K2901" s="114"/>
    </row>
    <row r="2902" spans="11:11" x14ac:dyDescent="0.25">
      <c r="K2902" s="114"/>
    </row>
    <row r="2903" spans="11:11" x14ac:dyDescent="0.25">
      <c r="K2903" s="114"/>
    </row>
    <row r="2904" spans="11:11" x14ac:dyDescent="0.25">
      <c r="K2904" s="114"/>
    </row>
    <row r="2905" spans="11:11" x14ac:dyDescent="0.25">
      <c r="K2905" s="114"/>
    </row>
    <row r="2906" spans="11:11" x14ac:dyDescent="0.25">
      <c r="K2906" s="114"/>
    </row>
    <row r="2907" spans="11:11" x14ac:dyDescent="0.25">
      <c r="K2907" s="114"/>
    </row>
    <row r="2908" spans="11:11" x14ac:dyDescent="0.25">
      <c r="K2908" s="114"/>
    </row>
    <row r="2909" spans="11:11" x14ac:dyDescent="0.25">
      <c r="K2909" s="114"/>
    </row>
    <row r="2910" spans="11:11" x14ac:dyDescent="0.25">
      <c r="K2910" s="114"/>
    </row>
    <row r="2911" spans="11:11" x14ac:dyDescent="0.25">
      <c r="K2911" s="114"/>
    </row>
    <row r="2912" spans="11:11" x14ac:dyDescent="0.25">
      <c r="K2912" s="114"/>
    </row>
    <row r="2913" spans="11:11" x14ac:dyDescent="0.25">
      <c r="K2913" s="114"/>
    </row>
    <row r="2914" spans="11:11" x14ac:dyDescent="0.25">
      <c r="K2914" s="114"/>
    </row>
    <row r="2915" spans="11:11" x14ac:dyDescent="0.25">
      <c r="K2915" s="114"/>
    </row>
    <row r="2916" spans="11:11" x14ac:dyDescent="0.25">
      <c r="K2916" s="114"/>
    </row>
    <row r="2917" spans="11:11" x14ac:dyDescent="0.25">
      <c r="K2917" s="114"/>
    </row>
    <row r="2918" spans="11:11" x14ac:dyDescent="0.25">
      <c r="K2918" s="114"/>
    </row>
    <row r="2919" spans="11:11" x14ac:dyDescent="0.25">
      <c r="K2919" s="114"/>
    </row>
    <row r="2920" spans="11:11" x14ac:dyDescent="0.25">
      <c r="K2920" s="114"/>
    </row>
    <row r="2921" spans="11:11" x14ac:dyDescent="0.25">
      <c r="K2921" s="114"/>
    </row>
    <row r="2922" spans="11:11" x14ac:dyDescent="0.25">
      <c r="K2922" s="114"/>
    </row>
    <row r="2923" spans="11:11" x14ac:dyDescent="0.25">
      <c r="K2923" s="114"/>
    </row>
    <row r="2924" spans="11:11" x14ac:dyDescent="0.25">
      <c r="K2924" s="114"/>
    </row>
    <row r="2925" spans="11:11" x14ac:dyDescent="0.25">
      <c r="K2925" s="114"/>
    </row>
    <row r="2926" spans="11:11" x14ac:dyDescent="0.25">
      <c r="K2926" s="114"/>
    </row>
    <row r="2927" spans="11:11" x14ac:dyDescent="0.25">
      <c r="K2927" s="114"/>
    </row>
    <row r="2928" spans="11:11" x14ac:dyDescent="0.25">
      <c r="K2928" s="114"/>
    </row>
    <row r="2929" spans="11:11" x14ac:dyDescent="0.25">
      <c r="K2929" s="114"/>
    </row>
    <row r="2930" spans="11:11" x14ac:dyDescent="0.25">
      <c r="K2930" s="114"/>
    </row>
    <row r="2931" spans="11:11" x14ac:dyDescent="0.25">
      <c r="K2931" s="114"/>
    </row>
    <row r="2932" spans="11:11" x14ac:dyDescent="0.25">
      <c r="K2932" s="114"/>
    </row>
    <row r="2933" spans="11:11" x14ac:dyDescent="0.25">
      <c r="K2933" s="114"/>
    </row>
    <row r="2934" spans="11:11" x14ac:dyDescent="0.25">
      <c r="K2934" s="114"/>
    </row>
    <row r="2935" spans="11:11" x14ac:dyDescent="0.25">
      <c r="K2935" s="114"/>
    </row>
    <row r="2936" spans="11:11" x14ac:dyDescent="0.25">
      <c r="K2936" s="114"/>
    </row>
    <row r="2937" spans="11:11" x14ac:dyDescent="0.25">
      <c r="K2937" s="114"/>
    </row>
    <row r="2938" spans="11:11" x14ac:dyDescent="0.25">
      <c r="K2938" s="114"/>
    </row>
    <row r="2939" spans="11:11" x14ac:dyDescent="0.25">
      <c r="K2939" s="114"/>
    </row>
    <row r="2940" spans="11:11" x14ac:dyDescent="0.25">
      <c r="K2940" s="114"/>
    </row>
    <row r="2941" spans="11:11" x14ac:dyDescent="0.25">
      <c r="K2941" s="114"/>
    </row>
    <row r="2942" spans="11:11" x14ac:dyDescent="0.25">
      <c r="K2942" s="114"/>
    </row>
    <row r="2943" spans="11:11" x14ac:dyDescent="0.25">
      <c r="K2943" s="114"/>
    </row>
    <row r="2944" spans="11:11" x14ac:dyDescent="0.25">
      <c r="K2944" s="114"/>
    </row>
    <row r="2945" spans="11:11" x14ac:dyDescent="0.25">
      <c r="K2945" s="114"/>
    </row>
    <row r="2946" spans="11:11" x14ac:dyDescent="0.25">
      <c r="K2946" s="114"/>
    </row>
    <row r="2947" spans="11:11" x14ac:dyDescent="0.25">
      <c r="K2947" s="114"/>
    </row>
    <row r="2948" spans="11:11" x14ac:dyDescent="0.25">
      <c r="K2948" s="114"/>
    </row>
    <row r="2949" spans="11:11" x14ac:dyDescent="0.25">
      <c r="K2949" s="114"/>
    </row>
    <row r="2950" spans="11:11" x14ac:dyDescent="0.25">
      <c r="K2950" s="114"/>
    </row>
    <row r="2951" spans="11:11" x14ac:dyDescent="0.25">
      <c r="K2951" s="114"/>
    </row>
    <row r="2952" spans="11:11" x14ac:dyDescent="0.25">
      <c r="K2952" s="114"/>
    </row>
    <row r="2953" spans="11:11" x14ac:dyDescent="0.25">
      <c r="K2953" s="114"/>
    </row>
    <row r="2954" spans="11:11" x14ac:dyDescent="0.25">
      <c r="K2954" s="114"/>
    </row>
    <row r="2955" spans="11:11" x14ac:dyDescent="0.25">
      <c r="K2955" s="114"/>
    </row>
    <row r="2956" spans="11:11" x14ac:dyDescent="0.25">
      <c r="K2956" s="114"/>
    </row>
    <row r="2957" spans="11:11" x14ac:dyDescent="0.25">
      <c r="K2957" s="114"/>
    </row>
    <row r="2958" spans="11:11" x14ac:dyDescent="0.25">
      <c r="K2958" s="114"/>
    </row>
    <row r="2959" spans="11:11" x14ac:dyDescent="0.25">
      <c r="K2959" s="114"/>
    </row>
    <row r="2960" spans="11:11" x14ac:dyDescent="0.25">
      <c r="K2960" s="114"/>
    </row>
    <row r="2961" spans="11:11" x14ac:dyDescent="0.25">
      <c r="K2961" s="114"/>
    </row>
    <row r="2962" spans="11:11" x14ac:dyDescent="0.25">
      <c r="K2962" s="114"/>
    </row>
    <row r="2963" spans="11:11" x14ac:dyDescent="0.25">
      <c r="K2963" s="114"/>
    </row>
    <row r="2964" spans="11:11" x14ac:dyDescent="0.25">
      <c r="K2964" s="114"/>
    </row>
    <row r="2965" spans="11:11" x14ac:dyDescent="0.25">
      <c r="K2965" s="114"/>
    </row>
    <row r="2966" spans="11:11" x14ac:dyDescent="0.25">
      <c r="K2966" s="114"/>
    </row>
    <row r="2967" spans="11:11" x14ac:dyDescent="0.25">
      <c r="K2967" s="114"/>
    </row>
    <row r="2968" spans="11:11" x14ac:dyDescent="0.25">
      <c r="K2968" s="114"/>
    </row>
    <row r="2969" spans="11:11" x14ac:dyDescent="0.25">
      <c r="K2969" s="114"/>
    </row>
    <row r="2970" spans="11:11" x14ac:dyDescent="0.25">
      <c r="K2970" s="114"/>
    </row>
    <row r="2971" spans="11:11" x14ac:dyDescent="0.25">
      <c r="K2971" s="114"/>
    </row>
    <row r="2972" spans="11:11" x14ac:dyDescent="0.25">
      <c r="K2972" s="114"/>
    </row>
    <row r="2973" spans="11:11" x14ac:dyDescent="0.25">
      <c r="K2973" s="114"/>
    </row>
    <row r="2974" spans="11:11" x14ac:dyDescent="0.25">
      <c r="K2974" s="114"/>
    </row>
    <row r="2975" spans="11:11" x14ac:dyDescent="0.25">
      <c r="K2975" s="114"/>
    </row>
    <row r="2976" spans="11:11" x14ac:dyDescent="0.25">
      <c r="K2976" s="114"/>
    </row>
    <row r="2977" spans="11:11" x14ac:dyDescent="0.25">
      <c r="K2977" s="114"/>
    </row>
    <row r="2978" spans="11:11" x14ac:dyDescent="0.25">
      <c r="K2978" s="114"/>
    </row>
    <row r="2979" spans="11:11" x14ac:dyDescent="0.25">
      <c r="K2979" s="114"/>
    </row>
    <row r="2980" spans="11:11" x14ac:dyDescent="0.25">
      <c r="K2980" s="114"/>
    </row>
    <row r="2981" spans="11:11" x14ac:dyDescent="0.25">
      <c r="K2981" s="114"/>
    </row>
    <row r="2982" spans="11:11" x14ac:dyDescent="0.25">
      <c r="K2982" s="114"/>
    </row>
    <row r="2983" spans="11:11" x14ac:dyDescent="0.25">
      <c r="K2983" s="114"/>
    </row>
    <row r="2984" spans="11:11" x14ac:dyDescent="0.25">
      <c r="K2984" s="114"/>
    </row>
    <row r="2985" spans="11:11" x14ac:dyDescent="0.25">
      <c r="K2985" s="114"/>
    </row>
    <row r="2986" spans="11:11" x14ac:dyDescent="0.25">
      <c r="K2986" s="114"/>
    </row>
    <row r="2987" spans="11:11" x14ac:dyDescent="0.25">
      <c r="K2987" s="114"/>
    </row>
    <row r="2988" spans="11:11" x14ac:dyDescent="0.25">
      <c r="K2988" s="114"/>
    </row>
    <row r="2989" spans="11:11" x14ac:dyDescent="0.25">
      <c r="K2989" s="114"/>
    </row>
    <row r="2990" spans="11:11" x14ac:dyDescent="0.25">
      <c r="K2990" s="114"/>
    </row>
    <row r="2991" spans="11:11" x14ac:dyDescent="0.25">
      <c r="K2991" s="114"/>
    </row>
    <row r="2992" spans="11:11" x14ac:dyDescent="0.25">
      <c r="K2992" s="114"/>
    </row>
    <row r="2993" spans="11:11" x14ac:dyDescent="0.25">
      <c r="K2993" s="114"/>
    </row>
    <row r="2994" spans="11:11" x14ac:dyDescent="0.25">
      <c r="K2994" s="114"/>
    </row>
    <row r="2995" spans="11:11" x14ac:dyDescent="0.25">
      <c r="K2995" s="114"/>
    </row>
    <row r="2996" spans="11:11" x14ac:dyDescent="0.25">
      <c r="K2996" s="114"/>
    </row>
    <row r="2997" spans="11:11" x14ac:dyDescent="0.25">
      <c r="K2997" s="114"/>
    </row>
    <row r="2998" spans="11:11" x14ac:dyDescent="0.25">
      <c r="K2998" s="114"/>
    </row>
    <row r="2999" spans="11:11" x14ac:dyDescent="0.25">
      <c r="K2999" s="114"/>
    </row>
    <row r="3000" spans="11:11" x14ac:dyDescent="0.25">
      <c r="K3000" s="114"/>
    </row>
    <row r="3001" spans="11:11" x14ac:dyDescent="0.25">
      <c r="K3001" s="114"/>
    </row>
    <row r="3002" spans="11:11" x14ac:dyDescent="0.25">
      <c r="K3002" s="114"/>
    </row>
    <row r="3003" spans="11:11" x14ac:dyDescent="0.25">
      <c r="K3003" s="114"/>
    </row>
    <row r="3004" spans="11:11" x14ac:dyDescent="0.25">
      <c r="K3004" s="114"/>
    </row>
    <row r="3005" spans="11:11" x14ac:dyDescent="0.25">
      <c r="K3005" s="114"/>
    </row>
    <row r="3006" spans="11:11" x14ac:dyDescent="0.25">
      <c r="K3006" s="114"/>
    </row>
    <row r="3007" spans="11:11" x14ac:dyDescent="0.25">
      <c r="K3007" s="114"/>
    </row>
    <row r="3008" spans="11:11" x14ac:dyDescent="0.25">
      <c r="K3008" s="114"/>
    </row>
    <row r="3009" spans="11:11" x14ac:dyDescent="0.25">
      <c r="K3009" s="114"/>
    </row>
    <row r="3010" spans="11:11" x14ac:dyDescent="0.25">
      <c r="K3010" s="114"/>
    </row>
    <row r="3011" spans="11:11" x14ac:dyDescent="0.25">
      <c r="K3011" s="114"/>
    </row>
    <row r="3012" spans="11:11" x14ac:dyDescent="0.25">
      <c r="K3012" s="114"/>
    </row>
    <row r="3013" spans="11:11" x14ac:dyDescent="0.25">
      <c r="K3013" s="114"/>
    </row>
    <row r="3014" spans="11:11" x14ac:dyDescent="0.25">
      <c r="K3014" s="114"/>
    </row>
    <row r="3015" spans="11:11" x14ac:dyDescent="0.25">
      <c r="K3015" s="114"/>
    </row>
    <row r="3016" spans="11:11" x14ac:dyDescent="0.25">
      <c r="K3016" s="114"/>
    </row>
    <row r="3017" spans="11:11" x14ac:dyDescent="0.25">
      <c r="K3017" s="114"/>
    </row>
    <row r="3018" spans="11:11" x14ac:dyDescent="0.25">
      <c r="K3018" s="114"/>
    </row>
    <row r="3019" spans="11:11" x14ac:dyDescent="0.25">
      <c r="K3019" s="114"/>
    </row>
    <row r="3020" spans="11:11" x14ac:dyDescent="0.25">
      <c r="K3020" s="114"/>
    </row>
    <row r="3021" spans="11:11" x14ac:dyDescent="0.25">
      <c r="K3021" s="114"/>
    </row>
    <row r="3022" spans="11:11" x14ac:dyDescent="0.25">
      <c r="K3022" s="114"/>
    </row>
    <row r="3023" spans="11:11" x14ac:dyDescent="0.25">
      <c r="K3023" s="114"/>
    </row>
    <row r="3024" spans="11:11" x14ac:dyDescent="0.25">
      <c r="K3024" s="114"/>
    </row>
    <row r="3025" spans="11:11" x14ac:dyDescent="0.25">
      <c r="K3025" s="114"/>
    </row>
    <row r="3026" spans="11:11" x14ac:dyDescent="0.25">
      <c r="K3026" s="114"/>
    </row>
    <row r="3027" spans="11:11" x14ac:dyDescent="0.25">
      <c r="K3027" s="114"/>
    </row>
    <row r="3028" spans="11:11" x14ac:dyDescent="0.25">
      <c r="K3028" s="114"/>
    </row>
    <row r="3029" spans="11:11" x14ac:dyDescent="0.25">
      <c r="K3029" s="114"/>
    </row>
    <row r="3030" spans="11:11" x14ac:dyDescent="0.25">
      <c r="K3030" s="114"/>
    </row>
    <row r="3031" spans="11:11" x14ac:dyDescent="0.25">
      <c r="K3031" s="114"/>
    </row>
    <row r="3032" spans="11:11" x14ac:dyDescent="0.25">
      <c r="K3032" s="114"/>
    </row>
    <row r="3033" spans="11:11" x14ac:dyDescent="0.25">
      <c r="K3033" s="114"/>
    </row>
    <row r="3034" spans="11:11" x14ac:dyDescent="0.25">
      <c r="K3034" s="114"/>
    </row>
    <row r="3035" spans="11:11" x14ac:dyDescent="0.25">
      <c r="K3035" s="114"/>
    </row>
    <row r="3036" spans="11:11" x14ac:dyDescent="0.25">
      <c r="K3036" s="114"/>
    </row>
    <row r="3037" spans="11:11" x14ac:dyDescent="0.25">
      <c r="K3037" s="114"/>
    </row>
    <row r="3038" spans="11:11" x14ac:dyDescent="0.25">
      <c r="K3038" s="114"/>
    </row>
    <row r="3039" spans="11:11" x14ac:dyDescent="0.25">
      <c r="K3039" s="114"/>
    </row>
    <row r="3040" spans="11:11" x14ac:dyDescent="0.25">
      <c r="K3040" s="114"/>
    </row>
    <row r="3041" spans="11:11" x14ac:dyDescent="0.25">
      <c r="K3041" s="114"/>
    </row>
    <row r="3042" spans="11:11" x14ac:dyDescent="0.25">
      <c r="K3042" s="114"/>
    </row>
    <row r="3043" spans="11:11" x14ac:dyDescent="0.25">
      <c r="K3043" s="114"/>
    </row>
    <row r="3044" spans="11:11" x14ac:dyDescent="0.25">
      <c r="K3044" s="114"/>
    </row>
    <row r="3045" spans="11:11" x14ac:dyDescent="0.25">
      <c r="K3045" s="114"/>
    </row>
    <row r="3046" spans="11:11" x14ac:dyDescent="0.25">
      <c r="K3046" s="114"/>
    </row>
    <row r="3047" spans="11:11" x14ac:dyDescent="0.25">
      <c r="K3047" s="114"/>
    </row>
    <row r="3048" spans="11:11" x14ac:dyDescent="0.25">
      <c r="K3048" s="114"/>
    </row>
    <row r="3049" spans="11:11" x14ac:dyDescent="0.25">
      <c r="K3049" s="114"/>
    </row>
    <row r="3050" spans="11:11" x14ac:dyDescent="0.25">
      <c r="K3050" s="114"/>
    </row>
    <row r="3051" spans="11:11" x14ac:dyDescent="0.25">
      <c r="K3051" s="114"/>
    </row>
    <row r="3052" spans="11:11" x14ac:dyDescent="0.25">
      <c r="K3052" s="114"/>
    </row>
    <row r="3053" spans="11:11" x14ac:dyDescent="0.25">
      <c r="K3053" s="114"/>
    </row>
    <row r="3054" spans="11:11" x14ac:dyDescent="0.25">
      <c r="K3054" s="114"/>
    </row>
    <row r="3055" spans="11:11" x14ac:dyDescent="0.25">
      <c r="K3055" s="114"/>
    </row>
    <row r="3056" spans="11:11" x14ac:dyDescent="0.25">
      <c r="K3056" s="114"/>
    </row>
    <row r="3057" spans="11:11" x14ac:dyDescent="0.25">
      <c r="K3057" s="114"/>
    </row>
    <row r="3058" spans="11:11" x14ac:dyDescent="0.25">
      <c r="K3058" s="114"/>
    </row>
    <row r="3059" spans="11:11" x14ac:dyDescent="0.25">
      <c r="K3059" s="114"/>
    </row>
    <row r="3060" spans="11:11" x14ac:dyDescent="0.25">
      <c r="K3060" s="114"/>
    </row>
    <row r="3061" spans="11:11" x14ac:dyDescent="0.25">
      <c r="K3061" s="114"/>
    </row>
    <row r="3062" spans="11:11" x14ac:dyDescent="0.25">
      <c r="K3062" s="114"/>
    </row>
    <row r="3063" spans="11:11" x14ac:dyDescent="0.25">
      <c r="K3063" s="114"/>
    </row>
    <row r="3064" spans="11:11" x14ac:dyDescent="0.25">
      <c r="K3064" s="114"/>
    </row>
    <row r="3065" spans="11:11" x14ac:dyDescent="0.25">
      <c r="K3065" s="114"/>
    </row>
    <row r="3066" spans="11:11" x14ac:dyDescent="0.25">
      <c r="K3066" s="114"/>
    </row>
    <row r="3067" spans="11:11" x14ac:dyDescent="0.25">
      <c r="K3067" s="114"/>
    </row>
    <row r="3068" spans="11:11" x14ac:dyDescent="0.25">
      <c r="K3068" s="114"/>
    </row>
    <row r="3069" spans="11:11" x14ac:dyDescent="0.25">
      <c r="K3069" s="114"/>
    </row>
    <row r="3070" spans="11:11" x14ac:dyDescent="0.25">
      <c r="K3070" s="114"/>
    </row>
    <row r="3071" spans="11:11" x14ac:dyDescent="0.25">
      <c r="K3071" s="114"/>
    </row>
    <row r="3072" spans="11:11" x14ac:dyDescent="0.25">
      <c r="K3072" s="114"/>
    </row>
    <row r="3073" spans="11:11" x14ac:dyDescent="0.25">
      <c r="K3073" s="114"/>
    </row>
    <row r="3074" spans="11:11" x14ac:dyDescent="0.25">
      <c r="K3074" s="114"/>
    </row>
    <row r="3075" spans="11:11" x14ac:dyDescent="0.25">
      <c r="K3075" s="114"/>
    </row>
    <row r="3076" spans="11:11" x14ac:dyDescent="0.25">
      <c r="K3076" s="114"/>
    </row>
    <row r="3077" spans="11:11" x14ac:dyDescent="0.25">
      <c r="K3077" s="114"/>
    </row>
    <row r="3078" spans="11:11" x14ac:dyDescent="0.25">
      <c r="K3078" s="114"/>
    </row>
    <row r="3079" spans="11:11" x14ac:dyDescent="0.25">
      <c r="K3079" s="114"/>
    </row>
    <row r="3080" spans="11:11" x14ac:dyDescent="0.25">
      <c r="K3080" s="114"/>
    </row>
    <row r="3081" spans="11:11" x14ac:dyDescent="0.25">
      <c r="K3081" s="114"/>
    </row>
    <row r="3082" spans="11:11" x14ac:dyDescent="0.25">
      <c r="K3082" s="114"/>
    </row>
    <row r="3083" spans="11:11" x14ac:dyDescent="0.25">
      <c r="K3083" s="114"/>
    </row>
    <row r="3084" spans="11:11" x14ac:dyDescent="0.25">
      <c r="K3084" s="114"/>
    </row>
    <row r="3085" spans="11:11" x14ac:dyDescent="0.25">
      <c r="K3085" s="114"/>
    </row>
    <row r="3086" spans="11:11" x14ac:dyDescent="0.25">
      <c r="K3086" s="114"/>
    </row>
    <row r="3087" spans="11:11" x14ac:dyDescent="0.25">
      <c r="K3087" s="114"/>
    </row>
    <row r="3088" spans="11:11" x14ac:dyDescent="0.25">
      <c r="K3088" s="114"/>
    </row>
    <row r="3089" spans="11:11" x14ac:dyDescent="0.25">
      <c r="K3089" s="114"/>
    </row>
    <row r="3090" spans="11:11" x14ac:dyDescent="0.25">
      <c r="K3090" s="114"/>
    </row>
    <row r="3091" spans="11:11" x14ac:dyDescent="0.25">
      <c r="K3091" s="114"/>
    </row>
    <row r="3092" spans="11:11" x14ac:dyDescent="0.25">
      <c r="K3092" s="114"/>
    </row>
    <row r="3093" spans="11:11" x14ac:dyDescent="0.25">
      <c r="K3093" s="114"/>
    </row>
    <row r="3094" spans="11:11" x14ac:dyDescent="0.25">
      <c r="K3094" s="114"/>
    </row>
    <row r="3095" spans="11:11" x14ac:dyDescent="0.25">
      <c r="K3095" s="114"/>
    </row>
    <row r="3096" spans="11:11" x14ac:dyDescent="0.25">
      <c r="K3096" s="114"/>
    </row>
    <row r="3097" spans="11:11" x14ac:dyDescent="0.25">
      <c r="K3097" s="114"/>
    </row>
    <row r="3098" spans="11:11" x14ac:dyDescent="0.25">
      <c r="K3098" s="114"/>
    </row>
    <row r="3099" spans="11:11" x14ac:dyDescent="0.25">
      <c r="K3099" s="114"/>
    </row>
    <row r="3100" spans="11:11" x14ac:dyDescent="0.25">
      <c r="K3100" s="114"/>
    </row>
    <row r="3101" spans="11:11" x14ac:dyDescent="0.25">
      <c r="K3101" s="114"/>
    </row>
    <row r="3102" spans="11:11" x14ac:dyDescent="0.25">
      <c r="K3102" s="114"/>
    </row>
    <row r="3103" spans="11:11" x14ac:dyDescent="0.25">
      <c r="K3103" s="114"/>
    </row>
    <row r="3104" spans="11:11" x14ac:dyDescent="0.25">
      <c r="K3104" s="114"/>
    </row>
    <row r="3105" spans="11:11" x14ac:dyDescent="0.25">
      <c r="K3105" s="114"/>
    </row>
    <row r="3106" spans="11:11" x14ac:dyDescent="0.25">
      <c r="K3106" s="114"/>
    </row>
    <row r="3107" spans="11:11" x14ac:dyDescent="0.25">
      <c r="K3107" s="114"/>
    </row>
    <row r="3108" spans="11:11" x14ac:dyDescent="0.25">
      <c r="K3108" s="114"/>
    </row>
    <row r="3109" spans="11:11" x14ac:dyDescent="0.25">
      <c r="K3109" s="114"/>
    </row>
    <row r="3110" spans="11:11" x14ac:dyDescent="0.25">
      <c r="K3110" s="114"/>
    </row>
    <row r="3111" spans="11:11" x14ac:dyDescent="0.25">
      <c r="K3111" s="114"/>
    </row>
    <row r="3112" spans="11:11" x14ac:dyDescent="0.25">
      <c r="K3112" s="114"/>
    </row>
    <row r="3113" spans="11:11" x14ac:dyDescent="0.25">
      <c r="K3113" s="114"/>
    </row>
    <row r="3114" spans="11:11" x14ac:dyDescent="0.25">
      <c r="K3114" s="114"/>
    </row>
    <row r="3115" spans="11:11" x14ac:dyDescent="0.25">
      <c r="K3115" s="114"/>
    </row>
    <row r="3116" spans="11:11" x14ac:dyDescent="0.25">
      <c r="K3116" s="114"/>
    </row>
    <row r="3117" spans="11:11" x14ac:dyDescent="0.25">
      <c r="K3117" s="114"/>
    </row>
    <row r="3118" spans="11:11" x14ac:dyDescent="0.25">
      <c r="K3118" s="114"/>
    </row>
    <row r="3119" spans="11:11" x14ac:dyDescent="0.25">
      <c r="K3119" s="114"/>
    </row>
    <row r="3120" spans="11:11" x14ac:dyDescent="0.25">
      <c r="K3120" s="114"/>
    </row>
    <row r="3121" spans="11:11" x14ac:dyDescent="0.25">
      <c r="K3121" s="114"/>
    </row>
    <row r="3122" spans="11:11" x14ac:dyDescent="0.25">
      <c r="K3122" s="114"/>
    </row>
    <row r="3123" spans="11:11" x14ac:dyDescent="0.25">
      <c r="K3123" s="114"/>
    </row>
    <row r="3124" spans="11:11" x14ac:dyDescent="0.25">
      <c r="K3124" s="114"/>
    </row>
    <row r="3125" spans="11:11" x14ac:dyDescent="0.25">
      <c r="K3125" s="114"/>
    </row>
    <row r="3126" spans="11:11" x14ac:dyDescent="0.25">
      <c r="K3126" s="114"/>
    </row>
    <row r="3127" spans="11:11" x14ac:dyDescent="0.25">
      <c r="K3127" s="114"/>
    </row>
    <row r="3128" spans="11:11" x14ac:dyDescent="0.25">
      <c r="K3128" s="114"/>
    </row>
    <row r="3129" spans="11:11" x14ac:dyDescent="0.25">
      <c r="K3129" s="114"/>
    </row>
    <row r="3130" spans="11:11" x14ac:dyDescent="0.25">
      <c r="K3130" s="114"/>
    </row>
    <row r="3131" spans="11:11" x14ac:dyDescent="0.25">
      <c r="K3131" s="114"/>
    </row>
    <row r="3132" spans="11:11" x14ac:dyDescent="0.25">
      <c r="K3132" s="114"/>
    </row>
    <row r="3133" spans="11:11" x14ac:dyDescent="0.25">
      <c r="K3133" s="114"/>
    </row>
    <row r="3134" spans="11:11" x14ac:dyDescent="0.25">
      <c r="K3134" s="114"/>
    </row>
    <row r="3135" spans="11:11" x14ac:dyDescent="0.25">
      <c r="K3135" s="114"/>
    </row>
    <row r="3136" spans="11:11" x14ac:dyDescent="0.25">
      <c r="K3136" s="114"/>
    </row>
    <row r="3137" spans="11:11" x14ac:dyDescent="0.25">
      <c r="K3137" s="114"/>
    </row>
    <row r="3138" spans="11:11" x14ac:dyDescent="0.25">
      <c r="K3138" s="114"/>
    </row>
    <row r="3139" spans="11:11" x14ac:dyDescent="0.25">
      <c r="K3139" s="114"/>
    </row>
    <row r="3140" spans="11:11" x14ac:dyDescent="0.25">
      <c r="K3140" s="114"/>
    </row>
    <row r="3141" spans="11:11" x14ac:dyDescent="0.25">
      <c r="K3141" s="114"/>
    </row>
    <row r="3142" spans="11:11" x14ac:dyDescent="0.25">
      <c r="K3142" s="114"/>
    </row>
    <row r="3143" spans="11:11" x14ac:dyDescent="0.25">
      <c r="K3143" s="114"/>
    </row>
    <row r="3144" spans="11:11" x14ac:dyDescent="0.25">
      <c r="K3144" s="114"/>
    </row>
    <row r="3145" spans="11:11" x14ac:dyDescent="0.25">
      <c r="K3145" s="114"/>
    </row>
    <row r="3146" spans="11:11" x14ac:dyDescent="0.25">
      <c r="K3146" s="114"/>
    </row>
    <row r="3147" spans="11:11" x14ac:dyDescent="0.25">
      <c r="K3147" s="114"/>
    </row>
    <row r="3148" spans="11:11" x14ac:dyDescent="0.25">
      <c r="K3148" s="114"/>
    </row>
    <row r="3149" spans="11:11" x14ac:dyDescent="0.25">
      <c r="K3149" s="114"/>
    </row>
    <row r="3150" spans="11:11" x14ac:dyDescent="0.25">
      <c r="K3150" s="114"/>
    </row>
    <row r="3151" spans="11:11" x14ac:dyDescent="0.25">
      <c r="K3151" s="114"/>
    </row>
    <row r="3152" spans="11:11" x14ac:dyDescent="0.25">
      <c r="K3152" s="114"/>
    </row>
    <row r="3153" spans="11:11" x14ac:dyDescent="0.25">
      <c r="K3153" s="114"/>
    </row>
    <row r="3154" spans="11:11" x14ac:dyDescent="0.25">
      <c r="K3154" s="114"/>
    </row>
    <row r="3155" spans="11:11" x14ac:dyDescent="0.25">
      <c r="K3155" s="114"/>
    </row>
    <row r="3156" spans="11:11" x14ac:dyDescent="0.25">
      <c r="K3156" s="114"/>
    </row>
    <row r="3157" spans="11:11" x14ac:dyDescent="0.25">
      <c r="K3157" s="114"/>
    </row>
    <row r="3158" spans="11:11" x14ac:dyDescent="0.25">
      <c r="K3158" s="114"/>
    </row>
    <row r="3159" spans="11:11" x14ac:dyDescent="0.25">
      <c r="K3159" s="114"/>
    </row>
    <row r="3160" spans="11:11" x14ac:dyDescent="0.25">
      <c r="K3160" s="114"/>
    </row>
    <row r="3161" spans="11:11" x14ac:dyDescent="0.25">
      <c r="K3161" s="114"/>
    </row>
    <row r="3162" spans="11:11" x14ac:dyDescent="0.25">
      <c r="K3162" s="114"/>
    </row>
    <row r="3163" spans="11:11" x14ac:dyDescent="0.25">
      <c r="K3163" s="114"/>
    </row>
    <row r="3164" spans="11:11" x14ac:dyDescent="0.25">
      <c r="K3164" s="114"/>
    </row>
    <row r="3165" spans="11:11" x14ac:dyDescent="0.25">
      <c r="K3165" s="114"/>
    </row>
    <row r="3166" spans="11:11" x14ac:dyDescent="0.25">
      <c r="K3166" s="114"/>
    </row>
    <row r="3167" spans="11:11" x14ac:dyDescent="0.25">
      <c r="K3167" s="114"/>
    </row>
    <row r="3168" spans="11:11" x14ac:dyDescent="0.25">
      <c r="K3168" s="114"/>
    </row>
    <row r="3169" spans="11:11" x14ac:dyDescent="0.25">
      <c r="K3169" s="114"/>
    </row>
    <row r="3170" spans="11:11" x14ac:dyDescent="0.25">
      <c r="K3170" s="114"/>
    </row>
    <row r="3171" spans="11:11" x14ac:dyDescent="0.25">
      <c r="K3171" s="114"/>
    </row>
    <row r="3172" spans="11:11" x14ac:dyDescent="0.25">
      <c r="K3172" s="114"/>
    </row>
    <row r="3173" spans="11:11" x14ac:dyDescent="0.25">
      <c r="K3173" s="114"/>
    </row>
    <row r="3174" spans="11:11" x14ac:dyDescent="0.25">
      <c r="K3174" s="114"/>
    </row>
    <row r="3175" spans="11:11" x14ac:dyDescent="0.25">
      <c r="K3175" s="114"/>
    </row>
    <row r="3176" spans="11:11" x14ac:dyDescent="0.25">
      <c r="K3176" s="114"/>
    </row>
    <row r="3177" spans="11:11" x14ac:dyDescent="0.25">
      <c r="K3177" s="114"/>
    </row>
    <row r="3178" spans="11:11" x14ac:dyDescent="0.25">
      <c r="K3178" s="114"/>
    </row>
    <row r="3179" spans="11:11" x14ac:dyDescent="0.25">
      <c r="K3179" s="114"/>
    </row>
    <row r="3180" spans="11:11" x14ac:dyDescent="0.25">
      <c r="K3180" s="114"/>
    </row>
    <row r="3181" spans="11:11" x14ac:dyDescent="0.25">
      <c r="K3181" s="114"/>
    </row>
    <row r="3182" spans="11:11" x14ac:dyDescent="0.25">
      <c r="K3182" s="114"/>
    </row>
    <row r="3183" spans="11:11" x14ac:dyDescent="0.25">
      <c r="K3183" s="114"/>
    </row>
    <row r="3184" spans="11:11" x14ac:dyDescent="0.25">
      <c r="K3184" s="114"/>
    </row>
    <row r="3185" spans="11:11" x14ac:dyDescent="0.25">
      <c r="K3185" s="114"/>
    </row>
    <row r="3186" spans="11:11" x14ac:dyDescent="0.25">
      <c r="K3186" s="114"/>
    </row>
    <row r="3187" spans="11:11" x14ac:dyDescent="0.25">
      <c r="K3187" s="114"/>
    </row>
    <row r="3188" spans="11:11" x14ac:dyDescent="0.25">
      <c r="K3188" s="114"/>
    </row>
    <row r="3189" spans="11:11" x14ac:dyDescent="0.25">
      <c r="K3189" s="114"/>
    </row>
    <row r="3190" spans="11:11" x14ac:dyDescent="0.25">
      <c r="K3190" s="114"/>
    </row>
    <row r="3191" spans="11:11" x14ac:dyDescent="0.25">
      <c r="K3191" s="114"/>
    </row>
    <row r="3192" spans="11:11" x14ac:dyDescent="0.25">
      <c r="K3192" s="114"/>
    </row>
    <row r="3193" spans="11:11" x14ac:dyDescent="0.25">
      <c r="K3193" s="114"/>
    </row>
    <row r="3194" spans="11:11" x14ac:dyDescent="0.25">
      <c r="K3194" s="114"/>
    </row>
    <row r="3195" spans="11:11" x14ac:dyDescent="0.25">
      <c r="K3195" s="114"/>
    </row>
    <row r="3196" spans="11:11" x14ac:dyDescent="0.25">
      <c r="K3196" s="114"/>
    </row>
    <row r="3197" spans="11:11" x14ac:dyDescent="0.25">
      <c r="K3197" s="114"/>
    </row>
    <row r="3198" spans="11:11" x14ac:dyDescent="0.25">
      <c r="K3198" s="114"/>
    </row>
    <row r="3199" spans="11:11" x14ac:dyDescent="0.25">
      <c r="K3199" s="114"/>
    </row>
    <row r="3200" spans="11:11" x14ac:dyDescent="0.25">
      <c r="K3200" s="114"/>
    </row>
    <row r="3201" spans="11:11" x14ac:dyDescent="0.25">
      <c r="K3201" s="114"/>
    </row>
    <row r="3202" spans="11:11" x14ac:dyDescent="0.25">
      <c r="K3202" s="114"/>
    </row>
    <row r="3203" spans="11:11" x14ac:dyDescent="0.25">
      <c r="K3203" s="114"/>
    </row>
    <row r="3204" spans="11:11" x14ac:dyDescent="0.25">
      <c r="K3204" s="114"/>
    </row>
    <row r="3205" spans="11:11" x14ac:dyDescent="0.25">
      <c r="K3205" s="114"/>
    </row>
    <row r="3206" spans="11:11" x14ac:dyDescent="0.25">
      <c r="K3206" s="114"/>
    </row>
    <row r="3207" spans="11:11" x14ac:dyDescent="0.25">
      <c r="K3207" s="114"/>
    </row>
    <row r="3208" spans="11:11" x14ac:dyDescent="0.25">
      <c r="K3208" s="114"/>
    </row>
    <row r="3209" spans="11:11" x14ac:dyDescent="0.25">
      <c r="K3209" s="114"/>
    </row>
    <row r="3210" spans="11:11" x14ac:dyDescent="0.25">
      <c r="K3210" s="114"/>
    </row>
    <row r="3211" spans="11:11" x14ac:dyDescent="0.25">
      <c r="K3211" s="114"/>
    </row>
    <row r="3212" spans="11:11" x14ac:dyDescent="0.25">
      <c r="K3212" s="114"/>
    </row>
    <row r="3213" spans="11:11" x14ac:dyDescent="0.25">
      <c r="K3213" s="114"/>
    </row>
    <row r="3214" spans="11:11" x14ac:dyDescent="0.25">
      <c r="K3214" s="114"/>
    </row>
    <row r="3215" spans="11:11" x14ac:dyDescent="0.25">
      <c r="K3215" s="114"/>
    </row>
    <row r="3216" spans="11:11" x14ac:dyDescent="0.25">
      <c r="K3216" s="114"/>
    </row>
    <row r="3217" spans="11:11" x14ac:dyDescent="0.25">
      <c r="K3217" s="114"/>
    </row>
    <row r="3218" spans="11:11" x14ac:dyDescent="0.25">
      <c r="K3218" s="114"/>
    </row>
    <row r="3219" spans="11:11" x14ac:dyDescent="0.25">
      <c r="K3219" s="114"/>
    </row>
    <row r="3220" spans="11:11" x14ac:dyDescent="0.25">
      <c r="K3220" s="114"/>
    </row>
    <row r="3221" spans="11:11" x14ac:dyDescent="0.25">
      <c r="K3221" s="114"/>
    </row>
    <row r="3222" spans="11:11" x14ac:dyDescent="0.25">
      <c r="K3222" s="114"/>
    </row>
    <row r="3223" spans="11:11" x14ac:dyDescent="0.25">
      <c r="K3223" s="114"/>
    </row>
    <row r="3224" spans="11:11" x14ac:dyDescent="0.25">
      <c r="K3224" s="114"/>
    </row>
    <row r="3225" spans="11:11" x14ac:dyDescent="0.25">
      <c r="K3225" s="114"/>
    </row>
    <row r="3226" spans="11:11" x14ac:dyDescent="0.25">
      <c r="K3226" s="114"/>
    </row>
    <row r="3227" spans="11:11" x14ac:dyDescent="0.25">
      <c r="K3227" s="114"/>
    </row>
    <row r="3228" spans="11:11" x14ac:dyDescent="0.25">
      <c r="K3228" s="114"/>
    </row>
    <row r="3229" spans="11:11" x14ac:dyDescent="0.25">
      <c r="K3229" s="114"/>
    </row>
    <row r="3230" spans="11:11" x14ac:dyDescent="0.25">
      <c r="K3230" s="114"/>
    </row>
    <row r="3231" spans="11:11" x14ac:dyDescent="0.25">
      <c r="K3231" s="114"/>
    </row>
    <row r="3232" spans="11:11" x14ac:dyDescent="0.25">
      <c r="K3232" s="114"/>
    </row>
    <row r="3233" spans="11:11" x14ac:dyDescent="0.25">
      <c r="K3233" s="114"/>
    </row>
    <row r="3234" spans="11:11" x14ac:dyDescent="0.25">
      <c r="K3234" s="114"/>
    </row>
    <row r="3235" spans="11:11" x14ac:dyDescent="0.25">
      <c r="K3235" s="114"/>
    </row>
    <row r="3236" spans="11:11" x14ac:dyDescent="0.25">
      <c r="K3236" s="114"/>
    </row>
    <row r="3237" spans="11:11" x14ac:dyDescent="0.25">
      <c r="K3237" s="114"/>
    </row>
    <row r="3238" spans="11:11" x14ac:dyDescent="0.25">
      <c r="K3238" s="114"/>
    </row>
    <row r="3239" spans="11:11" x14ac:dyDescent="0.25">
      <c r="K3239" s="114"/>
    </row>
    <row r="3240" spans="11:11" x14ac:dyDescent="0.25">
      <c r="K3240" s="114"/>
    </row>
    <row r="3241" spans="11:11" x14ac:dyDescent="0.25">
      <c r="K3241" s="114"/>
    </row>
    <row r="3242" spans="11:11" x14ac:dyDescent="0.25">
      <c r="K3242" s="114"/>
    </row>
    <row r="3243" spans="11:11" x14ac:dyDescent="0.25">
      <c r="K3243" s="114"/>
    </row>
    <row r="3244" spans="11:11" x14ac:dyDescent="0.25">
      <c r="K3244" s="114"/>
    </row>
    <row r="3245" spans="11:11" x14ac:dyDescent="0.25">
      <c r="K3245" s="114"/>
    </row>
    <row r="3246" spans="11:11" x14ac:dyDescent="0.25">
      <c r="K3246" s="114"/>
    </row>
    <row r="3247" spans="11:11" x14ac:dyDescent="0.25">
      <c r="K3247" s="114"/>
    </row>
    <row r="3248" spans="11:11" x14ac:dyDescent="0.25">
      <c r="K3248" s="114"/>
    </row>
    <row r="3249" spans="11:11" x14ac:dyDescent="0.25">
      <c r="K3249" s="114"/>
    </row>
    <row r="3250" spans="11:11" x14ac:dyDescent="0.25">
      <c r="K3250" s="114"/>
    </row>
    <row r="3251" spans="11:11" x14ac:dyDescent="0.25">
      <c r="K3251" s="114"/>
    </row>
    <row r="3252" spans="11:11" x14ac:dyDescent="0.25">
      <c r="K3252" s="114"/>
    </row>
    <row r="3253" spans="11:11" x14ac:dyDescent="0.25">
      <c r="K3253" s="114"/>
    </row>
    <row r="3254" spans="11:11" x14ac:dyDescent="0.25">
      <c r="K3254" s="114"/>
    </row>
    <row r="3255" spans="11:11" x14ac:dyDescent="0.25">
      <c r="K3255" s="114"/>
    </row>
    <row r="3256" spans="11:11" x14ac:dyDescent="0.25">
      <c r="K3256" s="114"/>
    </row>
    <row r="3257" spans="11:11" x14ac:dyDescent="0.25">
      <c r="K3257" s="114"/>
    </row>
    <row r="3258" spans="11:11" x14ac:dyDescent="0.25">
      <c r="K3258" s="114"/>
    </row>
    <row r="3259" spans="11:11" x14ac:dyDescent="0.25">
      <c r="K3259" s="114"/>
    </row>
    <row r="3260" spans="11:11" x14ac:dyDescent="0.25">
      <c r="K3260" s="114"/>
    </row>
    <row r="3261" spans="11:11" x14ac:dyDescent="0.25">
      <c r="K3261" s="114"/>
    </row>
    <row r="3262" spans="11:11" x14ac:dyDescent="0.25">
      <c r="K3262" s="114"/>
    </row>
    <row r="3263" spans="11:11" x14ac:dyDescent="0.25">
      <c r="K3263" s="114"/>
    </row>
    <row r="3264" spans="11:11" x14ac:dyDescent="0.25">
      <c r="K3264" s="114"/>
    </row>
    <row r="3265" spans="11:11" x14ac:dyDescent="0.25">
      <c r="K3265" s="114"/>
    </row>
    <row r="3266" spans="11:11" x14ac:dyDescent="0.25">
      <c r="K3266" s="114"/>
    </row>
    <row r="3267" spans="11:11" x14ac:dyDescent="0.25">
      <c r="K3267" s="114"/>
    </row>
    <row r="3268" spans="11:11" x14ac:dyDescent="0.25">
      <c r="K3268" s="114"/>
    </row>
    <row r="3269" spans="11:11" x14ac:dyDescent="0.25">
      <c r="K3269" s="114"/>
    </row>
    <row r="3270" spans="11:11" x14ac:dyDescent="0.25">
      <c r="K3270" s="114"/>
    </row>
    <row r="3271" spans="11:11" x14ac:dyDescent="0.25">
      <c r="K3271" s="114"/>
    </row>
    <row r="3272" spans="11:11" x14ac:dyDescent="0.25">
      <c r="K3272" s="114"/>
    </row>
    <row r="3273" spans="11:11" x14ac:dyDescent="0.25">
      <c r="K3273" s="114"/>
    </row>
    <row r="3274" spans="11:11" x14ac:dyDescent="0.25">
      <c r="K3274" s="114"/>
    </row>
    <row r="3275" spans="11:11" x14ac:dyDescent="0.25">
      <c r="K3275" s="114"/>
    </row>
    <row r="3276" spans="11:11" x14ac:dyDescent="0.25">
      <c r="K3276" s="114"/>
    </row>
    <row r="3277" spans="11:11" x14ac:dyDescent="0.25">
      <c r="K3277" s="114"/>
    </row>
    <row r="3278" spans="11:11" x14ac:dyDescent="0.25">
      <c r="K3278" s="114"/>
    </row>
    <row r="3279" spans="11:11" x14ac:dyDescent="0.25">
      <c r="K3279" s="114"/>
    </row>
    <row r="3280" spans="11:11" x14ac:dyDescent="0.25">
      <c r="K3280" s="114"/>
    </row>
    <row r="3281" spans="11:11" x14ac:dyDescent="0.25">
      <c r="K3281" s="114"/>
    </row>
    <row r="3282" spans="11:11" x14ac:dyDescent="0.25">
      <c r="K3282" s="114"/>
    </row>
    <row r="3283" spans="11:11" x14ac:dyDescent="0.25">
      <c r="K3283" s="114"/>
    </row>
    <row r="3284" spans="11:11" x14ac:dyDescent="0.25">
      <c r="K3284" s="114"/>
    </row>
    <row r="3285" spans="11:11" x14ac:dyDescent="0.25">
      <c r="K3285" s="114"/>
    </row>
    <row r="3286" spans="11:11" x14ac:dyDescent="0.25">
      <c r="K3286" s="114"/>
    </row>
    <row r="3287" spans="11:11" x14ac:dyDescent="0.25">
      <c r="K3287" s="114"/>
    </row>
    <row r="3288" spans="11:11" x14ac:dyDescent="0.25">
      <c r="K3288" s="114"/>
    </row>
    <row r="3289" spans="11:11" x14ac:dyDescent="0.25">
      <c r="K3289" s="114"/>
    </row>
    <row r="3290" spans="11:11" x14ac:dyDescent="0.25">
      <c r="K3290" s="114"/>
    </row>
    <row r="3291" spans="11:11" x14ac:dyDescent="0.25">
      <c r="K3291" s="114"/>
    </row>
    <row r="3292" spans="11:11" x14ac:dyDescent="0.25">
      <c r="K3292" s="114"/>
    </row>
    <row r="3293" spans="11:11" x14ac:dyDescent="0.25">
      <c r="K3293" s="114"/>
    </row>
    <row r="3294" spans="11:11" x14ac:dyDescent="0.25">
      <c r="K3294" s="114"/>
    </row>
    <row r="3295" spans="11:11" x14ac:dyDescent="0.25">
      <c r="K3295" s="114"/>
    </row>
    <row r="3296" spans="11:11" x14ac:dyDescent="0.25">
      <c r="K3296" s="114"/>
    </row>
    <row r="3297" spans="11:11" x14ac:dyDescent="0.25">
      <c r="K3297" s="114"/>
    </row>
    <row r="3298" spans="11:11" x14ac:dyDescent="0.25">
      <c r="K3298" s="114"/>
    </row>
    <row r="3299" spans="11:11" x14ac:dyDescent="0.25">
      <c r="K3299" s="114"/>
    </row>
    <row r="3300" spans="11:11" x14ac:dyDescent="0.25">
      <c r="K3300" s="114"/>
    </row>
    <row r="3301" spans="11:11" x14ac:dyDescent="0.25">
      <c r="K3301" s="114"/>
    </row>
    <row r="3302" spans="11:11" x14ac:dyDescent="0.25">
      <c r="K3302" s="114"/>
    </row>
    <row r="3303" spans="11:11" x14ac:dyDescent="0.25">
      <c r="K3303" s="114"/>
    </row>
    <row r="3304" spans="11:11" x14ac:dyDescent="0.25">
      <c r="K3304" s="114"/>
    </row>
    <row r="3305" spans="11:11" x14ac:dyDescent="0.25">
      <c r="K3305" s="114"/>
    </row>
    <row r="3306" spans="11:11" x14ac:dyDescent="0.25">
      <c r="K3306" s="114"/>
    </row>
    <row r="3307" spans="11:11" x14ac:dyDescent="0.25">
      <c r="K3307" s="114"/>
    </row>
    <row r="3308" spans="11:11" x14ac:dyDescent="0.25">
      <c r="K3308" s="114"/>
    </row>
    <row r="3309" spans="11:11" x14ac:dyDescent="0.25">
      <c r="K3309" s="114"/>
    </row>
    <row r="3310" spans="11:11" x14ac:dyDescent="0.25">
      <c r="K3310" s="114"/>
    </row>
    <row r="3311" spans="11:11" x14ac:dyDescent="0.25">
      <c r="K3311" s="114"/>
    </row>
    <row r="3312" spans="11:11" x14ac:dyDescent="0.25">
      <c r="K3312" s="114"/>
    </row>
    <row r="3313" spans="11:11" x14ac:dyDescent="0.25">
      <c r="K3313" s="114"/>
    </row>
    <row r="3314" spans="11:11" x14ac:dyDescent="0.25">
      <c r="K3314" s="114"/>
    </row>
    <row r="3315" spans="11:11" x14ac:dyDescent="0.25">
      <c r="K3315" s="114"/>
    </row>
    <row r="3316" spans="11:11" x14ac:dyDescent="0.25">
      <c r="K3316" s="114"/>
    </row>
    <row r="3317" spans="11:11" x14ac:dyDescent="0.25">
      <c r="K3317" s="114"/>
    </row>
    <row r="3318" spans="11:11" x14ac:dyDescent="0.25">
      <c r="K3318" s="114"/>
    </row>
    <row r="3319" spans="11:11" x14ac:dyDescent="0.25">
      <c r="K3319" s="114"/>
    </row>
    <row r="3320" spans="11:11" x14ac:dyDescent="0.25">
      <c r="K3320" s="114"/>
    </row>
    <row r="3321" spans="11:11" x14ac:dyDescent="0.25">
      <c r="K3321" s="114"/>
    </row>
    <row r="3322" spans="11:11" x14ac:dyDescent="0.25">
      <c r="K3322" s="114"/>
    </row>
    <row r="3323" spans="11:11" x14ac:dyDescent="0.25">
      <c r="K3323" s="114"/>
    </row>
    <row r="3324" spans="11:11" x14ac:dyDescent="0.25">
      <c r="K3324" s="114"/>
    </row>
    <row r="3325" spans="11:11" x14ac:dyDescent="0.25">
      <c r="K3325" s="114"/>
    </row>
    <row r="3326" spans="11:11" x14ac:dyDescent="0.25">
      <c r="K3326" s="114"/>
    </row>
    <row r="3327" spans="11:11" x14ac:dyDescent="0.25">
      <c r="K3327" s="114"/>
    </row>
    <row r="3328" spans="11:11" x14ac:dyDescent="0.25">
      <c r="K3328" s="114"/>
    </row>
    <row r="3329" spans="11:11" x14ac:dyDescent="0.25">
      <c r="K3329" s="114"/>
    </row>
    <row r="3330" spans="11:11" x14ac:dyDescent="0.25">
      <c r="K3330" s="114"/>
    </row>
    <row r="3331" spans="11:11" x14ac:dyDescent="0.25">
      <c r="K3331" s="114"/>
    </row>
    <row r="3332" spans="11:11" x14ac:dyDescent="0.25">
      <c r="K3332" s="114"/>
    </row>
    <row r="3333" spans="11:11" x14ac:dyDescent="0.25">
      <c r="K3333" s="114"/>
    </row>
    <row r="3334" spans="11:11" x14ac:dyDescent="0.25">
      <c r="K3334" s="114"/>
    </row>
    <row r="3335" spans="11:11" x14ac:dyDescent="0.25">
      <c r="K3335" s="114"/>
    </row>
    <row r="3336" spans="11:11" x14ac:dyDescent="0.25">
      <c r="K3336" s="114"/>
    </row>
    <row r="3337" spans="11:11" x14ac:dyDescent="0.25">
      <c r="K3337" s="114"/>
    </row>
    <row r="3338" spans="11:11" x14ac:dyDescent="0.25">
      <c r="K3338" s="114"/>
    </row>
    <row r="3339" spans="11:11" x14ac:dyDescent="0.25">
      <c r="K3339" s="114"/>
    </row>
    <row r="3340" spans="11:11" x14ac:dyDescent="0.25">
      <c r="K3340" s="114"/>
    </row>
    <row r="3341" spans="11:11" x14ac:dyDescent="0.25">
      <c r="K3341" s="114"/>
    </row>
    <row r="3342" spans="11:11" x14ac:dyDescent="0.25">
      <c r="K3342" s="114"/>
    </row>
    <row r="3343" spans="11:11" x14ac:dyDescent="0.25">
      <c r="K3343" s="114"/>
    </row>
    <row r="3344" spans="11:11" x14ac:dyDescent="0.25">
      <c r="K3344" s="114"/>
    </row>
    <row r="3345" spans="11:11" x14ac:dyDescent="0.25">
      <c r="K3345" s="114"/>
    </row>
    <row r="3346" spans="11:11" x14ac:dyDescent="0.25">
      <c r="K3346" s="114"/>
    </row>
    <row r="3347" spans="11:11" x14ac:dyDescent="0.25">
      <c r="K3347" s="114"/>
    </row>
    <row r="3348" spans="11:11" x14ac:dyDescent="0.25">
      <c r="K3348" s="114"/>
    </row>
    <row r="3349" spans="11:11" x14ac:dyDescent="0.25">
      <c r="K3349" s="114"/>
    </row>
    <row r="3350" spans="11:11" x14ac:dyDescent="0.25">
      <c r="K3350" s="114"/>
    </row>
    <row r="3351" spans="11:11" x14ac:dyDescent="0.25">
      <c r="K3351" s="114"/>
    </row>
    <row r="3352" spans="11:11" x14ac:dyDescent="0.25">
      <c r="K3352" s="114"/>
    </row>
    <row r="3353" spans="11:11" x14ac:dyDescent="0.25">
      <c r="K3353" s="114"/>
    </row>
    <row r="3354" spans="11:11" x14ac:dyDescent="0.25">
      <c r="K3354" s="114"/>
    </row>
    <row r="3355" spans="11:11" x14ac:dyDescent="0.25">
      <c r="K3355" s="114"/>
    </row>
    <row r="3356" spans="11:11" x14ac:dyDescent="0.25">
      <c r="K3356" s="114"/>
    </row>
    <row r="3357" spans="11:11" x14ac:dyDescent="0.25">
      <c r="K3357" s="114"/>
    </row>
    <row r="3358" spans="11:11" x14ac:dyDescent="0.25">
      <c r="K3358" s="114"/>
    </row>
    <row r="3359" spans="11:11" x14ac:dyDescent="0.25">
      <c r="K3359" s="114"/>
    </row>
    <row r="3360" spans="11:11" x14ac:dyDescent="0.25">
      <c r="K3360" s="114"/>
    </row>
    <row r="3361" spans="11:11" x14ac:dyDescent="0.25">
      <c r="K3361" s="114"/>
    </row>
    <row r="3362" spans="11:11" x14ac:dyDescent="0.25">
      <c r="K3362" s="114"/>
    </row>
    <row r="3363" spans="11:11" x14ac:dyDescent="0.25">
      <c r="K3363" s="114"/>
    </row>
    <row r="3364" spans="11:11" x14ac:dyDescent="0.25">
      <c r="K3364" s="114"/>
    </row>
    <row r="3365" spans="11:11" x14ac:dyDescent="0.25">
      <c r="K3365" s="114"/>
    </row>
    <row r="3366" spans="11:11" x14ac:dyDescent="0.25">
      <c r="K3366" s="114"/>
    </row>
    <row r="3367" spans="11:11" x14ac:dyDescent="0.25">
      <c r="K3367" s="114"/>
    </row>
    <row r="3368" spans="11:11" x14ac:dyDescent="0.25">
      <c r="K3368" s="114"/>
    </row>
    <row r="3369" spans="11:11" x14ac:dyDescent="0.25">
      <c r="K3369" s="114"/>
    </row>
    <row r="3370" spans="11:11" x14ac:dyDescent="0.25">
      <c r="K3370" s="114"/>
    </row>
    <row r="3371" spans="11:11" x14ac:dyDescent="0.25">
      <c r="K3371" s="114"/>
    </row>
    <row r="3372" spans="11:11" x14ac:dyDescent="0.25">
      <c r="K3372" s="114"/>
    </row>
    <row r="3373" spans="11:11" x14ac:dyDescent="0.25">
      <c r="K3373" s="114"/>
    </row>
    <row r="3374" spans="11:11" x14ac:dyDescent="0.25">
      <c r="K3374" s="114"/>
    </row>
    <row r="3375" spans="11:11" x14ac:dyDescent="0.25">
      <c r="K3375" s="114"/>
    </row>
    <row r="3376" spans="11:11" x14ac:dyDescent="0.25">
      <c r="K3376" s="114"/>
    </row>
    <row r="3377" spans="11:11" x14ac:dyDescent="0.25">
      <c r="K3377" s="114"/>
    </row>
    <row r="3378" spans="11:11" x14ac:dyDescent="0.25">
      <c r="K3378" s="114"/>
    </row>
    <row r="3379" spans="11:11" x14ac:dyDescent="0.25">
      <c r="K3379" s="114"/>
    </row>
    <row r="3380" spans="11:11" x14ac:dyDescent="0.25">
      <c r="K3380" s="114"/>
    </row>
    <row r="3381" spans="11:11" x14ac:dyDescent="0.25">
      <c r="K3381" s="114"/>
    </row>
    <row r="3382" spans="11:11" x14ac:dyDescent="0.25">
      <c r="K3382" s="114"/>
    </row>
    <row r="3383" spans="11:11" x14ac:dyDescent="0.25">
      <c r="K3383" s="114"/>
    </row>
    <row r="3384" spans="11:11" x14ac:dyDescent="0.25">
      <c r="K3384" s="114"/>
    </row>
    <row r="3385" spans="11:11" x14ac:dyDescent="0.25">
      <c r="K3385" s="114"/>
    </row>
    <row r="3386" spans="11:11" x14ac:dyDescent="0.25">
      <c r="K3386" s="114"/>
    </row>
    <row r="3387" spans="11:11" x14ac:dyDescent="0.25">
      <c r="K3387" s="114"/>
    </row>
    <row r="3388" spans="11:11" x14ac:dyDescent="0.25">
      <c r="K3388" s="114"/>
    </row>
    <row r="3389" spans="11:11" x14ac:dyDescent="0.25">
      <c r="K3389" s="114"/>
    </row>
    <row r="3390" spans="11:11" x14ac:dyDescent="0.25">
      <c r="K3390" s="114"/>
    </row>
    <row r="3391" spans="11:11" x14ac:dyDescent="0.25">
      <c r="K3391" s="114"/>
    </row>
    <row r="3392" spans="11:11" x14ac:dyDescent="0.25">
      <c r="K3392" s="114"/>
    </row>
    <row r="3393" spans="11:11" x14ac:dyDescent="0.25">
      <c r="K3393" s="114"/>
    </row>
    <row r="3394" spans="11:11" x14ac:dyDescent="0.25">
      <c r="K3394" s="114"/>
    </row>
    <row r="3395" spans="11:11" x14ac:dyDescent="0.25">
      <c r="K3395" s="114"/>
    </row>
    <row r="3396" spans="11:11" x14ac:dyDescent="0.25">
      <c r="K3396" s="114"/>
    </row>
    <row r="3397" spans="11:11" x14ac:dyDescent="0.25">
      <c r="K3397" s="114"/>
    </row>
    <row r="3398" spans="11:11" x14ac:dyDescent="0.25">
      <c r="K3398" s="114"/>
    </row>
    <row r="3399" spans="11:11" x14ac:dyDescent="0.25">
      <c r="K3399" s="114"/>
    </row>
    <row r="3400" spans="11:11" x14ac:dyDescent="0.25">
      <c r="K3400" s="114"/>
    </row>
    <row r="3401" spans="11:11" x14ac:dyDescent="0.25">
      <c r="K3401" s="114"/>
    </row>
    <row r="3402" spans="11:11" x14ac:dyDescent="0.25">
      <c r="K3402" s="114"/>
    </row>
    <row r="3403" spans="11:11" x14ac:dyDescent="0.25">
      <c r="K3403" s="114"/>
    </row>
    <row r="3404" spans="11:11" x14ac:dyDescent="0.25">
      <c r="K3404" s="114"/>
    </row>
    <row r="3405" spans="11:11" x14ac:dyDescent="0.25">
      <c r="K3405" s="114"/>
    </row>
    <row r="3406" spans="11:11" x14ac:dyDescent="0.25">
      <c r="K3406" s="114"/>
    </row>
    <row r="3407" spans="11:11" x14ac:dyDescent="0.25">
      <c r="K3407" s="114"/>
    </row>
    <row r="3408" spans="11:11" x14ac:dyDescent="0.25">
      <c r="K3408" s="114"/>
    </row>
    <row r="3409" spans="11:11" x14ac:dyDescent="0.25">
      <c r="K3409" s="114"/>
    </row>
    <row r="3410" spans="11:11" x14ac:dyDescent="0.25">
      <c r="K3410" s="114"/>
    </row>
    <row r="3411" spans="11:11" x14ac:dyDescent="0.25">
      <c r="K3411" s="114"/>
    </row>
    <row r="3412" spans="11:11" x14ac:dyDescent="0.25">
      <c r="K3412" s="114"/>
    </row>
    <row r="3413" spans="11:11" x14ac:dyDescent="0.25">
      <c r="K3413" s="114"/>
    </row>
    <row r="3414" spans="11:11" x14ac:dyDescent="0.25">
      <c r="K3414" s="114"/>
    </row>
    <row r="3415" spans="11:11" x14ac:dyDescent="0.25">
      <c r="K3415" s="114"/>
    </row>
    <row r="3416" spans="11:11" x14ac:dyDescent="0.25">
      <c r="K3416" s="114"/>
    </row>
    <row r="3417" spans="11:11" x14ac:dyDescent="0.25">
      <c r="K3417" s="114"/>
    </row>
    <row r="3418" spans="11:11" x14ac:dyDescent="0.25">
      <c r="K3418" s="114"/>
    </row>
    <row r="3419" spans="11:11" x14ac:dyDescent="0.25">
      <c r="K3419" s="114"/>
    </row>
    <row r="3420" spans="11:11" x14ac:dyDescent="0.25">
      <c r="K3420" s="114"/>
    </row>
    <row r="3421" spans="11:11" x14ac:dyDescent="0.25">
      <c r="K3421" s="114"/>
    </row>
    <row r="3422" spans="11:11" x14ac:dyDescent="0.25">
      <c r="K3422" s="114"/>
    </row>
    <row r="3423" spans="11:11" x14ac:dyDescent="0.25">
      <c r="K3423" s="114"/>
    </row>
    <row r="3424" spans="11:11" x14ac:dyDescent="0.25">
      <c r="K3424" s="114"/>
    </row>
    <row r="3425" spans="11:11" x14ac:dyDescent="0.25">
      <c r="K3425" s="114"/>
    </row>
    <row r="3426" spans="11:11" x14ac:dyDescent="0.25">
      <c r="K3426" s="114"/>
    </row>
    <row r="3427" spans="11:11" x14ac:dyDescent="0.25">
      <c r="K3427" s="114"/>
    </row>
    <row r="3428" spans="11:11" x14ac:dyDescent="0.25">
      <c r="K3428" s="114"/>
    </row>
    <row r="3429" spans="11:11" x14ac:dyDescent="0.25">
      <c r="K3429" s="114"/>
    </row>
    <row r="3430" spans="11:11" x14ac:dyDescent="0.25">
      <c r="K3430" s="114"/>
    </row>
    <row r="3431" spans="11:11" x14ac:dyDescent="0.25">
      <c r="K3431" s="114"/>
    </row>
    <row r="3432" spans="11:11" x14ac:dyDescent="0.25">
      <c r="K3432" s="114"/>
    </row>
    <row r="3433" spans="11:11" x14ac:dyDescent="0.25">
      <c r="K3433" s="114"/>
    </row>
    <row r="3434" spans="11:11" x14ac:dyDescent="0.25">
      <c r="K3434" s="114"/>
    </row>
    <row r="3435" spans="11:11" x14ac:dyDescent="0.25">
      <c r="K3435" s="114"/>
    </row>
    <row r="3436" spans="11:11" x14ac:dyDescent="0.25">
      <c r="K3436" s="114"/>
    </row>
    <row r="3437" spans="11:11" x14ac:dyDescent="0.25">
      <c r="K3437" s="114"/>
    </row>
    <row r="3438" spans="11:11" x14ac:dyDescent="0.25">
      <c r="K3438" s="114"/>
    </row>
    <row r="3439" spans="11:11" x14ac:dyDescent="0.25">
      <c r="K3439" s="114"/>
    </row>
    <row r="3440" spans="11:11" x14ac:dyDescent="0.25">
      <c r="K3440" s="114"/>
    </row>
    <row r="3441" spans="11:11" x14ac:dyDescent="0.25">
      <c r="K3441" s="114"/>
    </row>
    <row r="3442" spans="11:11" x14ac:dyDescent="0.25">
      <c r="K3442" s="114"/>
    </row>
    <row r="3443" spans="11:11" x14ac:dyDescent="0.25">
      <c r="K3443" s="114"/>
    </row>
    <row r="3444" spans="11:11" x14ac:dyDescent="0.25">
      <c r="K3444" s="114"/>
    </row>
    <row r="3445" spans="11:11" x14ac:dyDescent="0.25">
      <c r="K3445" s="114"/>
    </row>
    <row r="3446" spans="11:11" x14ac:dyDescent="0.25">
      <c r="K3446" s="114"/>
    </row>
    <row r="3447" spans="11:11" x14ac:dyDescent="0.25">
      <c r="K3447" s="114"/>
    </row>
  </sheetData>
  <mergeCells count="27">
    <mergeCell ref="J24:J25"/>
    <mergeCell ref="I24:I25"/>
    <mergeCell ref="K24:K25"/>
    <mergeCell ref="A53:A54"/>
    <mergeCell ref="B53:B54"/>
    <mergeCell ref="C53:C54"/>
    <mergeCell ref="D53:D54"/>
    <mergeCell ref="E53:E54"/>
    <mergeCell ref="F53:F54"/>
    <mergeCell ref="I53:I54"/>
    <mergeCell ref="A24:A25"/>
    <mergeCell ref="B24:B25"/>
    <mergeCell ref="C24:C25"/>
    <mergeCell ref="D24:D25"/>
    <mergeCell ref="E24:E25"/>
    <mergeCell ref="F24:F25"/>
    <mergeCell ref="K62:K63"/>
    <mergeCell ref="J53:J54"/>
    <mergeCell ref="K53:K54"/>
    <mergeCell ref="A62:A63"/>
    <mergeCell ref="B62:B63"/>
    <mergeCell ref="C62:C63"/>
    <mergeCell ref="D62:D63"/>
    <mergeCell ref="E62:E63"/>
    <mergeCell ref="F62:F63"/>
    <mergeCell ref="I62:I63"/>
    <mergeCell ref="J62:J63"/>
  </mergeCells>
  <conditionalFormatting sqref="J9:J10 J13:J23">
    <cfRule type="cellIs" dxfId="28" priority="4" operator="equal">
      <formula>0</formula>
    </cfRule>
  </conditionalFormatting>
  <conditionalFormatting sqref="J27:J52">
    <cfRule type="cellIs" dxfId="27" priority="2" operator="equal">
      <formula>0</formula>
    </cfRule>
  </conditionalFormatting>
  <conditionalFormatting sqref="J56:J61">
    <cfRule type="cellIs" dxfId="26" priority="1" operator="equal">
      <formula>0</formula>
    </cfRule>
  </conditionalFormatting>
  <pageMargins left="0.75" right="0.75" top="1" bottom="1" header="0.5" footer="0.5"/>
  <pageSetup scale="77" fitToHeight="3" orientation="landscape" r:id="rId1"/>
  <headerFooter alignWithMargins="0">
    <oddHeader>&amp;CGrants - Section 9006 Program
7 CFR Part 4280-B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11"/>
  <sheetViews>
    <sheetView zoomScale="70" zoomScaleNormal="70" zoomScaleSheetLayoutView="110" workbookViewId="0">
      <pane xSplit="2" ySplit="5" topLeftCell="C6" activePane="bottomRight" state="frozen"/>
      <selection pane="topRight"/>
      <selection pane="bottomLeft"/>
      <selection pane="bottomRight" activeCell="R32" sqref="R32"/>
    </sheetView>
  </sheetViews>
  <sheetFormatPr defaultColWidth="9.109375" defaultRowHeight="13.2" x14ac:dyDescent="0.25"/>
  <cols>
    <col min="1" max="1" width="36.88671875" style="114" customWidth="1"/>
    <col min="2" max="2" width="37.44140625" style="114" customWidth="1"/>
    <col min="3" max="3" width="10" style="151" customWidth="1"/>
    <col min="4" max="4" width="11.6640625" style="259" customWidth="1"/>
    <col min="5" max="5" width="15.6640625" style="114" customWidth="1"/>
    <col min="6" max="6" width="10.5546875" style="114" customWidth="1"/>
    <col min="7" max="7" width="15.33203125" style="114" customWidth="1"/>
    <col min="8" max="8" width="16.6640625" style="114" bestFit="1" customWidth="1"/>
    <col min="9" max="9" width="9.88671875" style="114" bestFit="1" customWidth="1"/>
    <col min="10" max="10" width="6.88671875" style="114" customWidth="1"/>
    <col min="11" max="11" width="14.88671875" style="153" customWidth="1"/>
    <col min="12" max="16384" width="9.109375" style="114"/>
  </cols>
  <sheetData>
    <row r="1" spans="1:11" ht="27.6" x14ac:dyDescent="0.3">
      <c r="A1" s="107" t="s">
        <v>0</v>
      </c>
      <c r="B1" s="279" t="s">
        <v>286</v>
      </c>
      <c r="C1" s="108"/>
      <c r="D1" s="229" t="s">
        <v>357</v>
      </c>
      <c r="E1" s="109"/>
      <c r="F1" s="110" t="s">
        <v>1</v>
      </c>
      <c r="G1" s="110" t="s">
        <v>2</v>
      </c>
      <c r="H1" s="111" t="s">
        <v>3</v>
      </c>
      <c r="I1" s="112" t="s">
        <v>4</v>
      </c>
      <c r="J1" s="110"/>
      <c r="K1" s="113" t="s">
        <v>5</v>
      </c>
    </row>
    <row r="2" spans="1:11" ht="13.8" x14ac:dyDescent="0.3">
      <c r="A2" s="115" t="s">
        <v>278</v>
      </c>
      <c r="B2" s="116"/>
      <c r="C2" s="117" t="s">
        <v>6</v>
      </c>
      <c r="D2" s="230" t="s">
        <v>356</v>
      </c>
      <c r="E2" s="118" t="s">
        <v>3</v>
      </c>
      <c r="F2" s="118" t="s">
        <v>7</v>
      </c>
      <c r="G2" s="118" t="s">
        <v>8</v>
      </c>
      <c r="H2" s="119" t="s">
        <v>279</v>
      </c>
      <c r="I2" s="120" t="s">
        <v>280</v>
      </c>
      <c r="J2" s="118" t="s">
        <v>9</v>
      </c>
      <c r="K2" s="121" t="s">
        <v>10</v>
      </c>
    </row>
    <row r="3" spans="1:11" ht="14.4" thickBot="1" x14ac:dyDescent="0.35">
      <c r="A3" s="115" t="s">
        <v>51</v>
      </c>
      <c r="B3" s="122" t="s">
        <v>11</v>
      </c>
      <c r="C3" s="123" t="s">
        <v>12</v>
      </c>
      <c r="D3" s="231" t="s">
        <v>355</v>
      </c>
      <c r="E3" s="124" t="s">
        <v>13</v>
      </c>
      <c r="F3" s="124" t="s">
        <v>14</v>
      </c>
      <c r="G3" s="124" t="s">
        <v>15</v>
      </c>
      <c r="H3" s="125" t="s">
        <v>16</v>
      </c>
      <c r="I3" s="126" t="s">
        <v>17</v>
      </c>
      <c r="J3" s="124" t="s">
        <v>18</v>
      </c>
      <c r="K3" s="127" t="s">
        <v>19</v>
      </c>
    </row>
    <row r="4" spans="1:11" ht="14.4" thickBot="1" x14ac:dyDescent="0.35">
      <c r="A4" s="128"/>
      <c r="B4" s="122"/>
      <c r="C4" s="123"/>
      <c r="D4" s="232"/>
      <c r="E4" s="124"/>
      <c r="F4" s="124"/>
      <c r="G4" s="124"/>
      <c r="H4" s="125"/>
      <c r="I4" s="126"/>
      <c r="J4" s="124"/>
      <c r="K4" s="127"/>
    </row>
    <row r="5" spans="1:11" ht="14.25" customHeight="1" thickBot="1" x14ac:dyDescent="0.35">
      <c r="A5" s="129" t="s">
        <v>20</v>
      </c>
      <c r="B5" s="130" t="s">
        <v>21</v>
      </c>
      <c r="C5" s="131" t="s">
        <v>22</v>
      </c>
      <c r="D5" s="233"/>
      <c r="E5" s="129" t="s">
        <v>23</v>
      </c>
      <c r="F5" s="129" t="s">
        <v>24</v>
      </c>
      <c r="G5" s="129" t="s">
        <v>25</v>
      </c>
      <c r="H5" s="129" t="s">
        <v>26</v>
      </c>
      <c r="I5" s="132" t="s">
        <v>27</v>
      </c>
      <c r="J5" s="129" t="s">
        <v>28</v>
      </c>
      <c r="K5" s="132" t="s">
        <v>29</v>
      </c>
    </row>
    <row r="6" spans="1:11" ht="13.8" x14ac:dyDescent="0.25">
      <c r="A6" s="133"/>
      <c r="B6" s="273" t="s">
        <v>361</v>
      </c>
      <c r="C6" s="78"/>
      <c r="D6" s="234"/>
      <c r="E6" s="272">
        <v>707</v>
      </c>
      <c r="F6" s="133"/>
      <c r="G6" s="516">
        <v>707</v>
      </c>
      <c r="H6" s="135"/>
      <c r="I6" s="134"/>
      <c r="J6" s="136"/>
      <c r="K6" s="137"/>
    </row>
    <row r="7" spans="1:11" ht="13.8" x14ac:dyDescent="0.25">
      <c r="A7" s="138"/>
      <c r="B7" s="279" t="s">
        <v>362</v>
      </c>
      <c r="C7" s="84"/>
      <c r="D7" s="235"/>
      <c r="E7" s="264">
        <v>425</v>
      </c>
      <c r="F7" s="138"/>
      <c r="G7" s="507">
        <v>425</v>
      </c>
      <c r="H7" s="139"/>
      <c r="I7" s="4"/>
      <c r="J7" s="140"/>
      <c r="K7" s="141"/>
    </row>
    <row r="8" spans="1:11" s="274" customFormat="1" ht="13.8" x14ac:dyDescent="0.25">
      <c r="A8" s="91" t="s">
        <v>358</v>
      </c>
      <c r="B8" s="92"/>
      <c r="C8" s="90"/>
      <c r="D8" s="236"/>
      <c r="E8" s="50"/>
      <c r="F8" s="361"/>
      <c r="G8" s="362"/>
      <c r="H8" s="361"/>
      <c r="I8" s="362"/>
      <c r="J8" s="343"/>
      <c r="K8" s="343"/>
    </row>
    <row r="9" spans="1:11" s="142" customFormat="1" ht="13.8" x14ac:dyDescent="0.25">
      <c r="A9" s="138" t="s">
        <v>300</v>
      </c>
      <c r="B9" s="83" t="s">
        <v>301</v>
      </c>
      <c r="C9" s="84" t="s">
        <v>31</v>
      </c>
      <c r="D9" s="262">
        <v>3.0000000000000001E-3</v>
      </c>
      <c r="E9" s="143">
        <f>ROUND(D9*$E$6,0)</f>
        <v>2</v>
      </c>
      <c r="F9" s="357">
        <v>1</v>
      </c>
      <c r="G9" s="217">
        <f>(E9)*(F9)</f>
        <v>2</v>
      </c>
      <c r="H9" s="357">
        <v>0.5</v>
      </c>
      <c r="I9" s="217">
        <f t="shared" ref="I9:I17" si="0">(G9)*(H9)</f>
        <v>1</v>
      </c>
      <c r="J9" s="340">
        <v>35.72</v>
      </c>
      <c r="K9" s="340">
        <f t="shared" ref="K9:K17" si="1">(I9)*(J9)</f>
        <v>35.72</v>
      </c>
    </row>
    <row r="10" spans="1:11" s="142" customFormat="1" ht="13.8" x14ac:dyDescent="0.25">
      <c r="A10" s="138">
        <v>111</v>
      </c>
      <c r="B10" s="83" t="s">
        <v>302</v>
      </c>
      <c r="C10" s="84" t="s">
        <v>31</v>
      </c>
      <c r="D10" s="235">
        <v>1</v>
      </c>
      <c r="E10" s="143">
        <v>989</v>
      </c>
      <c r="F10" s="357">
        <v>1</v>
      </c>
      <c r="G10" s="217">
        <f>(E10)*(F10)</f>
        <v>989</v>
      </c>
      <c r="H10" s="357">
        <v>0.25</v>
      </c>
      <c r="I10" s="217">
        <f t="shared" si="0"/>
        <v>247.25</v>
      </c>
      <c r="J10" s="340">
        <v>35.72</v>
      </c>
      <c r="K10" s="340">
        <f t="shared" si="1"/>
        <v>8831.77</v>
      </c>
    </row>
    <row r="11" spans="1:11" s="142" customFormat="1" ht="13.8" x14ac:dyDescent="0.25">
      <c r="A11" s="138" t="s">
        <v>273</v>
      </c>
      <c r="B11" s="83" t="s">
        <v>274</v>
      </c>
      <c r="C11" s="84" t="s">
        <v>31</v>
      </c>
      <c r="D11" s="235">
        <v>1</v>
      </c>
      <c r="E11" s="143">
        <f>ROUND(D11*$E$6,0)</f>
        <v>707</v>
      </c>
      <c r="F11" s="357">
        <v>1</v>
      </c>
      <c r="G11" s="217">
        <f>(E11)*(F11)</f>
        <v>707</v>
      </c>
      <c r="H11" s="357">
        <v>1.5</v>
      </c>
      <c r="I11" s="217">
        <f t="shared" si="0"/>
        <v>1060.5</v>
      </c>
      <c r="J11" s="340">
        <v>35.72</v>
      </c>
      <c r="K11" s="340">
        <f t="shared" si="1"/>
        <v>37881.06</v>
      </c>
    </row>
    <row r="12" spans="1:11" s="142" customFormat="1" ht="55.2" x14ac:dyDescent="0.25">
      <c r="A12" s="500" t="s">
        <v>379</v>
      </c>
      <c r="B12" s="510" t="s">
        <v>293</v>
      </c>
      <c r="C12" s="500" t="s">
        <v>290</v>
      </c>
      <c r="D12" s="512">
        <v>1</v>
      </c>
      <c r="E12" s="517">
        <f t="shared" ref="E12:E17" si="2">ROUND(D12*$E$6,0)</f>
        <v>707</v>
      </c>
      <c r="F12" s="504">
        <v>1</v>
      </c>
      <c r="G12" s="515">
        <f>(E12)*(F12)</f>
        <v>707</v>
      </c>
      <c r="H12" s="509">
        <v>35.6</v>
      </c>
      <c r="I12" s="515">
        <f t="shared" si="0"/>
        <v>25169.200000000001</v>
      </c>
      <c r="J12" s="340">
        <v>35.72</v>
      </c>
      <c r="K12" s="340">
        <f t="shared" si="1"/>
        <v>899043.82400000002</v>
      </c>
    </row>
    <row r="13" spans="1:11" s="142" customFormat="1" ht="13.8" x14ac:dyDescent="0.25">
      <c r="A13" s="138" t="s">
        <v>60</v>
      </c>
      <c r="B13" s="83" t="s">
        <v>58</v>
      </c>
      <c r="C13" s="84" t="s">
        <v>31</v>
      </c>
      <c r="D13" s="235">
        <v>0.5</v>
      </c>
      <c r="E13" s="414">
        <v>707</v>
      </c>
      <c r="F13" s="357">
        <v>1</v>
      </c>
      <c r="G13" s="217">
        <f>(E13)*(F13)</f>
        <v>707</v>
      </c>
      <c r="H13" s="357">
        <v>1.5</v>
      </c>
      <c r="I13" s="217">
        <f t="shared" si="0"/>
        <v>1060.5</v>
      </c>
      <c r="J13" s="340">
        <v>35.72</v>
      </c>
      <c r="K13" s="340">
        <f t="shared" si="1"/>
        <v>37881.06</v>
      </c>
    </row>
    <row r="14" spans="1:11" s="142" customFormat="1" ht="27.6" x14ac:dyDescent="0.25">
      <c r="A14" s="138" t="s">
        <v>327</v>
      </c>
      <c r="B14" s="83" t="s">
        <v>35</v>
      </c>
      <c r="C14" s="327" t="s">
        <v>46</v>
      </c>
      <c r="D14" s="235">
        <v>1</v>
      </c>
      <c r="E14" s="143">
        <f t="shared" si="2"/>
        <v>707</v>
      </c>
      <c r="F14" s="357">
        <v>1</v>
      </c>
      <c r="G14" s="357">
        <v>0</v>
      </c>
      <c r="H14" s="357">
        <v>1</v>
      </c>
      <c r="I14" s="357">
        <f t="shared" si="0"/>
        <v>0</v>
      </c>
      <c r="J14" s="340">
        <v>0</v>
      </c>
      <c r="K14" s="340">
        <f t="shared" si="1"/>
        <v>0</v>
      </c>
    </row>
    <row r="15" spans="1:11" s="142" customFormat="1" ht="27.6" x14ac:dyDescent="0.25">
      <c r="A15" s="138" t="s">
        <v>61</v>
      </c>
      <c r="B15" s="83" t="s">
        <v>36</v>
      </c>
      <c r="C15" s="327" t="s">
        <v>47</v>
      </c>
      <c r="D15" s="235">
        <v>1</v>
      </c>
      <c r="E15" s="143">
        <f t="shared" si="2"/>
        <v>707</v>
      </c>
      <c r="F15" s="357">
        <v>1</v>
      </c>
      <c r="G15" s="357">
        <v>0</v>
      </c>
      <c r="H15" s="357">
        <v>3</v>
      </c>
      <c r="I15" s="357">
        <f t="shared" si="0"/>
        <v>0</v>
      </c>
      <c r="J15" s="340">
        <v>0</v>
      </c>
      <c r="K15" s="340">
        <f t="shared" si="1"/>
        <v>0</v>
      </c>
    </row>
    <row r="16" spans="1:11" s="142" customFormat="1" ht="27.6" x14ac:dyDescent="0.25">
      <c r="A16" s="138" t="s">
        <v>61</v>
      </c>
      <c r="B16" s="83" t="s">
        <v>37</v>
      </c>
      <c r="C16" s="327" t="s">
        <v>48</v>
      </c>
      <c r="D16" s="235">
        <v>1</v>
      </c>
      <c r="E16" s="143">
        <f t="shared" si="2"/>
        <v>707</v>
      </c>
      <c r="F16" s="357">
        <v>1</v>
      </c>
      <c r="G16" s="357">
        <v>0</v>
      </c>
      <c r="H16" s="357">
        <v>0.25</v>
      </c>
      <c r="I16" s="357">
        <f t="shared" si="0"/>
        <v>0</v>
      </c>
      <c r="J16" s="340">
        <v>0</v>
      </c>
      <c r="K16" s="340">
        <f t="shared" si="1"/>
        <v>0</v>
      </c>
    </row>
    <row r="17" spans="1:18" s="142" customFormat="1" ht="27.6" x14ac:dyDescent="0.25">
      <c r="A17" s="138" t="s">
        <v>296</v>
      </c>
      <c r="B17" s="83" t="s">
        <v>33</v>
      </c>
      <c r="C17" s="84" t="s">
        <v>312</v>
      </c>
      <c r="D17" s="235">
        <v>1</v>
      </c>
      <c r="E17" s="143">
        <f t="shared" si="2"/>
        <v>707</v>
      </c>
      <c r="F17" s="357">
        <v>1</v>
      </c>
      <c r="G17" s="357">
        <f>(E17)*(F17)</f>
        <v>707</v>
      </c>
      <c r="H17" s="357">
        <v>6</v>
      </c>
      <c r="I17" s="357">
        <f t="shared" si="0"/>
        <v>4242</v>
      </c>
      <c r="J17" s="340">
        <v>35.72</v>
      </c>
      <c r="K17" s="340">
        <f t="shared" si="1"/>
        <v>151524.24</v>
      </c>
    </row>
    <row r="18" spans="1:18" s="274" customFormat="1" ht="13.8" x14ac:dyDescent="0.25">
      <c r="A18" s="559"/>
      <c r="B18" s="561" t="s">
        <v>351</v>
      </c>
      <c r="C18" s="549"/>
      <c r="D18" s="551"/>
      <c r="E18" s="553"/>
      <c r="F18" s="555"/>
      <c r="G18" s="360" t="s">
        <v>370</v>
      </c>
      <c r="H18" s="256">
        <f>SUM(H9:H17)</f>
        <v>49.6</v>
      </c>
      <c r="I18" s="557">
        <f>SUM(I9:I17)</f>
        <v>31780.45</v>
      </c>
      <c r="J18" s="543"/>
      <c r="K18" s="541">
        <f>SUM(K9:K17)</f>
        <v>1135197.6740000001</v>
      </c>
    </row>
    <row r="19" spans="1:18" s="274" customFormat="1" ht="13.8" x14ac:dyDescent="0.25">
      <c r="A19" s="560"/>
      <c r="B19" s="562"/>
      <c r="C19" s="550"/>
      <c r="D19" s="552"/>
      <c r="E19" s="554"/>
      <c r="F19" s="556"/>
      <c r="G19" s="360" t="s">
        <v>371</v>
      </c>
      <c r="H19" s="256">
        <f>SUM(H9:H17)</f>
        <v>49.6</v>
      </c>
      <c r="I19" s="558"/>
      <c r="J19" s="544"/>
      <c r="K19" s="542"/>
    </row>
    <row r="20" spans="1:18" s="274" customFormat="1" ht="13.8" x14ac:dyDescent="0.25">
      <c r="A20" s="91" t="s">
        <v>359</v>
      </c>
      <c r="B20" s="89"/>
      <c r="C20" s="90"/>
      <c r="D20" s="236"/>
      <c r="E20" s="50"/>
      <c r="F20" s="361"/>
      <c r="G20" s="362"/>
      <c r="H20" s="361"/>
      <c r="I20" s="362"/>
      <c r="J20" s="343"/>
      <c r="K20" s="343"/>
    </row>
    <row r="21" spans="1:18" s="142" customFormat="1" ht="13.8" x14ac:dyDescent="0.25">
      <c r="A21" s="138" t="s">
        <v>314</v>
      </c>
      <c r="B21" s="83" t="s">
        <v>315</v>
      </c>
      <c r="C21" s="84" t="s">
        <v>31</v>
      </c>
      <c r="D21" s="262">
        <v>2.5000000000000001E-3</v>
      </c>
      <c r="E21" s="143">
        <f>ROUND(D21*$E$6,0)</f>
        <v>2</v>
      </c>
      <c r="F21" s="357">
        <v>1</v>
      </c>
      <c r="G21" s="217">
        <f>(E21)*(F21)</f>
        <v>2</v>
      </c>
      <c r="H21" s="357">
        <v>1</v>
      </c>
      <c r="I21" s="217">
        <f>(G21)*(H21)</f>
        <v>2</v>
      </c>
      <c r="J21" s="340">
        <v>35.72</v>
      </c>
      <c r="K21" s="340">
        <f>(I21)*(J21)</f>
        <v>71.44</v>
      </c>
    </row>
    <row r="22" spans="1:18" s="142" customFormat="1" ht="13.8" x14ac:dyDescent="0.25">
      <c r="A22" s="138" t="s">
        <v>316</v>
      </c>
      <c r="B22" s="83" t="s">
        <v>317</v>
      </c>
      <c r="C22" s="84" t="s">
        <v>31</v>
      </c>
      <c r="D22" s="262">
        <v>2.5000000000000001E-3</v>
      </c>
      <c r="E22" s="143">
        <f t="shared" ref="E22:E46" si="3">ROUND(D22*$E$6,0)</f>
        <v>2</v>
      </c>
      <c r="F22" s="357">
        <v>1</v>
      </c>
      <c r="G22" s="217">
        <f>(E22)*(F22)</f>
        <v>2</v>
      </c>
      <c r="H22" s="357">
        <v>0.5</v>
      </c>
      <c r="I22" s="217">
        <f>(G22)*(H22)</f>
        <v>1</v>
      </c>
      <c r="J22" s="340">
        <v>35.72</v>
      </c>
      <c r="K22" s="340">
        <f>(I22)*(J22)</f>
        <v>35.72</v>
      </c>
    </row>
    <row r="23" spans="1:18" s="142" customFormat="1" ht="13.8" x14ac:dyDescent="0.25">
      <c r="A23" s="138" t="s">
        <v>85</v>
      </c>
      <c r="B23" s="83" t="s">
        <v>66</v>
      </c>
      <c r="C23" s="84" t="s">
        <v>83</v>
      </c>
      <c r="D23" s="235">
        <v>0.60099999999999998</v>
      </c>
      <c r="E23" s="143">
        <f t="shared" si="3"/>
        <v>425</v>
      </c>
      <c r="F23" s="357">
        <v>1</v>
      </c>
      <c r="G23" s="217">
        <f t="shared" ref="G23:G46" si="4">(E23)*(F23)</f>
        <v>425</v>
      </c>
      <c r="H23" s="357">
        <v>1</v>
      </c>
      <c r="I23" s="217">
        <f>(G23)*(H23)</f>
        <v>425</v>
      </c>
      <c r="J23" s="340">
        <v>35.72</v>
      </c>
      <c r="K23" s="340">
        <f>(I23)*(J23)</f>
        <v>15181</v>
      </c>
    </row>
    <row r="24" spans="1:18" s="142" customFormat="1" ht="27.6" x14ac:dyDescent="0.25">
      <c r="A24" s="138" t="s">
        <v>104</v>
      </c>
      <c r="B24" s="83" t="s">
        <v>53</v>
      </c>
      <c r="C24" s="84" t="s">
        <v>304</v>
      </c>
      <c r="D24" s="235">
        <v>0.60099999999999998</v>
      </c>
      <c r="E24" s="143">
        <f t="shared" si="3"/>
        <v>425</v>
      </c>
      <c r="F24" s="357">
        <v>1</v>
      </c>
      <c r="G24" s="217">
        <f t="shared" si="4"/>
        <v>425</v>
      </c>
      <c r="H24" s="357">
        <v>1</v>
      </c>
      <c r="I24" s="217">
        <f>(G24)*(H24)</f>
        <v>425</v>
      </c>
      <c r="J24" s="340">
        <v>35.72</v>
      </c>
      <c r="K24" s="340">
        <f>(I24)*(J24)</f>
        <v>15181</v>
      </c>
    </row>
    <row r="25" spans="1:18" s="142" customFormat="1" ht="27.6" x14ac:dyDescent="0.25">
      <c r="A25" s="138" t="s">
        <v>86</v>
      </c>
      <c r="B25" s="83" t="s">
        <v>44</v>
      </c>
      <c r="C25" s="84" t="s">
        <v>305</v>
      </c>
      <c r="D25" s="235">
        <v>0.60099999999999998</v>
      </c>
      <c r="E25" s="143">
        <f t="shared" si="3"/>
        <v>425</v>
      </c>
      <c r="F25" s="357">
        <v>1</v>
      </c>
      <c r="G25" s="217">
        <f t="shared" si="4"/>
        <v>425</v>
      </c>
      <c r="H25" s="357">
        <v>0.25</v>
      </c>
      <c r="I25" s="357">
        <f>(G25)*(H25)</f>
        <v>106.25</v>
      </c>
      <c r="J25" s="340">
        <v>35.72</v>
      </c>
      <c r="K25" s="340">
        <f>(I25)*(J25)</f>
        <v>3795.25</v>
      </c>
    </row>
    <row r="26" spans="1:18" s="142" customFormat="1" ht="41.4" x14ac:dyDescent="0.25">
      <c r="A26" s="138" t="s">
        <v>89</v>
      </c>
      <c r="B26" s="83" t="s">
        <v>38</v>
      </c>
      <c r="C26" s="84" t="s">
        <v>49</v>
      </c>
      <c r="D26" s="235">
        <v>0.60099999999999998</v>
      </c>
      <c r="E26" s="143">
        <f t="shared" si="3"/>
        <v>425</v>
      </c>
      <c r="F26" s="357">
        <v>1</v>
      </c>
      <c r="G26" s="217">
        <f t="shared" si="4"/>
        <v>425</v>
      </c>
      <c r="H26" s="357">
        <v>0.25</v>
      </c>
      <c r="I26" s="357">
        <f t="shared" ref="I26:I32" si="5">(G26)*(H26)</f>
        <v>106.25</v>
      </c>
      <c r="J26" s="340">
        <v>35.72</v>
      </c>
      <c r="K26" s="340">
        <f t="shared" ref="K26:K32" si="6">(I26)*(J26)</f>
        <v>3795.25</v>
      </c>
    </row>
    <row r="27" spans="1:18" s="142" customFormat="1" ht="27.6" x14ac:dyDescent="0.25">
      <c r="A27" s="138" t="s">
        <v>91</v>
      </c>
      <c r="B27" s="83" t="s">
        <v>41</v>
      </c>
      <c r="C27" s="84" t="s">
        <v>82</v>
      </c>
      <c r="D27" s="235">
        <v>0.60099999999999998</v>
      </c>
      <c r="E27" s="143">
        <f t="shared" si="3"/>
        <v>425</v>
      </c>
      <c r="F27" s="357">
        <v>1</v>
      </c>
      <c r="G27" s="217">
        <f t="shared" si="4"/>
        <v>425</v>
      </c>
      <c r="H27" s="357">
        <v>0.25</v>
      </c>
      <c r="I27" s="357">
        <f t="shared" si="5"/>
        <v>106.25</v>
      </c>
      <c r="J27" s="340">
        <v>35.72</v>
      </c>
      <c r="K27" s="340">
        <f t="shared" si="6"/>
        <v>3795.25</v>
      </c>
    </row>
    <row r="28" spans="1:18" s="142" customFormat="1" ht="24.75" customHeight="1" x14ac:dyDescent="0.25">
      <c r="A28" s="138" t="s">
        <v>87</v>
      </c>
      <c r="B28" s="83" t="s">
        <v>42</v>
      </c>
      <c r="C28" s="84" t="s">
        <v>318</v>
      </c>
      <c r="D28" s="235">
        <v>0.60099999999999998</v>
      </c>
      <c r="E28" s="143">
        <f t="shared" si="3"/>
        <v>425</v>
      </c>
      <c r="F28" s="357">
        <v>1</v>
      </c>
      <c r="G28" s="217">
        <f t="shared" si="4"/>
        <v>425</v>
      </c>
      <c r="H28" s="357">
        <v>0.16</v>
      </c>
      <c r="I28" s="357">
        <f t="shared" si="5"/>
        <v>68</v>
      </c>
      <c r="J28" s="340">
        <v>35.72</v>
      </c>
      <c r="K28" s="340">
        <f t="shared" si="6"/>
        <v>2428.96</v>
      </c>
    </row>
    <row r="29" spans="1:18" s="142" customFormat="1" ht="27.6" x14ac:dyDescent="0.25">
      <c r="A29" s="138" t="s">
        <v>88</v>
      </c>
      <c r="B29" s="83" t="s">
        <v>43</v>
      </c>
      <c r="C29" s="84" t="s">
        <v>306</v>
      </c>
      <c r="D29" s="235">
        <v>0.60099999999999998</v>
      </c>
      <c r="E29" s="143">
        <f t="shared" si="3"/>
        <v>425</v>
      </c>
      <c r="F29" s="357">
        <v>1</v>
      </c>
      <c r="G29" s="217">
        <f t="shared" si="4"/>
        <v>425</v>
      </c>
      <c r="H29" s="357">
        <v>0.25</v>
      </c>
      <c r="I29" s="357">
        <f t="shared" si="5"/>
        <v>106.25</v>
      </c>
      <c r="J29" s="340">
        <v>35.72</v>
      </c>
      <c r="K29" s="340">
        <f t="shared" si="6"/>
        <v>3795.25</v>
      </c>
    </row>
    <row r="30" spans="1:18" s="142" customFormat="1" ht="41.4" x14ac:dyDescent="0.25">
      <c r="A30" s="84" t="s">
        <v>328</v>
      </c>
      <c r="B30" s="83" t="s">
        <v>71</v>
      </c>
      <c r="C30" s="84" t="s">
        <v>81</v>
      </c>
      <c r="D30" s="235">
        <v>0.83750000000000002</v>
      </c>
      <c r="E30" s="143">
        <f t="shared" si="3"/>
        <v>592</v>
      </c>
      <c r="F30" s="357">
        <v>1</v>
      </c>
      <c r="G30" s="217">
        <f t="shared" si="4"/>
        <v>592</v>
      </c>
      <c r="H30" s="357">
        <v>0.25</v>
      </c>
      <c r="I30" s="357">
        <f t="shared" si="5"/>
        <v>148</v>
      </c>
      <c r="J30" s="340">
        <v>35.72</v>
      </c>
      <c r="K30" s="340">
        <f t="shared" si="6"/>
        <v>5286.5599999999995</v>
      </c>
    </row>
    <row r="31" spans="1:18" s="142" customFormat="1" ht="13.8" x14ac:dyDescent="0.25">
      <c r="A31" s="138" t="s">
        <v>92</v>
      </c>
      <c r="B31" s="83" t="s">
        <v>67</v>
      </c>
      <c r="C31" s="84" t="s">
        <v>31</v>
      </c>
      <c r="D31" s="235">
        <v>0.60099999999999998</v>
      </c>
      <c r="E31" s="143">
        <f t="shared" si="3"/>
        <v>425</v>
      </c>
      <c r="F31" s="357">
        <v>1</v>
      </c>
      <c r="G31" s="217">
        <f t="shared" si="4"/>
        <v>425</v>
      </c>
      <c r="H31" s="357">
        <v>1</v>
      </c>
      <c r="I31" s="217">
        <f t="shared" si="5"/>
        <v>425</v>
      </c>
      <c r="J31" s="340">
        <v>35.72</v>
      </c>
      <c r="K31" s="340">
        <f t="shared" si="6"/>
        <v>15181</v>
      </c>
    </row>
    <row r="32" spans="1:18" s="142" customFormat="1" ht="13.8" x14ac:dyDescent="0.25">
      <c r="A32" s="144" t="s">
        <v>319</v>
      </c>
      <c r="B32" s="83" t="s">
        <v>263</v>
      </c>
      <c r="C32" s="84" t="s">
        <v>31</v>
      </c>
      <c r="D32" s="235">
        <v>0.60099999999999998</v>
      </c>
      <c r="E32" s="143">
        <f t="shared" si="3"/>
        <v>425</v>
      </c>
      <c r="F32" s="357">
        <v>1</v>
      </c>
      <c r="G32" s="217">
        <f t="shared" si="4"/>
        <v>425</v>
      </c>
      <c r="H32" s="357">
        <v>1</v>
      </c>
      <c r="I32" s="217">
        <f t="shared" si="5"/>
        <v>425</v>
      </c>
      <c r="J32" s="340">
        <v>35.72</v>
      </c>
      <c r="K32" s="340">
        <f t="shared" si="6"/>
        <v>15181</v>
      </c>
      <c r="R32" s="417"/>
    </row>
    <row r="33" spans="1:11" s="142" customFormat="1" ht="27.6" x14ac:dyDescent="0.25">
      <c r="A33" s="138" t="s">
        <v>103</v>
      </c>
      <c r="B33" s="83" t="s">
        <v>80</v>
      </c>
      <c r="C33" s="88" t="s">
        <v>381</v>
      </c>
      <c r="D33" s="235">
        <v>0.60099999999999998</v>
      </c>
      <c r="E33" s="143">
        <f t="shared" si="3"/>
        <v>425</v>
      </c>
      <c r="F33" s="357">
        <v>1</v>
      </c>
      <c r="G33" s="217">
        <f t="shared" si="4"/>
        <v>425</v>
      </c>
      <c r="H33" s="357">
        <v>1</v>
      </c>
      <c r="I33" s="217">
        <f>(G33)*(H33)</f>
        <v>425</v>
      </c>
      <c r="J33" s="340">
        <v>35.72</v>
      </c>
      <c r="K33" s="340">
        <f>(I33)*(J33)</f>
        <v>15181</v>
      </c>
    </row>
    <row r="34" spans="1:11" s="142" customFormat="1" ht="13.8" x14ac:dyDescent="0.25">
      <c r="A34" s="432" t="s">
        <v>97</v>
      </c>
      <c r="B34" s="430" t="s">
        <v>52</v>
      </c>
      <c r="C34" s="431" t="s">
        <v>31</v>
      </c>
      <c r="D34" s="434">
        <v>0</v>
      </c>
      <c r="E34" s="437">
        <v>1</v>
      </c>
      <c r="F34" s="436">
        <v>1</v>
      </c>
      <c r="G34" s="433">
        <v>1</v>
      </c>
      <c r="H34" s="436">
        <v>1.5</v>
      </c>
      <c r="I34" s="433">
        <v>1.5</v>
      </c>
      <c r="J34" s="435">
        <v>35.72</v>
      </c>
      <c r="K34" s="435">
        <v>53.58</v>
      </c>
    </row>
    <row r="35" spans="1:11" s="142" customFormat="1" ht="13.8" x14ac:dyDescent="0.25">
      <c r="A35" s="138" t="s">
        <v>93</v>
      </c>
      <c r="B35" s="83" t="s">
        <v>68</v>
      </c>
      <c r="C35" s="84" t="s">
        <v>31</v>
      </c>
      <c r="D35" s="262">
        <v>5.0000000000000001E-3</v>
      </c>
      <c r="E35" s="143">
        <f t="shared" si="3"/>
        <v>4</v>
      </c>
      <c r="F35" s="357">
        <v>1</v>
      </c>
      <c r="G35" s="217">
        <f t="shared" si="4"/>
        <v>4</v>
      </c>
      <c r="H35" s="357">
        <v>0.5</v>
      </c>
      <c r="I35" s="217">
        <f t="shared" ref="I35:I46" si="7">(G35)*(H35)</f>
        <v>2</v>
      </c>
      <c r="J35" s="340">
        <v>35.72</v>
      </c>
      <c r="K35" s="340">
        <f t="shared" ref="K35:K39" si="8">(I35)*(J35)</f>
        <v>71.44</v>
      </c>
    </row>
    <row r="36" spans="1:11" s="142" customFormat="1" ht="13.8" x14ac:dyDescent="0.25">
      <c r="A36" s="138" t="s">
        <v>94</v>
      </c>
      <c r="B36" s="83" t="s">
        <v>69</v>
      </c>
      <c r="C36" s="84" t="s">
        <v>31</v>
      </c>
      <c r="D36" s="262">
        <v>5.0000000000000001E-3</v>
      </c>
      <c r="E36" s="143">
        <f t="shared" si="3"/>
        <v>4</v>
      </c>
      <c r="F36" s="357">
        <v>1</v>
      </c>
      <c r="G36" s="217">
        <f t="shared" si="4"/>
        <v>4</v>
      </c>
      <c r="H36" s="357">
        <v>0.5</v>
      </c>
      <c r="I36" s="217">
        <f t="shared" si="7"/>
        <v>2</v>
      </c>
      <c r="J36" s="340">
        <v>35.72</v>
      </c>
      <c r="K36" s="340">
        <f t="shared" si="8"/>
        <v>71.44</v>
      </c>
    </row>
    <row r="37" spans="1:11" s="142" customFormat="1" ht="27.6" x14ac:dyDescent="0.25">
      <c r="A37" s="138" t="s">
        <v>84</v>
      </c>
      <c r="B37" s="83" t="s">
        <v>50</v>
      </c>
      <c r="C37" s="327" t="s">
        <v>45</v>
      </c>
      <c r="D37" s="235">
        <v>0.60099999999999998</v>
      </c>
      <c r="E37" s="143">
        <f t="shared" si="3"/>
        <v>425</v>
      </c>
      <c r="F37" s="357">
        <v>2</v>
      </c>
      <c r="G37" s="217">
        <v>0</v>
      </c>
      <c r="H37" s="357">
        <v>1</v>
      </c>
      <c r="I37" s="357">
        <f t="shared" si="7"/>
        <v>0</v>
      </c>
      <c r="J37" s="340">
        <v>0</v>
      </c>
      <c r="K37" s="340">
        <f t="shared" si="8"/>
        <v>0</v>
      </c>
    </row>
    <row r="38" spans="1:11" s="142" customFormat="1" ht="13.8" x14ac:dyDescent="0.25">
      <c r="A38" s="138" t="s">
        <v>98</v>
      </c>
      <c r="B38" s="83" t="s">
        <v>99</v>
      </c>
      <c r="C38" s="84" t="s">
        <v>31</v>
      </c>
      <c r="D38" s="235">
        <v>0.60099999999999998</v>
      </c>
      <c r="E38" s="143">
        <f t="shared" si="3"/>
        <v>425</v>
      </c>
      <c r="F38" s="357">
        <v>2</v>
      </c>
      <c r="G38" s="217">
        <f t="shared" si="4"/>
        <v>850</v>
      </c>
      <c r="H38" s="357">
        <v>1</v>
      </c>
      <c r="I38" s="217">
        <f t="shared" si="7"/>
        <v>850</v>
      </c>
      <c r="J38" s="340">
        <v>35.72</v>
      </c>
      <c r="K38" s="340">
        <f t="shared" si="8"/>
        <v>30362</v>
      </c>
    </row>
    <row r="39" spans="1:11" s="142" customFormat="1" ht="27.6" x14ac:dyDescent="0.25">
      <c r="A39" s="138" t="s">
        <v>107</v>
      </c>
      <c r="B39" s="83" t="s">
        <v>75</v>
      </c>
      <c r="C39" s="327" t="s">
        <v>76</v>
      </c>
      <c r="D39" s="235">
        <v>0.60099999999999998</v>
      </c>
      <c r="E39" s="143">
        <f t="shared" si="3"/>
        <v>425</v>
      </c>
      <c r="F39" s="357">
        <v>2</v>
      </c>
      <c r="G39" s="217">
        <v>0</v>
      </c>
      <c r="H39" s="357">
        <v>1.5</v>
      </c>
      <c r="I39" s="357">
        <f t="shared" si="7"/>
        <v>0</v>
      </c>
      <c r="J39" s="340">
        <v>0</v>
      </c>
      <c r="K39" s="340">
        <f t="shared" si="8"/>
        <v>0</v>
      </c>
    </row>
    <row r="40" spans="1:11" s="142" customFormat="1" ht="13.8" x14ac:dyDescent="0.25">
      <c r="A40" s="84" t="s">
        <v>102</v>
      </c>
      <c r="B40" s="83" t="s">
        <v>54</v>
      </c>
      <c r="C40" s="84" t="s">
        <v>31</v>
      </c>
      <c r="D40" s="235">
        <v>0.23599999999999999</v>
      </c>
      <c r="E40" s="143">
        <f t="shared" si="3"/>
        <v>167</v>
      </c>
      <c r="F40" s="363">
        <v>1</v>
      </c>
      <c r="G40" s="217">
        <f t="shared" si="4"/>
        <v>167</v>
      </c>
      <c r="H40" s="363">
        <v>2</v>
      </c>
      <c r="I40" s="364">
        <f t="shared" si="7"/>
        <v>334</v>
      </c>
      <c r="J40" s="340">
        <v>35.72</v>
      </c>
      <c r="K40" s="344">
        <f t="shared" ref="K40:K46" si="9">(I40)*(J40)</f>
        <v>11930.48</v>
      </c>
    </row>
    <row r="41" spans="1:11" s="142" customFormat="1" ht="13.8" x14ac:dyDescent="0.25">
      <c r="A41" s="138" t="s">
        <v>102</v>
      </c>
      <c r="B41" s="83" t="s">
        <v>34</v>
      </c>
      <c r="C41" s="84" t="s">
        <v>31</v>
      </c>
      <c r="D41" s="235">
        <v>0.36499999999999999</v>
      </c>
      <c r="E41" s="143">
        <f t="shared" si="3"/>
        <v>258</v>
      </c>
      <c r="F41" s="357">
        <v>1</v>
      </c>
      <c r="G41" s="217">
        <f t="shared" si="4"/>
        <v>258</v>
      </c>
      <c r="H41" s="357">
        <v>1</v>
      </c>
      <c r="I41" s="217">
        <f t="shared" si="7"/>
        <v>258</v>
      </c>
      <c r="J41" s="340">
        <v>35.72</v>
      </c>
      <c r="K41" s="340">
        <f t="shared" si="9"/>
        <v>9215.76</v>
      </c>
    </row>
    <row r="42" spans="1:11" s="142" customFormat="1" ht="27.6" x14ac:dyDescent="0.25">
      <c r="A42" s="84" t="s">
        <v>329</v>
      </c>
      <c r="B42" s="83" t="s">
        <v>72</v>
      </c>
      <c r="C42" s="84" t="s">
        <v>320</v>
      </c>
      <c r="D42" s="235">
        <v>0.60099999999999998</v>
      </c>
      <c r="E42" s="143">
        <f t="shared" si="3"/>
        <v>425</v>
      </c>
      <c r="F42" s="357">
        <v>1</v>
      </c>
      <c r="G42" s="217">
        <f t="shared" si="4"/>
        <v>425</v>
      </c>
      <c r="H42" s="357">
        <v>0.16</v>
      </c>
      <c r="I42" s="357">
        <f t="shared" si="7"/>
        <v>68</v>
      </c>
      <c r="J42" s="340">
        <v>35.72</v>
      </c>
      <c r="K42" s="340">
        <f t="shared" si="9"/>
        <v>2428.96</v>
      </c>
    </row>
    <row r="43" spans="1:11" s="142" customFormat="1" ht="13.8" x14ac:dyDescent="0.25">
      <c r="A43" s="138" t="s">
        <v>330</v>
      </c>
      <c r="B43" s="83" t="s">
        <v>62</v>
      </c>
      <c r="C43" s="84" t="s">
        <v>31</v>
      </c>
      <c r="D43" s="235">
        <v>0.60099999999999998</v>
      </c>
      <c r="E43" s="143">
        <f t="shared" si="3"/>
        <v>425</v>
      </c>
      <c r="F43" s="357">
        <v>1</v>
      </c>
      <c r="G43" s="217">
        <f t="shared" si="4"/>
        <v>425</v>
      </c>
      <c r="H43" s="357">
        <v>0.25</v>
      </c>
      <c r="I43" s="217">
        <f>(G43)*(H43)</f>
        <v>106.25</v>
      </c>
      <c r="J43" s="340">
        <v>35.72</v>
      </c>
      <c r="K43" s="340">
        <f t="shared" si="9"/>
        <v>3795.25</v>
      </c>
    </row>
    <row r="44" spans="1:11" s="142" customFormat="1" ht="13.8" x14ac:dyDescent="0.25">
      <c r="A44" s="138" t="s">
        <v>330</v>
      </c>
      <c r="B44" s="83" t="s">
        <v>63</v>
      </c>
      <c r="C44" s="84" t="s">
        <v>31</v>
      </c>
      <c r="D44" s="235">
        <v>0.60099999999999998</v>
      </c>
      <c r="E44" s="143">
        <f t="shared" si="3"/>
        <v>425</v>
      </c>
      <c r="F44" s="357">
        <v>1</v>
      </c>
      <c r="G44" s="217">
        <f t="shared" si="4"/>
        <v>425</v>
      </c>
      <c r="H44" s="357">
        <v>0.25</v>
      </c>
      <c r="I44" s="217">
        <f>(G44)*(H44)</f>
        <v>106.25</v>
      </c>
      <c r="J44" s="340">
        <v>35.72</v>
      </c>
      <c r="K44" s="340">
        <f t="shared" si="9"/>
        <v>3795.25</v>
      </c>
    </row>
    <row r="45" spans="1:11" s="142" customFormat="1" ht="27.6" x14ac:dyDescent="0.25">
      <c r="A45" s="84" t="s">
        <v>331</v>
      </c>
      <c r="B45" s="83" t="s">
        <v>73</v>
      </c>
      <c r="C45" s="84" t="s">
        <v>322</v>
      </c>
      <c r="D45" s="235">
        <v>0.60099999999999998</v>
      </c>
      <c r="E45" s="143">
        <f t="shared" si="3"/>
        <v>425</v>
      </c>
      <c r="F45" s="357">
        <v>1</v>
      </c>
      <c r="G45" s="217">
        <f t="shared" si="4"/>
        <v>425</v>
      </c>
      <c r="H45" s="357">
        <v>0.25</v>
      </c>
      <c r="I45" s="357">
        <f t="shared" si="7"/>
        <v>106.25</v>
      </c>
      <c r="J45" s="340">
        <v>35.72</v>
      </c>
      <c r="K45" s="340">
        <f t="shared" si="9"/>
        <v>3795.25</v>
      </c>
    </row>
    <row r="46" spans="1:11" s="274" customFormat="1" ht="27.6" x14ac:dyDescent="0.25">
      <c r="A46" s="84" t="s">
        <v>331</v>
      </c>
      <c r="B46" s="83" t="s">
        <v>74</v>
      </c>
      <c r="C46" s="84" t="s">
        <v>323</v>
      </c>
      <c r="D46" s="235">
        <v>0.60099999999999998</v>
      </c>
      <c r="E46" s="143">
        <f t="shared" si="3"/>
        <v>425</v>
      </c>
      <c r="F46" s="357">
        <v>1</v>
      </c>
      <c r="G46" s="217">
        <f t="shared" si="4"/>
        <v>425</v>
      </c>
      <c r="H46" s="357">
        <v>0.5</v>
      </c>
      <c r="I46" s="357">
        <f t="shared" si="7"/>
        <v>212.5</v>
      </c>
      <c r="J46" s="340">
        <v>35.72</v>
      </c>
      <c r="K46" s="340">
        <f t="shared" si="9"/>
        <v>7590.5</v>
      </c>
    </row>
    <row r="47" spans="1:11" s="274" customFormat="1" ht="13.8" x14ac:dyDescent="0.25">
      <c r="A47" s="559"/>
      <c r="B47" s="561" t="s">
        <v>352</v>
      </c>
      <c r="C47" s="549"/>
      <c r="D47" s="551"/>
      <c r="E47" s="553"/>
      <c r="F47" s="555"/>
      <c r="G47" s="360" t="s">
        <v>370</v>
      </c>
      <c r="H47" s="256">
        <f>SUM(H21:H40,H42:H46)</f>
        <v>17.32</v>
      </c>
      <c r="I47" s="557">
        <f>SUM(I21:I46)</f>
        <v>4815.75</v>
      </c>
      <c r="J47" s="543"/>
      <c r="K47" s="541">
        <f>SUM(K21:K46)</f>
        <v>172018.59</v>
      </c>
    </row>
    <row r="48" spans="1:11" s="142" customFormat="1" ht="13.8" x14ac:dyDescent="0.25">
      <c r="A48" s="560"/>
      <c r="B48" s="562"/>
      <c r="C48" s="550"/>
      <c r="D48" s="552"/>
      <c r="E48" s="554"/>
      <c r="F48" s="556"/>
      <c r="G48" s="360" t="s">
        <v>371</v>
      </c>
      <c r="H48" s="256">
        <f>SUM(H21:H39,H41:H46)</f>
        <v>16.32</v>
      </c>
      <c r="I48" s="558"/>
      <c r="J48" s="544"/>
      <c r="K48" s="542"/>
    </row>
    <row r="49" spans="1:11" s="142" customFormat="1" ht="13.8" x14ac:dyDescent="0.25">
      <c r="A49" s="91" t="s">
        <v>360</v>
      </c>
      <c r="B49" s="89"/>
      <c r="C49" s="90"/>
      <c r="D49" s="236"/>
      <c r="E49" s="50"/>
      <c r="F49" s="361"/>
      <c r="G49" s="362"/>
      <c r="H49" s="361"/>
      <c r="I49" s="362"/>
      <c r="J49" s="343"/>
      <c r="K49" s="343"/>
    </row>
    <row r="50" spans="1:11" s="142" customFormat="1" ht="13.8" x14ac:dyDescent="0.25">
      <c r="A50" s="138" t="s">
        <v>324</v>
      </c>
      <c r="B50" s="83" t="s">
        <v>325</v>
      </c>
      <c r="C50" s="84" t="s">
        <v>326</v>
      </c>
      <c r="D50" s="235">
        <v>0.60099999999999998</v>
      </c>
      <c r="E50" s="143">
        <f t="shared" ref="E50:E55" si="10">ROUND(D50*$E$6,0)</f>
        <v>425</v>
      </c>
      <c r="F50" s="357">
        <v>1</v>
      </c>
      <c r="G50" s="217">
        <f t="shared" ref="G50:G55" si="11">(E50)*(F50)</f>
        <v>425</v>
      </c>
      <c r="H50" s="357">
        <v>0.5</v>
      </c>
      <c r="I50" s="217">
        <f t="shared" ref="I50:I55" si="12">(G50)*(H50)</f>
        <v>212.5</v>
      </c>
      <c r="J50" s="340">
        <v>35.72</v>
      </c>
      <c r="K50" s="340">
        <f t="shared" ref="K50:K55" si="13">(I50)*(J50)</f>
        <v>7590.5</v>
      </c>
    </row>
    <row r="51" spans="1:11" s="142" customFormat="1" ht="13.8" x14ac:dyDescent="0.25">
      <c r="A51" s="138" t="s">
        <v>95</v>
      </c>
      <c r="B51" s="83" t="s">
        <v>70</v>
      </c>
      <c r="C51" s="84" t="s">
        <v>31</v>
      </c>
      <c r="D51" s="262">
        <v>5.0000000000000001E-3</v>
      </c>
      <c r="E51" s="143">
        <f t="shared" si="10"/>
        <v>4</v>
      </c>
      <c r="F51" s="357">
        <v>1</v>
      </c>
      <c r="G51" s="217">
        <f t="shared" si="11"/>
        <v>4</v>
      </c>
      <c r="H51" s="357">
        <v>0.5</v>
      </c>
      <c r="I51" s="217">
        <f t="shared" si="12"/>
        <v>2</v>
      </c>
      <c r="J51" s="340">
        <v>35.72</v>
      </c>
      <c r="K51" s="340">
        <f t="shared" si="13"/>
        <v>71.44</v>
      </c>
    </row>
    <row r="52" spans="1:11" s="142" customFormat="1" ht="13.8" x14ac:dyDescent="0.25">
      <c r="A52" s="138" t="s">
        <v>96</v>
      </c>
      <c r="B52" s="83" t="s">
        <v>79</v>
      </c>
      <c r="C52" s="84" t="s">
        <v>31</v>
      </c>
      <c r="D52" s="262">
        <v>5.0000000000000001E-3</v>
      </c>
      <c r="E52" s="143">
        <f t="shared" si="10"/>
        <v>4</v>
      </c>
      <c r="F52" s="357">
        <v>1</v>
      </c>
      <c r="G52" s="217">
        <f t="shared" si="11"/>
        <v>4</v>
      </c>
      <c r="H52" s="357">
        <v>0.5</v>
      </c>
      <c r="I52" s="217">
        <f t="shared" si="12"/>
        <v>2</v>
      </c>
      <c r="J52" s="340">
        <v>35.72</v>
      </c>
      <c r="K52" s="340">
        <f t="shared" si="13"/>
        <v>71.44</v>
      </c>
    </row>
    <row r="53" spans="1:11" s="142" customFormat="1" ht="13.8" x14ac:dyDescent="0.25">
      <c r="A53" s="138" t="s">
        <v>100</v>
      </c>
      <c r="B53" s="83" t="s">
        <v>77</v>
      </c>
      <c r="C53" s="84" t="s">
        <v>31</v>
      </c>
      <c r="D53" s="235">
        <v>0.23599999999999999</v>
      </c>
      <c r="E53" s="143">
        <f t="shared" si="10"/>
        <v>167</v>
      </c>
      <c r="F53" s="357">
        <v>1</v>
      </c>
      <c r="G53" s="217">
        <f t="shared" si="11"/>
        <v>167</v>
      </c>
      <c r="H53" s="357">
        <v>2</v>
      </c>
      <c r="I53" s="217">
        <f t="shared" si="12"/>
        <v>334</v>
      </c>
      <c r="J53" s="340">
        <v>35.72</v>
      </c>
      <c r="K53" s="340">
        <f t="shared" si="13"/>
        <v>11930.48</v>
      </c>
    </row>
    <row r="54" spans="1:11" s="142" customFormat="1" ht="13.8" x14ac:dyDescent="0.25">
      <c r="A54" s="138" t="s">
        <v>101</v>
      </c>
      <c r="B54" s="83" t="s">
        <v>78</v>
      </c>
      <c r="C54" s="84" t="s">
        <v>31</v>
      </c>
      <c r="D54" s="235">
        <v>0.36499999999999999</v>
      </c>
      <c r="E54" s="143">
        <f t="shared" si="10"/>
        <v>258</v>
      </c>
      <c r="F54" s="357">
        <v>1</v>
      </c>
      <c r="G54" s="217">
        <f t="shared" si="11"/>
        <v>258</v>
      </c>
      <c r="H54" s="357">
        <v>1</v>
      </c>
      <c r="I54" s="217">
        <f t="shared" si="12"/>
        <v>258</v>
      </c>
      <c r="J54" s="340">
        <v>35.72</v>
      </c>
      <c r="K54" s="340">
        <f t="shared" si="13"/>
        <v>9215.76</v>
      </c>
    </row>
    <row r="55" spans="1:11" ht="13.8" x14ac:dyDescent="0.25">
      <c r="A55" s="138"/>
      <c r="B55" s="83" t="s">
        <v>277</v>
      </c>
      <c r="C55" s="84" t="s">
        <v>31</v>
      </c>
      <c r="D55" s="235">
        <v>0.60099999999999998</v>
      </c>
      <c r="E55" s="143">
        <f t="shared" si="10"/>
        <v>425</v>
      </c>
      <c r="F55" s="357">
        <v>1</v>
      </c>
      <c r="G55" s="217">
        <f t="shared" si="11"/>
        <v>425</v>
      </c>
      <c r="H55" s="357">
        <v>1</v>
      </c>
      <c r="I55" s="217">
        <f t="shared" si="12"/>
        <v>425</v>
      </c>
      <c r="J55" s="340">
        <v>35.72</v>
      </c>
      <c r="K55" s="340">
        <f t="shared" si="13"/>
        <v>15181</v>
      </c>
    </row>
    <row r="56" spans="1:11" ht="13.8" x14ac:dyDescent="0.25">
      <c r="A56" s="559"/>
      <c r="B56" s="561" t="s">
        <v>354</v>
      </c>
      <c r="C56" s="549"/>
      <c r="D56" s="551"/>
      <c r="E56" s="553"/>
      <c r="F56" s="555"/>
      <c r="G56" s="360" t="s">
        <v>370</v>
      </c>
      <c r="H56" s="256">
        <f>SUM(H50:H53,H55)</f>
        <v>4.5</v>
      </c>
      <c r="I56" s="557">
        <f>SUM(I50:I55)</f>
        <v>1233.5</v>
      </c>
      <c r="J56" s="543"/>
      <c r="K56" s="541">
        <f>SUM(K50:K55)</f>
        <v>44060.62</v>
      </c>
    </row>
    <row r="57" spans="1:11" ht="13.8" x14ac:dyDescent="0.25">
      <c r="A57" s="560"/>
      <c r="B57" s="562"/>
      <c r="C57" s="550"/>
      <c r="D57" s="552"/>
      <c r="E57" s="554"/>
      <c r="F57" s="556"/>
      <c r="G57" s="360" t="s">
        <v>371</v>
      </c>
      <c r="H57" s="256">
        <f>SUM(H50:H52,H54:H55)</f>
        <v>3.5</v>
      </c>
      <c r="I57" s="558"/>
      <c r="J57" s="544"/>
      <c r="K57" s="542"/>
    </row>
    <row r="58" spans="1:11" ht="27.6" x14ac:dyDescent="0.3">
      <c r="B58" s="260" t="s">
        <v>364</v>
      </c>
      <c r="C58" s="276"/>
      <c r="D58" s="237"/>
      <c r="E58" s="261">
        <v>707</v>
      </c>
      <c r="F58" s="365" t="s">
        <v>109</v>
      </c>
      <c r="G58" s="366">
        <f>SUM(G8:G57)</f>
        <v>13357</v>
      </c>
      <c r="H58" s="366"/>
      <c r="I58" s="366">
        <f>I18+I47+I56</f>
        <v>37829.699999999997</v>
      </c>
      <c r="J58" s="345"/>
      <c r="K58" s="346">
        <f>K18+K47+K56</f>
        <v>1351276.8840000003</v>
      </c>
    </row>
    <row r="59" spans="1:11" ht="27.6" x14ac:dyDescent="0.3">
      <c r="B59" s="58"/>
      <c r="C59" s="278"/>
      <c r="D59" s="238"/>
      <c r="E59" s="274"/>
      <c r="F59" s="365" t="s">
        <v>110</v>
      </c>
      <c r="G59" s="366">
        <f>+G58*3</f>
        <v>40071</v>
      </c>
      <c r="H59" s="366"/>
      <c r="I59" s="366">
        <f>+I58*3</f>
        <v>113489.09999999999</v>
      </c>
      <c r="J59" s="345"/>
      <c r="K59" s="346">
        <f>+K58*3</f>
        <v>4053830.6520000007</v>
      </c>
    </row>
    <row r="60" spans="1:11" x14ac:dyDescent="0.25">
      <c r="K60" s="114"/>
    </row>
    <row r="61" spans="1:11" x14ac:dyDescent="0.25">
      <c r="K61" s="114"/>
    </row>
    <row r="62" spans="1:11" x14ac:dyDescent="0.25">
      <c r="K62" s="114"/>
    </row>
    <row r="63" spans="1:11" x14ac:dyDescent="0.25">
      <c r="K63" s="114"/>
    </row>
    <row r="64" spans="1:11" x14ac:dyDescent="0.25">
      <c r="K64" s="114"/>
    </row>
    <row r="65" spans="11:11" x14ac:dyDescent="0.25">
      <c r="K65" s="114"/>
    </row>
    <row r="66" spans="11:11" x14ac:dyDescent="0.25">
      <c r="K66" s="114"/>
    </row>
    <row r="67" spans="11:11" x14ac:dyDescent="0.25">
      <c r="K67" s="114"/>
    </row>
    <row r="68" spans="11:11" x14ac:dyDescent="0.25">
      <c r="K68" s="114"/>
    </row>
    <row r="69" spans="11:11" x14ac:dyDescent="0.25">
      <c r="K69" s="114"/>
    </row>
    <row r="70" spans="11:11" x14ac:dyDescent="0.25">
      <c r="K70" s="114"/>
    </row>
    <row r="71" spans="11:11" x14ac:dyDescent="0.25">
      <c r="K71" s="114"/>
    </row>
    <row r="72" spans="11:11" x14ac:dyDescent="0.25">
      <c r="K72" s="114"/>
    </row>
    <row r="73" spans="11:11" x14ac:dyDescent="0.25">
      <c r="K73" s="114"/>
    </row>
    <row r="74" spans="11:11" x14ac:dyDescent="0.25">
      <c r="K74" s="114"/>
    </row>
    <row r="75" spans="11:11" x14ac:dyDescent="0.25">
      <c r="K75" s="114"/>
    </row>
    <row r="76" spans="11:11" x14ac:dyDescent="0.25">
      <c r="K76" s="114"/>
    </row>
    <row r="77" spans="11:11" x14ac:dyDescent="0.25">
      <c r="K77" s="114"/>
    </row>
    <row r="78" spans="11:11" x14ac:dyDescent="0.25">
      <c r="K78" s="114"/>
    </row>
    <row r="79" spans="11:11" x14ac:dyDescent="0.25">
      <c r="K79" s="114"/>
    </row>
    <row r="80" spans="11:11" x14ac:dyDescent="0.25">
      <c r="K80" s="114"/>
    </row>
    <row r="81" spans="11:11" x14ac:dyDescent="0.25">
      <c r="K81" s="114"/>
    </row>
    <row r="82" spans="11:11" x14ac:dyDescent="0.25">
      <c r="K82" s="114"/>
    </row>
    <row r="83" spans="11:11" x14ac:dyDescent="0.25">
      <c r="K83" s="114"/>
    </row>
    <row r="84" spans="11:11" x14ac:dyDescent="0.25">
      <c r="K84" s="114"/>
    </row>
    <row r="85" spans="11:11" x14ac:dyDescent="0.25">
      <c r="K85" s="114"/>
    </row>
    <row r="86" spans="11:11" x14ac:dyDescent="0.25">
      <c r="K86" s="114"/>
    </row>
    <row r="87" spans="11:11" x14ac:dyDescent="0.25">
      <c r="K87" s="114"/>
    </row>
    <row r="88" spans="11:11" x14ac:dyDescent="0.25">
      <c r="K88" s="114"/>
    </row>
    <row r="89" spans="11:11" x14ac:dyDescent="0.25">
      <c r="K89" s="114"/>
    </row>
    <row r="90" spans="11:11" x14ac:dyDescent="0.25">
      <c r="K90" s="114"/>
    </row>
    <row r="91" spans="11:11" x14ac:dyDescent="0.25">
      <c r="K91" s="114"/>
    </row>
    <row r="92" spans="11:11" x14ac:dyDescent="0.25">
      <c r="K92" s="114"/>
    </row>
    <row r="93" spans="11:11" x14ac:dyDescent="0.25">
      <c r="K93" s="114"/>
    </row>
    <row r="94" spans="11:11" x14ac:dyDescent="0.25">
      <c r="K94" s="114"/>
    </row>
    <row r="95" spans="11:11" x14ac:dyDescent="0.25">
      <c r="K95" s="114"/>
    </row>
    <row r="96" spans="11:11" x14ac:dyDescent="0.25">
      <c r="K96" s="114"/>
    </row>
    <row r="97" spans="11:11" x14ac:dyDescent="0.25">
      <c r="K97" s="114"/>
    </row>
    <row r="98" spans="11:11" x14ac:dyDescent="0.25">
      <c r="K98" s="114"/>
    </row>
    <row r="99" spans="11:11" x14ac:dyDescent="0.25">
      <c r="K99" s="114"/>
    </row>
    <row r="100" spans="11:11" x14ac:dyDescent="0.25">
      <c r="K100" s="114"/>
    </row>
    <row r="101" spans="11:11" x14ac:dyDescent="0.25">
      <c r="K101" s="114"/>
    </row>
    <row r="102" spans="11:11" x14ac:dyDescent="0.25">
      <c r="K102" s="114"/>
    </row>
    <row r="103" spans="11:11" x14ac:dyDescent="0.25">
      <c r="K103" s="114"/>
    </row>
    <row r="104" spans="11:11" x14ac:dyDescent="0.25">
      <c r="K104" s="114"/>
    </row>
    <row r="105" spans="11:11" x14ac:dyDescent="0.25">
      <c r="K105" s="114"/>
    </row>
    <row r="106" spans="11:11" x14ac:dyDescent="0.25">
      <c r="K106" s="114"/>
    </row>
    <row r="107" spans="11:11" x14ac:dyDescent="0.25">
      <c r="K107" s="114"/>
    </row>
    <row r="108" spans="11:11" x14ac:dyDescent="0.25">
      <c r="K108" s="114"/>
    </row>
    <row r="109" spans="11:11" x14ac:dyDescent="0.25">
      <c r="K109" s="114"/>
    </row>
    <row r="110" spans="11:11" x14ac:dyDescent="0.25">
      <c r="K110" s="114"/>
    </row>
    <row r="111" spans="11:11" x14ac:dyDescent="0.25">
      <c r="K111" s="114"/>
    </row>
    <row r="112" spans="11:11" x14ac:dyDescent="0.25">
      <c r="K112" s="114"/>
    </row>
    <row r="113" spans="11:11" x14ac:dyDescent="0.25">
      <c r="K113" s="114"/>
    </row>
    <row r="114" spans="11:11" x14ac:dyDescent="0.25">
      <c r="K114" s="114"/>
    </row>
    <row r="115" spans="11:11" x14ac:dyDescent="0.25">
      <c r="K115" s="114"/>
    </row>
    <row r="116" spans="11:11" x14ac:dyDescent="0.25">
      <c r="K116" s="114"/>
    </row>
    <row r="117" spans="11:11" x14ac:dyDescent="0.25">
      <c r="K117" s="114"/>
    </row>
    <row r="118" spans="11:11" x14ac:dyDescent="0.25">
      <c r="K118" s="114"/>
    </row>
    <row r="119" spans="11:11" x14ac:dyDescent="0.25">
      <c r="K119" s="114"/>
    </row>
    <row r="120" spans="11:11" x14ac:dyDescent="0.25">
      <c r="K120" s="114"/>
    </row>
    <row r="121" spans="11:11" x14ac:dyDescent="0.25">
      <c r="K121" s="114"/>
    </row>
    <row r="122" spans="11:11" x14ac:dyDescent="0.25">
      <c r="K122" s="114"/>
    </row>
    <row r="123" spans="11:11" x14ac:dyDescent="0.25">
      <c r="K123" s="114"/>
    </row>
    <row r="124" spans="11:11" x14ac:dyDescent="0.25">
      <c r="K124" s="114"/>
    </row>
    <row r="125" spans="11:11" x14ac:dyDescent="0.25">
      <c r="K125" s="114"/>
    </row>
    <row r="126" spans="11:11" x14ac:dyDescent="0.25">
      <c r="K126" s="114"/>
    </row>
    <row r="127" spans="11:11" x14ac:dyDescent="0.25">
      <c r="K127" s="114"/>
    </row>
    <row r="128" spans="11:11" x14ac:dyDescent="0.25">
      <c r="K128" s="114"/>
    </row>
    <row r="129" spans="11:11" x14ac:dyDescent="0.25">
      <c r="K129" s="114"/>
    </row>
    <row r="130" spans="11:11" x14ac:dyDescent="0.25">
      <c r="K130" s="114"/>
    </row>
    <row r="131" spans="11:11" x14ac:dyDescent="0.25">
      <c r="K131" s="114"/>
    </row>
    <row r="132" spans="11:11" x14ac:dyDescent="0.25">
      <c r="K132" s="114"/>
    </row>
    <row r="133" spans="11:11" x14ac:dyDescent="0.25">
      <c r="K133" s="114"/>
    </row>
    <row r="134" spans="11:11" x14ac:dyDescent="0.25">
      <c r="K134" s="114"/>
    </row>
    <row r="135" spans="11:11" x14ac:dyDescent="0.25">
      <c r="K135" s="114"/>
    </row>
    <row r="136" spans="11:11" x14ac:dyDescent="0.25">
      <c r="K136" s="114"/>
    </row>
    <row r="137" spans="11:11" x14ac:dyDescent="0.25">
      <c r="K137" s="114"/>
    </row>
    <row r="138" spans="11:11" x14ac:dyDescent="0.25">
      <c r="K138" s="114"/>
    </row>
    <row r="139" spans="11:11" x14ac:dyDescent="0.25">
      <c r="K139" s="114"/>
    </row>
    <row r="140" spans="11:11" x14ac:dyDescent="0.25">
      <c r="K140" s="114"/>
    </row>
    <row r="141" spans="11:11" x14ac:dyDescent="0.25">
      <c r="K141" s="114"/>
    </row>
    <row r="142" spans="11:11" x14ac:dyDescent="0.25">
      <c r="K142" s="114"/>
    </row>
    <row r="143" spans="11:11" x14ac:dyDescent="0.25">
      <c r="K143" s="114"/>
    </row>
    <row r="144" spans="11:11" x14ac:dyDescent="0.25">
      <c r="K144" s="114"/>
    </row>
    <row r="145" spans="11:11" x14ac:dyDescent="0.25">
      <c r="K145" s="114"/>
    </row>
    <row r="146" spans="11:11" x14ac:dyDescent="0.25">
      <c r="K146" s="114"/>
    </row>
    <row r="147" spans="11:11" x14ac:dyDescent="0.25">
      <c r="K147" s="114"/>
    </row>
    <row r="148" spans="11:11" x14ac:dyDescent="0.25">
      <c r="K148" s="114"/>
    </row>
    <row r="149" spans="11:11" x14ac:dyDescent="0.25">
      <c r="K149" s="114"/>
    </row>
    <row r="150" spans="11:11" x14ac:dyDescent="0.25">
      <c r="K150" s="114"/>
    </row>
    <row r="151" spans="11:11" x14ac:dyDescent="0.25">
      <c r="K151" s="114"/>
    </row>
    <row r="152" spans="11:11" x14ac:dyDescent="0.25">
      <c r="K152" s="114"/>
    </row>
    <row r="153" spans="11:11" x14ac:dyDescent="0.25">
      <c r="K153" s="114"/>
    </row>
    <row r="154" spans="11:11" x14ac:dyDescent="0.25">
      <c r="K154" s="114"/>
    </row>
    <row r="155" spans="11:11" x14ac:dyDescent="0.25">
      <c r="K155" s="114"/>
    </row>
    <row r="156" spans="11:11" x14ac:dyDescent="0.25">
      <c r="K156" s="114"/>
    </row>
    <row r="157" spans="11:11" x14ac:dyDescent="0.25">
      <c r="K157" s="114"/>
    </row>
    <row r="158" spans="11:11" x14ac:dyDescent="0.25">
      <c r="K158" s="114"/>
    </row>
    <row r="159" spans="11:11" x14ac:dyDescent="0.25">
      <c r="K159" s="114"/>
    </row>
    <row r="160" spans="11:11" x14ac:dyDescent="0.25">
      <c r="K160" s="114"/>
    </row>
    <row r="161" spans="11:11" x14ac:dyDescent="0.25">
      <c r="K161" s="114"/>
    </row>
    <row r="162" spans="11:11" x14ac:dyDescent="0.25">
      <c r="K162" s="114"/>
    </row>
    <row r="163" spans="11:11" x14ac:dyDescent="0.25">
      <c r="K163" s="114"/>
    </row>
    <row r="164" spans="11:11" x14ac:dyDescent="0.25">
      <c r="K164" s="114"/>
    </row>
    <row r="165" spans="11:11" x14ac:dyDescent="0.25">
      <c r="K165" s="114"/>
    </row>
    <row r="166" spans="11:11" x14ac:dyDescent="0.25">
      <c r="K166" s="114"/>
    </row>
    <row r="167" spans="11:11" x14ac:dyDescent="0.25">
      <c r="K167" s="114"/>
    </row>
    <row r="168" spans="11:11" x14ac:dyDescent="0.25">
      <c r="K168" s="114"/>
    </row>
    <row r="169" spans="11:11" x14ac:dyDescent="0.25">
      <c r="K169" s="114"/>
    </row>
    <row r="170" spans="11:11" x14ac:dyDescent="0.25">
      <c r="K170" s="114"/>
    </row>
    <row r="171" spans="11:11" x14ac:dyDescent="0.25">
      <c r="K171" s="114"/>
    </row>
    <row r="172" spans="11:11" x14ac:dyDescent="0.25">
      <c r="K172" s="114"/>
    </row>
    <row r="173" spans="11:11" x14ac:dyDescent="0.25">
      <c r="K173" s="114"/>
    </row>
    <row r="174" spans="11:11" x14ac:dyDescent="0.25">
      <c r="K174" s="114"/>
    </row>
    <row r="175" spans="11:11" x14ac:dyDescent="0.25">
      <c r="K175" s="114"/>
    </row>
    <row r="176" spans="11:11" x14ac:dyDescent="0.25">
      <c r="K176" s="114"/>
    </row>
    <row r="177" spans="11:11" x14ac:dyDescent="0.25">
      <c r="K177" s="114"/>
    </row>
    <row r="178" spans="11:11" x14ac:dyDescent="0.25">
      <c r="K178" s="114"/>
    </row>
    <row r="179" spans="11:11" x14ac:dyDescent="0.25">
      <c r="K179" s="114"/>
    </row>
    <row r="180" spans="11:11" x14ac:dyDescent="0.25">
      <c r="K180" s="114"/>
    </row>
    <row r="181" spans="11:11" x14ac:dyDescent="0.25">
      <c r="K181" s="114"/>
    </row>
    <row r="182" spans="11:11" x14ac:dyDescent="0.25">
      <c r="K182" s="114"/>
    </row>
    <row r="183" spans="11:11" x14ac:dyDescent="0.25">
      <c r="K183" s="114"/>
    </row>
    <row r="184" spans="11:11" x14ac:dyDescent="0.25">
      <c r="K184" s="114"/>
    </row>
    <row r="185" spans="11:11" x14ac:dyDescent="0.25">
      <c r="K185" s="114"/>
    </row>
    <row r="186" spans="11:11" x14ac:dyDescent="0.25">
      <c r="K186" s="114"/>
    </row>
    <row r="187" spans="11:11" x14ac:dyDescent="0.25">
      <c r="K187" s="114"/>
    </row>
    <row r="188" spans="11:11" x14ac:dyDescent="0.25">
      <c r="K188" s="114"/>
    </row>
    <row r="189" spans="11:11" x14ac:dyDescent="0.25">
      <c r="K189" s="114"/>
    </row>
    <row r="190" spans="11:11" x14ac:dyDescent="0.25">
      <c r="K190" s="114"/>
    </row>
    <row r="191" spans="11:11" x14ac:dyDescent="0.25">
      <c r="K191" s="114"/>
    </row>
    <row r="192" spans="11:11" x14ac:dyDescent="0.25">
      <c r="K192" s="114"/>
    </row>
    <row r="193" spans="11:11" x14ac:dyDescent="0.25">
      <c r="K193" s="114"/>
    </row>
    <row r="194" spans="11:11" x14ac:dyDescent="0.25">
      <c r="K194" s="114"/>
    </row>
    <row r="195" spans="11:11" x14ac:dyDescent="0.25">
      <c r="K195" s="114"/>
    </row>
    <row r="196" spans="11:11" x14ac:dyDescent="0.25">
      <c r="K196" s="114"/>
    </row>
    <row r="197" spans="11:11" x14ac:dyDescent="0.25">
      <c r="K197" s="114"/>
    </row>
    <row r="198" spans="11:11" x14ac:dyDescent="0.25">
      <c r="K198" s="114"/>
    </row>
    <row r="199" spans="11:11" x14ac:dyDescent="0.25">
      <c r="K199" s="114"/>
    </row>
    <row r="200" spans="11:11" x14ac:dyDescent="0.25">
      <c r="K200" s="114"/>
    </row>
    <row r="201" spans="11:11" x14ac:dyDescent="0.25">
      <c r="K201" s="114"/>
    </row>
    <row r="202" spans="11:11" x14ac:dyDescent="0.25">
      <c r="K202" s="114"/>
    </row>
    <row r="203" spans="11:11" x14ac:dyDescent="0.25">
      <c r="K203" s="114"/>
    </row>
    <row r="204" spans="11:11" x14ac:dyDescent="0.25">
      <c r="K204" s="114"/>
    </row>
    <row r="205" spans="11:11" x14ac:dyDescent="0.25">
      <c r="K205" s="114"/>
    </row>
    <row r="206" spans="11:11" x14ac:dyDescent="0.25">
      <c r="K206" s="114"/>
    </row>
    <row r="207" spans="11:11" x14ac:dyDescent="0.25">
      <c r="K207" s="114"/>
    </row>
    <row r="208" spans="11:11" x14ac:dyDescent="0.25">
      <c r="K208" s="114"/>
    </row>
    <row r="209" spans="11:11" x14ac:dyDescent="0.25">
      <c r="K209" s="114"/>
    </row>
    <row r="210" spans="11:11" x14ac:dyDescent="0.25">
      <c r="K210" s="114"/>
    </row>
    <row r="211" spans="11:11" x14ac:dyDescent="0.25">
      <c r="K211" s="114"/>
    </row>
    <row r="212" spans="11:11" x14ac:dyDescent="0.25">
      <c r="K212" s="114"/>
    </row>
    <row r="213" spans="11:11" x14ac:dyDescent="0.25">
      <c r="K213" s="114"/>
    </row>
    <row r="214" spans="11:11" x14ac:dyDescent="0.25">
      <c r="K214" s="114"/>
    </row>
    <row r="215" spans="11:11" x14ac:dyDescent="0.25">
      <c r="K215" s="114"/>
    </row>
    <row r="216" spans="11:11" x14ac:dyDescent="0.25">
      <c r="K216" s="114"/>
    </row>
    <row r="217" spans="11:11" x14ac:dyDescent="0.25">
      <c r="K217" s="114"/>
    </row>
    <row r="218" spans="11:11" x14ac:dyDescent="0.25">
      <c r="K218" s="114"/>
    </row>
    <row r="219" spans="11:11" x14ac:dyDescent="0.25">
      <c r="K219" s="114"/>
    </row>
    <row r="220" spans="11:11" x14ac:dyDescent="0.25">
      <c r="K220" s="114"/>
    </row>
    <row r="221" spans="11:11" x14ac:dyDescent="0.25">
      <c r="K221" s="114"/>
    </row>
    <row r="222" spans="11:11" x14ac:dyDescent="0.25">
      <c r="K222" s="114"/>
    </row>
    <row r="223" spans="11:11" x14ac:dyDescent="0.25">
      <c r="K223" s="114"/>
    </row>
    <row r="224" spans="11:11" x14ac:dyDescent="0.25">
      <c r="K224" s="114"/>
    </row>
    <row r="225" spans="11:11" x14ac:dyDescent="0.25">
      <c r="K225" s="114"/>
    </row>
    <row r="226" spans="11:11" x14ac:dyDescent="0.25">
      <c r="K226" s="114"/>
    </row>
    <row r="227" spans="11:11" x14ac:dyDescent="0.25">
      <c r="K227" s="114"/>
    </row>
    <row r="228" spans="11:11" x14ac:dyDescent="0.25">
      <c r="K228" s="114"/>
    </row>
    <row r="229" spans="11:11" x14ac:dyDescent="0.25">
      <c r="K229" s="114"/>
    </row>
    <row r="230" spans="11:11" x14ac:dyDescent="0.25">
      <c r="K230" s="114"/>
    </row>
    <row r="231" spans="11:11" x14ac:dyDescent="0.25">
      <c r="K231" s="114"/>
    </row>
    <row r="232" spans="11:11" x14ac:dyDescent="0.25">
      <c r="K232" s="114"/>
    </row>
    <row r="233" spans="11:11" x14ac:dyDescent="0.25">
      <c r="K233" s="114"/>
    </row>
    <row r="234" spans="11:11" x14ac:dyDescent="0.25">
      <c r="K234" s="114"/>
    </row>
    <row r="235" spans="11:11" x14ac:dyDescent="0.25">
      <c r="K235" s="114"/>
    </row>
    <row r="236" spans="11:11" x14ac:dyDescent="0.25">
      <c r="K236" s="114"/>
    </row>
    <row r="237" spans="11:11" x14ac:dyDescent="0.25">
      <c r="K237" s="114"/>
    </row>
    <row r="238" spans="11:11" x14ac:dyDescent="0.25">
      <c r="K238" s="114"/>
    </row>
    <row r="239" spans="11:11" x14ac:dyDescent="0.25">
      <c r="K239" s="114"/>
    </row>
    <row r="240" spans="11:11" x14ac:dyDescent="0.25">
      <c r="K240" s="114"/>
    </row>
    <row r="241" spans="11:11" x14ac:dyDescent="0.25">
      <c r="K241" s="114"/>
    </row>
    <row r="242" spans="11:11" x14ac:dyDescent="0.25">
      <c r="K242" s="114"/>
    </row>
    <row r="243" spans="11:11" x14ac:dyDescent="0.25">
      <c r="K243" s="114"/>
    </row>
    <row r="244" spans="11:11" x14ac:dyDescent="0.25">
      <c r="K244" s="114"/>
    </row>
    <row r="245" spans="11:11" x14ac:dyDescent="0.25">
      <c r="K245" s="114"/>
    </row>
    <row r="246" spans="11:11" x14ac:dyDescent="0.25">
      <c r="K246" s="114"/>
    </row>
    <row r="247" spans="11:11" x14ac:dyDescent="0.25">
      <c r="K247" s="114"/>
    </row>
    <row r="248" spans="11:11" x14ac:dyDescent="0.25">
      <c r="K248" s="114"/>
    </row>
    <row r="249" spans="11:11" x14ac:dyDescent="0.25">
      <c r="K249" s="114"/>
    </row>
    <row r="250" spans="11:11" x14ac:dyDescent="0.25">
      <c r="K250" s="114"/>
    </row>
    <row r="251" spans="11:11" x14ac:dyDescent="0.25">
      <c r="K251" s="114"/>
    </row>
    <row r="252" spans="11:11" x14ac:dyDescent="0.25">
      <c r="K252" s="114"/>
    </row>
    <row r="253" spans="11:11" x14ac:dyDescent="0.25">
      <c r="K253" s="114"/>
    </row>
    <row r="254" spans="11:11" x14ac:dyDescent="0.25">
      <c r="K254" s="114"/>
    </row>
    <row r="255" spans="11:11" x14ac:dyDescent="0.25">
      <c r="K255" s="114"/>
    </row>
    <row r="256" spans="11:11" x14ac:dyDescent="0.25">
      <c r="K256" s="114"/>
    </row>
    <row r="257" spans="11:11" x14ac:dyDescent="0.25">
      <c r="K257" s="114"/>
    </row>
    <row r="258" spans="11:11" x14ac:dyDescent="0.25">
      <c r="K258" s="114"/>
    </row>
    <row r="259" spans="11:11" x14ac:dyDescent="0.25">
      <c r="K259" s="114"/>
    </row>
    <row r="260" spans="11:11" x14ac:dyDescent="0.25">
      <c r="K260" s="114"/>
    </row>
    <row r="261" spans="11:11" x14ac:dyDescent="0.25">
      <c r="K261" s="114"/>
    </row>
    <row r="262" spans="11:11" x14ac:dyDescent="0.25">
      <c r="K262" s="114"/>
    </row>
    <row r="263" spans="11:11" x14ac:dyDescent="0.25">
      <c r="K263" s="114"/>
    </row>
    <row r="264" spans="11:11" x14ac:dyDescent="0.25">
      <c r="K264" s="114"/>
    </row>
    <row r="265" spans="11:11" x14ac:dyDescent="0.25">
      <c r="K265" s="114"/>
    </row>
    <row r="266" spans="11:11" x14ac:dyDescent="0.25">
      <c r="K266" s="114"/>
    </row>
    <row r="267" spans="11:11" x14ac:dyDescent="0.25">
      <c r="K267" s="114"/>
    </row>
    <row r="268" spans="11:11" x14ac:dyDescent="0.25">
      <c r="K268" s="114"/>
    </row>
    <row r="269" spans="11:11" x14ac:dyDescent="0.25">
      <c r="K269" s="114"/>
    </row>
    <row r="270" spans="11:11" x14ac:dyDescent="0.25">
      <c r="K270" s="114"/>
    </row>
    <row r="271" spans="11:11" x14ac:dyDescent="0.25">
      <c r="K271" s="114"/>
    </row>
    <row r="272" spans="11:11" x14ac:dyDescent="0.25">
      <c r="K272" s="114"/>
    </row>
    <row r="273" spans="11:11" x14ac:dyDescent="0.25">
      <c r="K273" s="114"/>
    </row>
    <row r="274" spans="11:11" x14ac:dyDescent="0.25">
      <c r="K274" s="114"/>
    </row>
    <row r="275" spans="11:11" x14ac:dyDescent="0.25">
      <c r="K275" s="114"/>
    </row>
    <row r="276" spans="11:11" x14ac:dyDescent="0.25">
      <c r="K276" s="114"/>
    </row>
    <row r="277" spans="11:11" x14ac:dyDescent="0.25">
      <c r="K277" s="114"/>
    </row>
    <row r="278" spans="11:11" x14ac:dyDescent="0.25">
      <c r="K278" s="114"/>
    </row>
    <row r="279" spans="11:11" x14ac:dyDescent="0.25">
      <c r="K279" s="114"/>
    </row>
    <row r="280" spans="11:11" x14ac:dyDescent="0.25">
      <c r="K280" s="114"/>
    </row>
    <row r="281" spans="11:11" x14ac:dyDescent="0.25">
      <c r="K281" s="114"/>
    </row>
    <row r="282" spans="11:11" x14ac:dyDescent="0.25">
      <c r="K282" s="114"/>
    </row>
    <row r="283" spans="11:11" x14ac:dyDescent="0.25">
      <c r="K283" s="114"/>
    </row>
    <row r="284" spans="11:11" x14ac:dyDescent="0.25">
      <c r="K284" s="114"/>
    </row>
    <row r="285" spans="11:11" x14ac:dyDescent="0.25">
      <c r="K285" s="114"/>
    </row>
    <row r="286" spans="11:11" x14ac:dyDescent="0.25">
      <c r="K286" s="114"/>
    </row>
    <row r="287" spans="11:11" x14ac:dyDescent="0.25">
      <c r="K287" s="114"/>
    </row>
    <row r="288" spans="11:11" x14ac:dyDescent="0.25">
      <c r="K288" s="114"/>
    </row>
    <row r="289" spans="11:11" x14ac:dyDescent="0.25">
      <c r="K289" s="114"/>
    </row>
    <row r="290" spans="11:11" x14ac:dyDescent="0.25">
      <c r="K290" s="114"/>
    </row>
    <row r="291" spans="11:11" x14ac:dyDescent="0.25">
      <c r="K291" s="114"/>
    </row>
    <row r="292" spans="11:11" x14ac:dyDescent="0.25">
      <c r="K292" s="114"/>
    </row>
    <row r="293" spans="11:11" x14ac:dyDescent="0.25">
      <c r="K293" s="114"/>
    </row>
    <row r="294" spans="11:11" x14ac:dyDescent="0.25">
      <c r="K294" s="114"/>
    </row>
    <row r="295" spans="11:11" x14ac:dyDescent="0.25">
      <c r="K295" s="114"/>
    </row>
    <row r="296" spans="11:11" x14ac:dyDescent="0.25">
      <c r="K296" s="114"/>
    </row>
    <row r="297" spans="11:11" x14ac:dyDescent="0.25">
      <c r="K297" s="114"/>
    </row>
    <row r="298" spans="11:11" x14ac:dyDescent="0.25">
      <c r="K298" s="114"/>
    </row>
    <row r="299" spans="11:11" x14ac:dyDescent="0.25">
      <c r="K299" s="114"/>
    </row>
    <row r="300" spans="11:11" x14ac:dyDescent="0.25">
      <c r="K300" s="114"/>
    </row>
    <row r="301" spans="11:11" x14ac:dyDescent="0.25">
      <c r="K301" s="114"/>
    </row>
    <row r="302" spans="11:11" x14ac:dyDescent="0.25">
      <c r="K302" s="114"/>
    </row>
    <row r="303" spans="11:11" x14ac:dyDescent="0.25">
      <c r="K303" s="114"/>
    </row>
    <row r="304" spans="11:11" x14ac:dyDescent="0.25">
      <c r="K304" s="114"/>
    </row>
    <row r="305" spans="11:11" x14ac:dyDescent="0.25">
      <c r="K305" s="114"/>
    </row>
    <row r="306" spans="11:11" x14ac:dyDescent="0.25">
      <c r="K306" s="114"/>
    </row>
    <row r="307" spans="11:11" x14ac:dyDescent="0.25">
      <c r="K307" s="114"/>
    </row>
    <row r="308" spans="11:11" x14ac:dyDescent="0.25">
      <c r="K308" s="114"/>
    </row>
    <row r="309" spans="11:11" x14ac:dyDescent="0.25">
      <c r="K309" s="114"/>
    </row>
    <row r="310" spans="11:11" x14ac:dyDescent="0.25">
      <c r="K310" s="114"/>
    </row>
    <row r="311" spans="11:11" x14ac:dyDescent="0.25">
      <c r="K311" s="114"/>
    </row>
    <row r="312" spans="11:11" x14ac:dyDescent="0.25">
      <c r="K312" s="114"/>
    </row>
    <row r="313" spans="11:11" x14ac:dyDescent="0.25">
      <c r="K313" s="114"/>
    </row>
    <row r="314" spans="11:11" x14ac:dyDescent="0.25">
      <c r="K314" s="114"/>
    </row>
    <row r="315" spans="11:11" x14ac:dyDescent="0.25">
      <c r="K315" s="114"/>
    </row>
    <row r="316" spans="11:11" x14ac:dyDescent="0.25">
      <c r="K316" s="114"/>
    </row>
    <row r="317" spans="11:11" x14ac:dyDescent="0.25">
      <c r="K317" s="114"/>
    </row>
    <row r="318" spans="11:11" x14ac:dyDescent="0.25">
      <c r="K318" s="114"/>
    </row>
    <row r="319" spans="11:11" x14ac:dyDescent="0.25">
      <c r="K319" s="114"/>
    </row>
    <row r="320" spans="11:11" x14ac:dyDescent="0.25">
      <c r="K320" s="114"/>
    </row>
    <row r="321" spans="11:11" x14ac:dyDescent="0.25">
      <c r="K321" s="114"/>
    </row>
    <row r="322" spans="11:11" x14ac:dyDescent="0.25">
      <c r="K322" s="114"/>
    </row>
    <row r="323" spans="11:11" x14ac:dyDescent="0.25">
      <c r="K323" s="114"/>
    </row>
    <row r="324" spans="11:11" x14ac:dyDescent="0.25">
      <c r="K324" s="114"/>
    </row>
    <row r="325" spans="11:11" x14ac:dyDescent="0.25">
      <c r="K325" s="114"/>
    </row>
    <row r="326" spans="11:11" x14ac:dyDescent="0.25">
      <c r="K326" s="114"/>
    </row>
    <row r="327" spans="11:11" x14ac:dyDescent="0.25">
      <c r="K327" s="114"/>
    </row>
    <row r="328" spans="11:11" x14ac:dyDescent="0.25">
      <c r="K328" s="114"/>
    </row>
    <row r="329" spans="11:11" x14ac:dyDescent="0.25">
      <c r="K329" s="114"/>
    </row>
    <row r="330" spans="11:11" x14ac:dyDescent="0.25">
      <c r="K330" s="114"/>
    </row>
    <row r="331" spans="11:11" x14ac:dyDescent="0.25">
      <c r="K331" s="114"/>
    </row>
    <row r="332" spans="11:11" x14ac:dyDescent="0.25">
      <c r="K332" s="114"/>
    </row>
    <row r="333" spans="11:11" x14ac:dyDescent="0.25">
      <c r="K333" s="114"/>
    </row>
    <row r="334" spans="11:11" x14ac:dyDescent="0.25">
      <c r="K334" s="114"/>
    </row>
    <row r="335" spans="11:11" x14ac:dyDescent="0.25">
      <c r="K335" s="114"/>
    </row>
    <row r="336" spans="11:11" x14ac:dyDescent="0.25">
      <c r="K336" s="114"/>
    </row>
    <row r="337" spans="11:11" x14ac:dyDescent="0.25">
      <c r="K337" s="114"/>
    </row>
    <row r="338" spans="11:11" x14ac:dyDescent="0.25">
      <c r="K338" s="114"/>
    </row>
    <row r="339" spans="11:11" x14ac:dyDescent="0.25">
      <c r="K339" s="114"/>
    </row>
    <row r="340" spans="11:11" x14ac:dyDescent="0.25">
      <c r="K340" s="114"/>
    </row>
    <row r="341" spans="11:11" x14ac:dyDescent="0.25">
      <c r="K341" s="114"/>
    </row>
    <row r="342" spans="11:11" x14ac:dyDescent="0.25">
      <c r="K342" s="114"/>
    </row>
    <row r="343" spans="11:11" x14ac:dyDescent="0.25">
      <c r="K343" s="114"/>
    </row>
    <row r="344" spans="11:11" x14ac:dyDescent="0.25">
      <c r="K344" s="114"/>
    </row>
    <row r="345" spans="11:11" x14ac:dyDescent="0.25">
      <c r="K345" s="114"/>
    </row>
    <row r="346" spans="11:11" x14ac:dyDescent="0.25">
      <c r="K346" s="114"/>
    </row>
    <row r="347" spans="11:11" x14ac:dyDescent="0.25">
      <c r="K347" s="114"/>
    </row>
    <row r="348" spans="11:11" x14ac:dyDescent="0.25">
      <c r="K348" s="114"/>
    </row>
    <row r="349" spans="11:11" x14ac:dyDescent="0.25">
      <c r="K349" s="114"/>
    </row>
    <row r="350" spans="11:11" x14ac:dyDescent="0.25">
      <c r="K350" s="114"/>
    </row>
    <row r="351" spans="11:11" x14ac:dyDescent="0.25">
      <c r="K351" s="114"/>
    </row>
    <row r="352" spans="11:11" x14ac:dyDescent="0.25">
      <c r="K352" s="114"/>
    </row>
    <row r="353" spans="11:11" x14ac:dyDescent="0.25">
      <c r="K353" s="114"/>
    </row>
    <row r="354" spans="11:11" x14ac:dyDescent="0.25">
      <c r="K354" s="114"/>
    </row>
    <row r="355" spans="11:11" x14ac:dyDescent="0.25">
      <c r="K355" s="114"/>
    </row>
    <row r="356" spans="11:11" x14ac:dyDescent="0.25">
      <c r="K356" s="114"/>
    </row>
    <row r="357" spans="11:11" x14ac:dyDescent="0.25">
      <c r="K357" s="114"/>
    </row>
    <row r="358" spans="11:11" x14ac:dyDescent="0.25">
      <c r="K358" s="114"/>
    </row>
    <row r="359" spans="11:11" x14ac:dyDescent="0.25">
      <c r="K359" s="114"/>
    </row>
    <row r="360" spans="11:11" x14ac:dyDescent="0.25">
      <c r="K360" s="114"/>
    </row>
    <row r="361" spans="11:11" x14ac:dyDescent="0.25">
      <c r="K361" s="114"/>
    </row>
    <row r="362" spans="11:11" x14ac:dyDescent="0.25">
      <c r="K362" s="114"/>
    </row>
    <row r="363" spans="11:11" x14ac:dyDescent="0.25">
      <c r="K363" s="114"/>
    </row>
    <row r="364" spans="11:11" x14ac:dyDescent="0.25">
      <c r="K364" s="114"/>
    </row>
    <row r="365" spans="11:11" x14ac:dyDescent="0.25">
      <c r="K365" s="114"/>
    </row>
    <row r="366" spans="11:11" x14ac:dyDescent="0.25">
      <c r="K366" s="114"/>
    </row>
    <row r="367" spans="11:11" x14ac:dyDescent="0.25">
      <c r="K367" s="114"/>
    </row>
    <row r="368" spans="11:11" x14ac:dyDescent="0.25">
      <c r="K368" s="114"/>
    </row>
    <row r="369" spans="11:11" x14ac:dyDescent="0.25">
      <c r="K369" s="114"/>
    </row>
    <row r="370" spans="11:11" x14ac:dyDescent="0.25">
      <c r="K370" s="114"/>
    </row>
    <row r="371" spans="11:11" x14ac:dyDescent="0.25">
      <c r="K371" s="114"/>
    </row>
    <row r="372" spans="11:11" x14ac:dyDescent="0.25">
      <c r="K372" s="114"/>
    </row>
    <row r="373" spans="11:11" x14ac:dyDescent="0.25">
      <c r="K373" s="114"/>
    </row>
    <row r="374" spans="11:11" x14ac:dyDescent="0.25">
      <c r="K374" s="114"/>
    </row>
    <row r="375" spans="11:11" x14ac:dyDescent="0.25">
      <c r="K375" s="114"/>
    </row>
    <row r="376" spans="11:11" x14ac:dyDescent="0.25">
      <c r="K376" s="114"/>
    </row>
    <row r="377" spans="11:11" x14ac:dyDescent="0.25">
      <c r="K377" s="114"/>
    </row>
    <row r="378" spans="11:11" x14ac:dyDescent="0.25">
      <c r="K378" s="114"/>
    </row>
    <row r="379" spans="11:11" x14ac:dyDescent="0.25">
      <c r="K379" s="114"/>
    </row>
    <row r="380" spans="11:11" x14ac:dyDescent="0.25">
      <c r="K380" s="114"/>
    </row>
    <row r="381" spans="11:11" x14ac:dyDescent="0.25">
      <c r="K381" s="114"/>
    </row>
    <row r="382" spans="11:11" x14ac:dyDescent="0.25">
      <c r="K382" s="114"/>
    </row>
    <row r="383" spans="11:11" x14ac:dyDescent="0.25">
      <c r="K383" s="114"/>
    </row>
    <row r="384" spans="11:11" x14ac:dyDescent="0.25">
      <c r="K384" s="114"/>
    </row>
    <row r="385" spans="11:11" x14ac:dyDescent="0.25">
      <c r="K385" s="114"/>
    </row>
    <row r="386" spans="11:11" x14ac:dyDescent="0.25">
      <c r="K386" s="114"/>
    </row>
    <row r="387" spans="11:11" x14ac:dyDescent="0.25">
      <c r="K387" s="114"/>
    </row>
    <row r="388" spans="11:11" x14ac:dyDescent="0.25">
      <c r="K388" s="114"/>
    </row>
    <row r="389" spans="11:11" x14ac:dyDescent="0.25">
      <c r="K389" s="114"/>
    </row>
    <row r="390" spans="11:11" x14ac:dyDescent="0.25">
      <c r="K390" s="114"/>
    </row>
    <row r="391" spans="11:11" x14ac:dyDescent="0.25">
      <c r="K391" s="114"/>
    </row>
    <row r="392" spans="11:11" x14ac:dyDescent="0.25">
      <c r="K392" s="114"/>
    </row>
    <row r="393" spans="11:11" x14ac:dyDescent="0.25">
      <c r="K393" s="114"/>
    </row>
    <row r="394" spans="11:11" x14ac:dyDescent="0.25">
      <c r="K394" s="114"/>
    </row>
    <row r="395" spans="11:11" x14ac:dyDescent="0.25">
      <c r="K395" s="114"/>
    </row>
    <row r="396" spans="11:11" x14ac:dyDescent="0.25">
      <c r="K396" s="114"/>
    </row>
    <row r="397" spans="11:11" x14ac:dyDescent="0.25">
      <c r="K397" s="114"/>
    </row>
    <row r="398" spans="11:11" x14ac:dyDescent="0.25">
      <c r="K398" s="114"/>
    </row>
    <row r="399" spans="11:11" x14ac:dyDescent="0.25">
      <c r="K399" s="114"/>
    </row>
    <row r="400" spans="11:11" x14ac:dyDescent="0.25">
      <c r="K400" s="114"/>
    </row>
    <row r="401" spans="11:11" x14ac:dyDescent="0.25">
      <c r="K401" s="114"/>
    </row>
    <row r="402" spans="11:11" x14ac:dyDescent="0.25">
      <c r="K402" s="114"/>
    </row>
    <row r="403" spans="11:11" x14ac:dyDescent="0.25">
      <c r="K403" s="114"/>
    </row>
    <row r="404" spans="11:11" x14ac:dyDescent="0.25">
      <c r="K404" s="114"/>
    </row>
    <row r="405" spans="11:11" x14ac:dyDescent="0.25">
      <c r="K405" s="114"/>
    </row>
    <row r="406" spans="11:11" x14ac:dyDescent="0.25">
      <c r="K406" s="114"/>
    </row>
    <row r="407" spans="11:11" x14ac:dyDescent="0.25">
      <c r="K407" s="114"/>
    </row>
    <row r="408" spans="11:11" x14ac:dyDescent="0.25">
      <c r="K408" s="114"/>
    </row>
    <row r="409" spans="11:11" x14ac:dyDescent="0.25">
      <c r="K409" s="114"/>
    </row>
    <row r="410" spans="11:11" x14ac:dyDescent="0.25">
      <c r="K410" s="114"/>
    </row>
    <row r="411" spans="11:11" x14ac:dyDescent="0.25">
      <c r="K411" s="114"/>
    </row>
    <row r="412" spans="11:11" x14ac:dyDescent="0.25">
      <c r="K412" s="114"/>
    </row>
    <row r="413" spans="11:11" x14ac:dyDescent="0.25">
      <c r="K413" s="114"/>
    </row>
    <row r="414" spans="11:11" x14ac:dyDescent="0.25">
      <c r="K414" s="114"/>
    </row>
    <row r="415" spans="11:11" x14ac:dyDescent="0.25">
      <c r="K415" s="114"/>
    </row>
    <row r="416" spans="11:11" x14ac:dyDescent="0.25">
      <c r="K416" s="114"/>
    </row>
    <row r="417" spans="11:11" x14ac:dyDescent="0.25">
      <c r="K417" s="114"/>
    </row>
    <row r="418" spans="11:11" x14ac:dyDescent="0.25">
      <c r="K418" s="114"/>
    </row>
    <row r="419" spans="11:11" x14ac:dyDescent="0.25">
      <c r="K419" s="114"/>
    </row>
    <row r="420" spans="11:11" x14ac:dyDescent="0.25">
      <c r="K420" s="114"/>
    </row>
    <row r="421" spans="11:11" x14ac:dyDescent="0.25">
      <c r="K421" s="114"/>
    </row>
    <row r="422" spans="11:11" x14ac:dyDescent="0.25">
      <c r="K422" s="114"/>
    </row>
    <row r="423" spans="11:11" x14ac:dyDescent="0.25">
      <c r="K423" s="114"/>
    </row>
    <row r="424" spans="11:11" x14ac:dyDescent="0.25">
      <c r="K424" s="114"/>
    </row>
    <row r="425" spans="11:11" x14ac:dyDescent="0.25">
      <c r="K425" s="114"/>
    </row>
    <row r="426" spans="11:11" x14ac:dyDescent="0.25">
      <c r="K426" s="114"/>
    </row>
    <row r="427" spans="11:11" x14ac:dyDescent="0.25">
      <c r="K427" s="114"/>
    </row>
    <row r="428" spans="11:11" x14ac:dyDescent="0.25">
      <c r="K428" s="114"/>
    </row>
    <row r="429" spans="11:11" x14ac:dyDescent="0.25">
      <c r="K429" s="114"/>
    </row>
    <row r="430" spans="11:11" x14ac:dyDescent="0.25">
      <c r="K430" s="114"/>
    </row>
    <row r="431" spans="11:11" x14ac:dyDescent="0.25">
      <c r="K431" s="114"/>
    </row>
    <row r="432" spans="11:11" x14ac:dyDescent="0.25">
      <c r="K432" s="114"/>
    </row>
    <row r="433" spans="11:11" x14ac:dyDescent="0.25">
      <c r="K433" s="114"/>
    </row>
    <row r="434" spans="11:11" x14ac:dyDescent="0.25">
      <c r="K434" s="114"/>
    </row>
    <row r="435" spans="11:11" x14ac:dyDescent="0.25">
      <c r="K435" s="114"/>
    </row>
    <row r="436" spans="11:11" x14ac:dyDescent="0.25">
      <c r="K436" s="114"/>
    </row>
    <row r="437" spans="11:11" x14ac:dyDescent="0.25">
      <c r="K437" s="114"/>
    </row>
    <row r="438" spans="11:11" x14ac:dyDescent="0.25">
      <c r="K438" s="114"/>
    </row>
    <row r="439" spans="11:11" x14ac:dyDescent="0.25">
      <c r="K439" s="114"/>
    </row>
    <row r="440" spans="11:11" x14ac:dyDescent="0.25">
      <c r="K440" s="114"/>
    </row>
    <row r="441" spans="11:11" x14ac:dyDescent="0.25">
      <c r="K441" s="114"/>
    </row>
    <row r="442" spans="11:11" x14ac:dyDescent="0.25">
      <c r="K442" s="114"/>
    </row>
    <row r="443" spans="11:11" x14ac:dyDescent="0.25">
      <c r="K443" s="114"/>
    </row>
    <row r="444" spans="11:11" x14ac:dyDescent="0.25">
      <c r="K444" s="114"/>
    </row>
    <row r="445" spans="11:11" x14ac:dyDescent="0.25">
      <c r="K445" s="114"/>
    </row>
    <row r="446" spans="11:11" x14ac:dyDescent="0.25">
      <c r="K446" s="114"/>
    </row>
    <row r="447" spans="11:11" x14ac:dyDescent="0.25">
      <c r="K447" s="114"/>
    </row>
    <row r="448" spans="11:11" x14ac:dyDescent="0.25">
      <c r="K448" s="114"/>
    </row>
    <row r="449" spans="11:11" x14ac:dyDescent="0.25">
      <c r="K449" s="114"/>
    </row>
    <row r="450" spans="11:11" x14ac:dyDescent="0.25">
      <c r="K450" s="114"/>
    </row>
    <row r="451" spans="11:11" x14ac:dyDescent="0.25">
      <c r="K451" s="114"/>
    </row>
    <row r="452" spans="11:11" x14ac:dyDescent="0.25">
      <c r="K452" s="114"/>
    </row>
    <row r="453" spans="11:11" x14ac:dyDescent="0.25">
      <c r="K453" s="114"/>
    </row>
    <row r="454" spans="11:11" x14ac:dyDescent="0.25">
      <c r="K454" s="114"/>
    </row>
    <row r="455" spans="11:11" x14ac:dyDescent="0.25">
      <c r="K455" s="114"/>
    </row>
    <row r="456" spans="11:11" x14ac:dyDescent="0.25">
      <c r="K456" s="114"/>
    </row>
    <row r="457" spans="11:11" x14ac:dyDescent="0.25">
      <c r="K457" s="114"/>
    </row>
    <row r="458" spans="11:11" x14ac:dyDescent="0.25">
      <c r="K458" s="114"/>
    </row>
    <row r="459" spans="11:11" x14ac:dyDescent="0.25">
      <c r="K459" s="114"/>
    </row>
    <row r="460" spans="11:11" x14ac:dyDescent="0.25">
      <c r="K460" s="114"/>
    </row>
    <row r="461" spans="11:11" x14ac:dyDescent="0.25">
      <c r="K461" s="114"/>
    </row>
    <row r="462" spans="11:11" x14ac:dyDescent="0.25">
      <c r="K462" s="114"/>
    </row>
    <row r="463" spans="11:11" x14ac:dyDescent="0.25">
      <c r="K463" s="114"/>
    </row>
    <row r="464" spans="11:11" x14ac:dyDescent="0.25">
      <c r="K464" s="114"/>
    </row>
    <row r="465" spans="11:11" x14ac:dyDescent="0.25">
      <c r="K465" s="114"/>
    </row>
    <row r="466" spans="11:11" x14ac:dyDescent="0.25">
      <c r="K466" s="114"/>
    </row>
    <row r="467" spans="11:11" x14ac:dyDescent="0.25">
      <c r="K467" s="114"/>
    </row>
    <row r="468" spans="11:11" x14ac:dyDescent="0.25">
      <c r="K468" s="114"/>
    </row>
    <row r="469" spans="11:11" x14ac:dyDescent="0.25">
      <c r="K469" s="114"/>
    </row>
    <row r="470" spans="11:11" x14ac:dyDescent="0.25">
      <c r="K470" s="114"/>
    </row>
    <row r="471" spans="11:11" x14ac:dyDescent="0.25">
      <c r="K471" s="114"/>
    </row>
    <row r="472" spans="11:11" x14ac:dyDescent="0.25">
      <c r="K472" s="114"/>
    </row>
    <row r="473" spans="11:11" x14ac:dyDescent="0.25">
      <c r="K473" s="114"/>
    </row>
    <row r="474" spans="11:11" x14ac:dyDescent="0.25">
      <c r="K474" s="114"/>
    </row>
    <row r="475" spans="11:11" x14ac:dyDescent="0.25">
      <c r="K475" s="114"/>
    </row>
    <row r="476" spans="11:11" x14ac:dyDescent="0.25">
      <c r="K476" s="114"/>
    </row>
    <row r="477" spans="11:11" x14ac:dyDescent="0.25">
      <c r="K477" s="114"/>
    </row>
    <row r="478" spans="11:11" x14ac:dyDescent="0.25">
      <c r="K478" s="114"/>
    </row>
    <row r="479" spans="11:11" x14ac:dyDescent="0.25">
      <c r="K479" s="114"/>
    </row>
    <row r="480" spans="11:11" x14ac:dyDescent="0.25">
      <c r="K480" s="114"/>
    </row>
    <row r="481" spans="11:11" x14ac:dyDescent="0.25">
      <c r="K481" s="114"/>
    </row>
    <row r="482" spans="11:11" x14ac:dyDescent="0.25">
      <c r="K482" s="114"/>
    </row>
    <row r="483" spans="11:11" x14ac:dyDescent="0.25">
      <c r="K483" s="114"/>
    </row>
    <row r="484" spans="11:11" x14ac:dyDescent="0.25">
      <c r="K484" s="114"/>
    </row>
    <row r="485" spans="11:11" x14ac:dyDescent="0.25">
      <c r="K485" s="114"/>
    </row>
    <row r="486" spans="11:11" x14ac:dyDescent="0.25">
      <c r="K486" s="114"/>
    </row>
    <row r="487" spans="11:11" x14ac:dyDescent="0.25">
      <c r="K487" s="114"/>
    </row>
    <row r="488" spans="11:11" x14ac:dyDescent="0.25">
      <c r="K488" s="114"/>
    </row>
    <row r="489" spans="11:11" x14ac:dyDescent="0.25">
      <c r="K489" s="114"/>
    </row>
    <row r="490" spans="11:11" x14ac:dyDescent="0.25">
      <c r="K490" s="114"/>
    </row>
    <row r="491" spans="11:11" x14ac:dyDescent="0.25">
      <c r="K491" s="114"/>
    </row>
    <row r="492" spans="11:11" x14ac:dyDescent="0.25">
      <c r="K492" s="114"/>
    </row>
    <row r="493" spans="11:11" x14ac:dyDescent="0.25">
      <c r="K493" s="114"/>
    </row>
    <row r="494" spans="11:11" x14ac:dyDescent="0.25">
      <c r="K494" s="114"/>
    </row>
    <row r="495" spans="11:11" x14ac:dyDescent="0.25">
      <c r="K495" s="114"/>
    </row>
    <row r="496" spans="11:11" x14ac:dyDescent="0.25">
      <c r="K496" s="114"/>
    </row>
    <row r="497" spans="11:11" x14ac:dyDescent="0.25">
      <c r="K497" s="114"/>
    </row>
    <row r="498" spans="11:11" x14ac:dyDescent="0.25">
      <c r="K498" s="114"/>
    </row>
    <row r="499" spans="11:11" x14ac:dyDescent="0.25">
      <c r="K499" s="114"/>
    </row>
    <row r="500" spans="11:11" x14ac:dyDescent="0.25">
      <c r="K500" s="114"/>
    </row>
    <row r="501" spans="11:11" x14ac:dyDescent="0.25">
      <c r="K501" s="114"/>
    </row>
    <row r="502" spans="11:11" x14ac:dyDescent="0.25">
      <c r="K502" s="114"/>
    </row>
    <row r="503" spans="11:11" x14ac:dyDescent="0.25">
      <c r="K503" s="114"/>
    </row>
    <row r="504" spans="11:11" x14ac:dyDescent="0.25">
      <c r="K504" s="114"/>
    </row>
    <row r="505" spans="11:11" x14ac:dyDescent="0.25">
      <c r="K505" s="114"/>
    </row>
    <row r="506" spans="11:11" x14ac:dyDescent="0.25">
      <c r="K506" s="114"/>
    </row>
    <row r="507" spans="11:11" x14ac:dyDescent="0.25">
      <c r="K507" s="114"/>
    </row>
    <row r="508" spans="11:11" x14ac:dyDescent="0.25">
      <c r="K508" s="114"/>
    </row>
    <row r="509" spans="11:11" x14ac:dyDescent="0.25">
      <c r="K509" s="114"/>
    </row>
    <row r="510" spans="11:11" x14ac:dyDescent="0.25">
      <c r="K510" s="114"/>
    </row>
    <row r="511" spans="11:11" x14ac:dyDescent="0.25">
      <c r="K511" s="114"/>
    </row>
    <row r="512" spans="11:11" x14ac:dyDescent="0.25">
      <c r="K512" s="114"/>
    </row>
    <row r="513" spans="11:11" x14ac:dyDescent="0.25">
      <c r="K513" s="114"/>
    </row>
    <row r="514" spans="11:11" x14ac:dyDescent="0.25">
      <c r="K514" s="114"/>
    </row>
    <row r="515" spans="11:11" x14ac:dyDescent="0.25">
      <c r="K515" s="114"/>
    </row>
    <row r="516" spans="11:11" x14ac:dyDescent="0.25">
      <c r="K516" s="114"/>
    </row>
    <row r="517" spans="11:11" x14ac:dyDescent="0.25">
      <c r="K517" s="114"/>
    </row>
    <row r="518" spans="11:11" x14ac:dyDescent="0.25">
      <c r="K518" s="114"/>
    </row>
    <row r="519" spans="11:11" x14ac:dyDescent="0.25">
      <c r="K519" s="114"/>
    </row>
    <row r="520" spans="11:11" x14ac:dyDescent="0.25">
      <c r="K520" s="114"/>
    </row>
    <row r="521" spans="11:11" x14ac:dyDescent="0.25">
      <c r="K521" s="114"/>
    </row>
    <row r="522" spans="11:11" x14ac:dyDescent="0.25">
      <c r="K522" s="114"/>
    </row>
    <row r="523" spans="11:11" x14ac:dyDescent="0.25">
      <c r="K523" s="114"/>
    </row>
    <row r="524" spans="11:11" x14ac:dyDescent="0.25">
      <c r="K524" s="114"/>
    </row>
    <row r="525" spans="11:11" x14ac:dyDescent="0.25">
      <c r="K525" s="114"/>
    </row>
    <row r="526" spans="11:11" x14ac:dyDescent="0.25">
      <c r="K526" s="114"/>
    </row>
    <row r="527" spans="11:11" x14ac:dyDescent="0.25">
      <c r="K527" s="114"/>
    </row>
    <row r="528" spans="11:11" x14ac:dyDescent="0.25">
      <c r="K528" s="114"/>
    </row>
    <row r="529" spans="11:11" x14ac:dyDescent="0.25">
      <c r="K529" s="114"/>
    </row>
    <row r="530" spans="11:11" x14ac:dyDescent="0.25">
      <c r="K530" s="114"/>
    </row>
    <row r="531" spans="11:11" x14ac:dyDescent="0.25">
      <c r="K531" s="114"/>
    </row>
    <row r="532" spans="11:11" x14ac:dyDescent="0.25">
      <c r="K532" s="114"/>
    </row>
    <row r="533" spans="11:11" x14ac:dyDescent="0.25">
      <c r="K533" s="114"/>
    </row>
    <row r="534" spans="11:11" x14ac:dyDescent="0.25">
      <c r="K534" s="114"/>
    </row>
    <row r="535" spans="11:11" x14ac:dyDescent="0.25">
      <c r="K535" s="114"/>
    </row>
    <row r="536" spans="11:11" x14ac:dyDescent="0.25">
      <c r="K536" s="114"/>
    </row>
    <row r="537" spans="11:11" x14ac:dyDescent="0.25">
      <c r="K537" s="114"/>
    </row>
    <row r="538" spans="11:11" x14ac:dyDescent="0.25">
      <c r="K538" s="114"/>
    </row>
    <row r="539" spans="11:11" x14ac:dyDescent="0.25">
      <c r="K539" s="114"/>
    </row>
    <row r="540" spans="11:11" x14ac:dyDescent="0.25">
      <c r="K540" s="114"/>
    </row>
    <row r="541" spans="11:11" x14ac:dyDescent="0.25">
      <c r="K541" s="114"/>
    </row>
    <row r="542" spans="11:11" x14ac:dyDescent="0.25">
      <c r="K542" s="114"/>
    </row>
    <row r="543" spans="11:11" x14ac:dyDescent="0.25">
      <c r="K543" s="114"/>
    </row>
    <row r="544" spans="11:11" x14ac:dyDescent="0.25">
      <c r="K544" s="114"/>
    </row>
    <row r="545" spans="11:11" x14ac:dyDescent="0.25">
      <c r="K545" s="114"/>
    </row>
    <row r="546" spans="11:11" x14ac:dyDescent="0.25">
      <c r="K546" s="114"/>
    </row>
    <row r="547" spans="11:11" x14ac:dyDescent="0.25">
      <c r="K547" s="114"/>
    </row>
    <row r="548" spans="11:11" x14ac:dyDescent="0.25">
      <c r="K548" s="114"/>
    </row>
    <row r="549" spans="11:11" x14ac:dyDescent="0.25">
      <c r="K549" s="114"/>
    </row>
    <row r="550" spans="11:11" x14ac:dyDescent="0.25">
      <c r="K550" s="114"/>
    </row>
    <row r="551" spans="11:11" x14ac:dyDescent="0.25">
      <c r="K551" s="114"/>
    </row>
    <row r="552" spans="11:11" x14ac:dyDescent="0.25">
      <c r="K552" s="114"/>
    </row>
    <row r="553" spans="11:11" x14ac:dyDescent="0.25">
      <c r="K553" s="114"/>
    </row>
    <row r="554" spans="11:11" x14ac:dyDescent="0.25">
      <c r="K554" s="114"/>
    </row>
    <row r="555" spans="11:11" x14ac:dyDescent="0.25">
      <c r="K555" s="114"/>
    </row>
    <row r="556" spans="11:11" x14ac:dyDescent="0.25">
      <c r="K556" s="114"/>
    </row>
    <row r="557" spans="11:11" x14ac:dyDescent="0.25">
      <c r="K557" s="114"/>
    </row>
    <row r="558" spans="11:11" x14ac:dyDescent="0.25">
      <c r="K558" s="114"/>
    </row>
    <row r="559" spans="11:11" x14ac:dyDescent="0.25">
      <c r="K559" s="114"/>
    </row>
    <row r="560" spans="11:11" x14ac:dyDescent="0.25">
      <c r="K560" s="114"/>
    </row>
    <row r="561" spans="11:11" x14ac:dyDescent="0.25">
      <c r="K561" s="114"/>
    </row>
    <row r="562" spans="11:11" x14ac:dyDescent="0.25">
      <c r="K562" s="114"/>
    </row>
    <row r="563" spans="11:11" x14ac:dyDescent="0.25">
      <c r="K563" s="114"/>
    </row>
    <row r="564" spans="11:11" x14ac:dyDescent="0.25">
      <c r="K564" s="114"/>
    </row>
    <row r="565" spans="11:11" x14ac:dyDescent="0.25">
      <c r="K565" s="114"/>
    </row>
    <row r="566" spans="11:11" x14ac:dyDescent="0.25">
      <c r="K566" s="114"/>
    </row>
    <row r="567" spans="11:11" x14ac:dyDescent="0.25">
      <c r="K567" s="114"/>
    </row>
    <row r="568" spans="11:11" x14ac:dyDescent="0.25">
      <c r="K568" s="114"/>
    </row>
    <row r="569" spans="11:11" x14ac:dyDescent="0.25">
      <c r="K569" s="114"/>
    </row>
    <row r="570" spans="11:11" x14ac:dyDescent="0.25">
      <c r="K570" s="114"/>
    </row>
    <row r="571" spans="11:11" x14ac:dyDescent="0.25">
      <c r="K571" s="114"/>
    </row>
    <row r="572" spans="11:11" x14ac:dyDescent="0.25">
      <c r="K572" s="114"/>
    </row>
    <row r="573" spans="11:11" x14ac:dyDescent="0.25">
      <c r="K573" s="114"/>
    </row>
    <row r="574" spans="11:11" x14ac:dyDescent="0.25">
      <c r="K574" s="114"/>
    </row>
    <row r="575" spans="11:11" x14ac:dyDescent="0.25">
      <c r="K575" s="114"/>
    </row>
    <row r="576" spans="11:11" x14ac:dyDescent="0.25">
      <c r="K576" s="114"/>
    </row>
    <row r="577" spans="11:11" x14ac:dyDescent="0.25">
      <c r="K577" s="114"/>
    </row>
    <row r="578" spans="11:11" x14ac:dyDescent="0.25">
      <c r="K578" s="114"/>
    </row>
    <row r="579" spans="11:11" x14ac:dyDescent="0.25">
      <c r="K579" s="114"/>
    </row>
    <row r="580" spans="11:11" x14ac:dyDescent="0.25">
      <c r="K580" s="114"/>
    </row>
    <row r="581" spans="11:11" x14ac:dyDescent="0.25">
      <c r="K581" s="114"/>
    </row>
    <row r="582" spans="11:11" x14ac:dyDescent="0.25">
      <c r="K582" s="114"/>
    </row>
    <row r="583" spans="11:11" x14ac:dyDescent="0.25">
      <c r="K583" s="114"/>
    </row>
    <row r="584" spans="11:11" x14ac:dyDescent="0.25">
      <c r="K584" s="114"/>
    </row>
    <row r="585" spans="11:11" x14ac:dyDescent="0.25">
      <c r="K585" s="114"/>
    </row>
    <row r="586" spans="11:11" x14ac:dyDescent="0.25">
      <c r="K586" s="114"/>
    </row>
    <row r="587" spans="11:11" x14ac:dyDescent="0.25">
      <c r="K587" s="114"/>
    </row>
    <row r="588" spans="11:11" x14ac:dyDescent="0.25">
      <c r="K588" s="114"/>
    </row>
    <row r="589" spans="11:11" x14ac:dyDescent="0.25">
      <c r="K589" s="114"/>
    </row>
    <row r="590" spans="11:11" x14ac:dyDescent="0.25">
      <c r="K590" s="114"/>
    </row>
    <row r="591" spans="11:11" x14ac:dyDescent="0.25">
      <c r="K591" s="114"/>
    </row>
    <row r="592" spans="11:11" x14ac:dyDescent="0.25">
      <c r="K592" s="114"/>
    </row>
    <row r="593" spans="11:11" x14ac:dyDescent="0.25">
      <c r="K593" s="114"/>
    </row>
    <row r="594" spans="11:11" x14ac:dyDescent="0.25">
      <c r="K594" s="114"/>
    </row>
    <row r="595" spans="11:11" x14ac:dyDescent="0.25">
      <c r="K595" s="114"/>
    </row>
    <row r="596" spans="11:11" x14ac:dyDescent="0.25">
      <c r="K596" s="114"/>
    </row>
    <row r="597" spans="11:11" x14ac:dyDescent="0.25">
      <c r="K597" s="114"/>
    </row>
    <row r="598" spans="11:11" x14ac:dyDescent="0.25">
      <c r="K598" s="114"/>
    </row>
    <row r="599" spans="11:11" x14ac:dyDescent="0.25">
      <c r="K599" s="114"/>
    </row>
    <row r="600" spans="11:11" x14ac:dyDescent="0.25">
      <c r="K600" s="114"/>
    </row>
    <row r="601" spans="11:11" x14ac:dyDescent="0.25">
      <c r="K601" s="114"/>
    </row>
    <row r="602" spans="11:11" x14ac:dyDescent="0.25">
      <c r="K602" s="114"/>
    </row>
    <row r="603" spans="11:11" x14ac:dyDescent="0.25">
      <c r="K603" s="114"/>
    </row>
    <row r="604" spans="11:11" x14ac:dyDescent="0.25">
      <c r="K604" s="114"/>
    </row>
    <row r="605" spans="11:11" x14ac:dyDescent="0.25">
      <c r="K605" s="114"/>
    </row>
    <row r="606" spans="11:11" x14ac:dyDescent="0.25">
      <c r="K606" s="114"/>
    </row>
    <row r="607" spans="11:11" x14ac:dyDescent="0.25">
      <c r="K607" s="114"/>
    </row>
    <row r="608" spans="11:11" x14ac:dyDescent="0.25">
      <c r="K608" s="114"/>
    </row>
    <row r="609" spans="11:11" x14ac:dyDescent="0.25">
      <c r="K609" s="114"/>
    </row>
    <row r="610" spans="11:11" x14ac:dyDescent="0.25">
      <c r="K610" s="114"/>
    </row>
    <row r="611" spans="11:11" x14ac:dyDescent="0.25">
      <c r="K611" s="114"/>
    </row>
    <row r="612" spans="11:11" x14ac:dyDescent="0.25">
      <c r="K612" s="114"/>
    </row>
    <row r="613" spans="11:11" x14ac:dyDescent="0.25">
      <c r="K613" s="114"/>
    </row>
    <row r="614" spans="11:11" x14ac:dyDescent="0.25">
      <c r="K614" s="114"/>
    </row>
    <row r="615" spans="11:11" x14ac:dyDescent="0.25">
      <c r="K615" s="114"/>
    </row>
    <row r="616" spans="11:11" x14ac:dyDescent="0.25">
      <c r="K616" s="114"/>
    </row>
    <row r="617" spans="11:11" x14ac:dyDescent="0.25">
      <c r="K617" s="114"/>
    </row>
    <row r="618" spans="11:11" x14ac:dyDescent="0.25">
      <c r="K618" s="114"/>
    </row>
    <row r="619" spans="11:11" x14ac:dyDescent="0.25">
      <c r="K619" s="114"/>
    </row>
    <row r="620" spans="11:11" x14ac:dyDescent="0.25">
      <c r="K620" s="114"/>
    </row>
    <row r="621" spans="11:11" x14ac:dyDescent="0.25">
      <c r="K621" s="114"/>
    </row>
    <row r="622" spans="11:11" x14ac:dyDescent="0.25">
      <c r="K622" s="114"/>
    </row>
    <row r="623" spans="11:11" x14ac:dyDescent="0.25">
      <c r="K623" s="114"/>
    </row>
    <row r="624" spans="11:11" x14ac:dyDescent="0.25">
      <c r="K624" s="114"/>
    </row>
    <row r="625" spans="11:11" x14ac:dyDescent="0.25">
      <c r="K625" s="114"/>
    </row>
    <row r="626" spans="11:11" x14ac:dyDescent="0.25">
      <c r="K626" s="114"/>
    </row>
    <row r="627" spans="11:11" x14ac:dyDescent="0.25">
      <c r="K627" s="114"/>
    </row>
    <row r="628" spans="11:11" x14ac:dyDescent="0.25">
      <c r="K628" s="114"/>
    </row>
    <row r="629" spans="11:11" x14ac:dyDescent="0.25">
      <c r="K629" s="114"/>
    </row>
    <row r="630" spans="11:11" x14ac:dyDescent="0.25">
      <c r="K630" s="114"/>
    </row>
    <row r="631" spans="11:11" x14ac:dyDescent="0.25">
      <c r="K631" s="114"/>
    </row>
    <row r="632" spans="11:11" x14ac:dyDescent="0.25">
      <c r="K632" s="114"/>
    </row>
    <row r="633" spans="11:11" x14ac:dyDescent="0.25">
      <c r="K633" s="114"/>
    </row>
    <row r="634" spans="11:11" x14ac:dyDescent="0.25">
      <c r="K634" s="114"/>
    </row>
    <row r="635" spans="11:11" x14ac:dyDescent="0.25">
      <c r="K635" s="114"/>
    </row>
    <row r="636" spans="11:11" x14ac:dyDescent="0.25">
      <c r="K636" s="114"/>
    </row>
    <row r="637" spans="11:11" x14ac:dyDescent="0.25">
      <c r="K637" s="114"/>
    </row>
    <row r="638" spans="11:11" x14ac:dyDescent="0.25">
      <c r="K638" s="114"/>
    </row>
    <row r="639" spans="11:11" x14ac:dyDescent="0.25">
      <c r="K639" s="114"/>
    </row>
    <row r="640" spans="11:11" x14ac:dyDescent="0.25">
      <c r="K640" s="114"/>
    </row>
    <row r="641" spans="11:11" x14ac:dyDescent="0.25">
      <c r="K641" s="114"/>
    </row>
    <row r="642" spans="11:11" x14ac:dyDescent="0.25">
      <c r="K642" s="114"/>
    </row>
    <row r="643" spans="11:11" x14ac:dyDescent="0.25">
      <c r="K643" s="114"/>
    </row>
    <row r="644" spans="11:11" x14ac:dyDescent="0.25">
      <c r="K644" s="114"/>
    </row>
    <row r="645" spans="11:11" x14ac:dyDescent="0.25">
      <c r="K645" s="114"/>
    </row>
    <row r="646" spans="11:11" x14ac:dyDescent="0.25">
      <c r="K646" s="114"/>
    </row>
    <row r="647" spans="11:11" x14ac:dyDescent="0.25">
      <c r="K647" s="114"/>
    </row>
    <row r="648" spans="11:11" x14ac:dyDescent="0.25">
      <c r="K648" s="114"/>
    </row>
    <row r="649" spans="11:11" x14ac:dyDescent="0.25">
      <c r="K649" s="114"/>
    </row>
    <row r="650" spans="11:11" x14ac:dyDescent="0.25">
      <c r="K650" s="114"/>
    </row>
    <row r="651" spans="11:11" x14ac:dyDescent="0.25">
      <c r="K651" s="114"/>
    </row>
    <row r="652" spans="11:11" x14ac:dyDescent="0.25">
      <c r="K652" s="114"/>
    </row>
    <row r="653" spans="11:11" x14ac:dyDescent="0.25">
      <c r="K653" s="114"/>
    </row>
    <row r="654" spans="11:11" x14ac:dyDescent="0.25">
      <c r="K654" s="114"/>
    </row>
    <row r="655" spans="11:11" x14ac:dyDescent="0.25">
      <c r="K655" s="114"/>
    </row>
    <row r="656" spans="11:11" x14ac:dyDescent="0.25">
      <c r="K656" s="114"/>
    </row>
    <row r="657" spans="11:11" x14ac:dyDescent="0.25">
      <c r="K657" s="114"/>
    </row>
    <row r="658" spans="11:11" x14ac:dyDescent="0.25">
      <c r="K658" s="114"/>
    </row>
    <row r="659" spans="11:11" x14ac:dyDescent="0.25">
      <c r="K659" s="114"/>
    </row>
    <row r="660" spans="11:11" x14ac:dyDescent="0.25">
      <c r="K660" s="114"/>
    </row>
    <row r="661" spans="11:11" x14ac:dyDescent="0.25">
      <c r="K661" s="114"/>
    </row>
    <row r="662" spans="11:11" x14ac:dyDescent="0.25">
      <c r="K662" s="114"/>
    </row>
    <row r="663" spans="11:11" x14ac:dyDescent="0.25">
      <c r="K663" s="114"/>
    </row>
    <row r="664" spans="11:11" x14ac:dyDescent="0.25">
      <c r="K664" s="114"/>
    </row>
    <row r="665" spans="11:11" x14ac:dyDescent="0.25">
      <c r="K665" s="114"/>
    </row>
    <row r="666" spans="11:11" x14ac:dyDescent="0.25">
      <c r="K666" s="114"/>
    </row>
    <row r="667" spans="11:11" x14ac:dyDescent="0.25">
      <c r="K667" s="114"/>
    </row>
    <row r="668" spans="11:11" x14ac:dyDescent="0.25">
      <c r="K668" s="114"/>
    </row>
    <row r="669" spans="11:11" x14ac:dyDescent="0.25">
      <c r="K669" s="114"/>
    </row>
    <row r="670" spans="11:11" x14ac:dyDescent="0.25">
      <c r="K670" s="114"/>
    </row>
    <row r="671" spans="11:11" x14ac:dyDescent="0.25">
      <c r="K671" s="114"/>
    </row>
    <row r="672" spans="11:11" x14ac:dyDescent="0.25">
      <c r="K672" s="114"/>
    </row>
    <row r="673" spans="11:11" x14ac:dyDescent="0.25">
      <c r="K673" s="114"/>
    </row>
    <row r="674" spans="11:11" x14ac:dyDescent="0.25">
      <c r="K674" s="114"/>
    </row>
    <row r="675" spans="11:11" x14ac:dyDescent="0.25">
      <c r="K675" s="114"/>
    </row>
    <row r="676" spans="11:11" x14ac:dyDescent="0.25">
      <c r="K676" s="114"/>
    </row>
    <row r="677" spans="11:11" x14ac:dyDescent="0.25">
      <c r="K677" s="114"/>
    </row>
    <row r="678" spans="11:11" x14ac:dyDescent="0.25">
      <c r="K678" s="114"/>
    </row>
    <row r="679" spans="11:11" x14ac:dyDescent="0.25">
      <c r="K679" s="114"/>
    </row>
    <row r="680" spans="11:11" x14ac:dyDescent="0.25">
      <c r="K680" s="114"/>
    </row>
    <row r="681" spans="11:11" x14ac:dyDescent="0.25">
      <c r="K681" s="114"/>
    </row>
    <row r="682" spans="11:11" x14ac:dyDescent="0.25">
      <c r="K682" s="114"/>
    </row>
    <row r="683" spans="11:11" x14ac:dyDescent="0.25">
      <c r="K683" s="114"/>
    </row>
    <row r="684" spans="11:11" x14ac:dyDescent="0.25">
      <c r="K684" s="114"/>
    </row>
    <row r="685" spans="11:11" x14ac:dyDescent="0.25">
      <c r="K685" s="114"/>
    </row>
    <row r="686" spans="11:11" x14ac:dyDescent="0.25">
      <c r="K686" s="114"/>
    </row>
    <row r="687" spans="11:11" x14ac:dyDescent="0.25">
      <c r="K687" s="114"/>
    </row>
    <row r="688" spans="11:11" x14ac:dyDescent="0.25">
      <c r="K688" s="114"/>
    </row>
    <row r="689" spans="11:11" x14ac:dyDescent="0.25">
      <c r="K689" s="114"/>
    </row>
    <row r="690" spans="11:11" x14ac:dyDescent="0.25">
      <c r="K690" s="114"/>
    </row>
    <row r="691" spans="11:11" x14ac:dyDescent="0.25">
      <c r="K691" s="114"/>
    </row>
    <row r="692" spans="11:11" x14ac:dyDescent="0.25">
      <c r="K692" s="114"/>
    </row>
    <row r="693" spans="11:11" x14ac:dyDescent="0.25">
      <c r="K693" s="114"/>
    </row>
    <row r="694" spans="11:11" x14ac:dyDescent="0.25">
      <c r="K694" s="114"/>
    </row>
    <row r="695" spans="11:11" x14ac:dyDescent="0.25">
      <c r="K695" s="114"/>
    </row>
    <row r="696" spans="11:11" x14ac:dyDescent="0.25">
      <c r="K696" s="114"/>
    </row>
    <row r="697" spans="11:11" x14ac:dyDescent="0.25">
      <c r="K697" s="114"/>
    </row>
    <row r="698" spans="11:11" x14ac:dyDescent="0.25">
      <c r="K698" s="114"/>
    </row>
    <row r="699" spans="11:11" x14ac:dyDescent="0.25">
      <c r="K699" s="114"/>
    </row>
    <row r="700" spans="11:11" x14ac:dyDescent="0.25">
      <c r="K700" s="114"/>
    </row>
    <row r="701" spans="11:11" x14ac:dyDescent="0.25">
      <c r="K701" s="114"/>
    </row>
    <row r="702" spans="11:11" x14ac:dyDescent="0.25">
      <c r="K702" s="114"/>
    </row>
    <row r="703" spans="11:11" x14ac:dyDescent="0.25">
      <c r="K703" s="114"/>
    </row>
    <row r="704" spans="11:11" x14ac:dyDescent="0.25">
      <c r="K704" s="114"/>
    </row>
    <row r="705" spans="11:11" x14ac:dyDescent="0.25">
      <c r="K705" s="114"/>
    </row>
    <row r="706" spans="11:11" x14ac:dyDescent="0.25">
      <c r="K706" s="114"/>
    </row>
    <row r="707" spans="11:11" x14ac:dyDescent="0.25">
      <c r="K707" s="114"/>
    </row>
    <row r="708" spans="11:11" x14ac:dyDescent="0.25">
      <c r="K708" s="114"/>
    </row>
    <row r="709" spans="11:11" x14ac:dyDescent="0.25">
      <c r="K709" s="114"/>
    </row>
    <row r="710" spans="11:11" x14ac:dyDescent="0.25">
      <c r="K710" s="114"/>
    </row>
    <row r="711" spans="11:11" x14ac:dyDescent="0.25">
      <c r="K711" s="114"/>
    </row>
    <row r="712" spans="11:11" x14ac:dyDescent="0.25">
      <c r="K712" s="114"/>
    </row>
    <row r="713" spans="11:11" x14ac:dyDescent="0.25">
      <c r="K713" s="114"/>
    </row>
    <row r="714" spans="11:11" x14ac:dyDescent="0.25">
      <c r="K714" s="114"/>
    </row>
    <row r="715" spans="11:11" x14ac:dyDescent="0.25">
      <c r="K715" s="114"/>
    </row>
    <row r="716" spans="11:11" x14ac:dyDescent="0.25">
      <c r="K716" s="114"/>
    </row>
    <row r="717" spans="11:11" x14ac:dyDescent="0.25">
      <c r="K717" s="114"/>
    </row>
    <row r="718" spans="11:11" x14ac:dyDescent="0.25">
      <c r="K718" s="114"/>
    </row>
    <row r="719" spans="11:11" x14ac:dyDescent="0.25">
      <c r="K719" s="114"/>
    </row>
    <row r="720" spans="11:11" x14ac:dyDescent="0.25">
      <c r="K720" s="114"/>
    </row>
    <row r="721" spans="11:11" x14ac:dyDescent="0.25">
      <c r="K721" s="114"/>
    </row>
    <row r="722" spans="11:11" x14ac:dyDescent="0.25">
      <c r="K722" s="114"/>
    </row>
    <row r="723" spans="11:11" x14ac:dyDescent="0.25">
      <c r="K723" s="114"/>
    </row>
    <row r="724" spans="11:11" x14ac:dyDescent="0.25">
      <c r="K724" s="114"/>
    </row>
    <row r="725" spans="11:11" x14ac:dyDescent="0.25">
      <c r="K725" s="114"/>
    </row>
    <row r="726" spans="11:11" x14ac:dyDescent="0.25">
      <c r="K726" s="114"/>
    </row>
    <row r="727" spans="11:11" x14ac:dyDescent="0.25">
      <c r="K727" s="114"/>
    </row>
    <row r="728" spans="11:11" x14ac:dyDescent="0.25">
      <c r="K728" s="114"/>
    </row>
    <row r="729" spans="11:11" x14ac:dyDescent="0.25">
      <c r="K729" s="114"/>
    </row>
    <row r="730" spans="11:11" x14ac:dyDescent="0.25">
      <c r="K730" s="114"/>
    </row>
    <row r="731" spans="11:11" x14ac:dyDescent="0.25">
      <c r="K731" s="114"/>
    </row>
    <row r="732" spans="11:11" x14ac:dyDescent="0.25">
      <c r="K732" s="114"/>
    </row>
    <row r="733" spans="11:11" x14ac:dyDescent="0.25">
      <c r="K733" s="114"/>
    </row>
    <row r="734" spans="11:11" x14ac:dyDescent="0.25">
      <c r="K734" s="114"/>
    </row>
    <row r="735" spans="11:11" x14ac:dyDescent="0.25">
      <c r="K735" s="114"/>
    </row>
    <row r="736" spans="11:11" x14ac:dyDescent="0.25">
      <c r="K736" s="114"/>
    </row>
    <row r="737" spans="11:11" x14ac:dyDescent="0.25">
      <c r="K737" s="114"/>
    </row>
    <row r="738" spans="11:11" x14ac:dyDescent="0.25">
      <c r="K738" s="114"/>
    </row>
    <row r="739" spans="11:11" x14ac:dyDescent="0.25">
      <c r="K739" s="114"/>
    </row>
    <row r="740" spans="11:11" x14ac:dyDescent="0.25">
      <c r="K740" s="114"/>
    </row>
    <row r="741" spans="11:11" x14ac:dyDescent="0.25">
      <c r="K741" s="114"/>
    </row>
    <row r="742" spans="11:11" x14ac:dyDescent="0.25">
      <c r="K742" s="114"/>
    </row>
    <row r="743" spans="11:11" x14ac:dyDescent="0.25">
      <c r="K743" s="114"/>
    </row>
    <row r="744" spans="11:11" x14ac:dyDescent="0.25">
      <c r="K744" s="114"/>
    </row>
    <row r="745" spans="11:11" x14ac:dyDescent="0.25">
      <c r="K745" s="114"/>
    </row>
    <row r="746" spans="11:11" x14ac:dyDescent="0.25">
      <c r="K746" s="114"/>
    </row>
    <row r="747" spans="11:11" x14ac:dyDescent="0.25">
      <c r="K747" s="114"/>
    </row>
    <row r="748" spans="11:11" x14ac:dyDescent="0.25">
      <c r="K748" s="114"/>
    </row>
    <row r="749" spans="11:11" x14ac:dyDescent="0.25">
      <c r="K749" s="114"/>
    </row>
    <row r="750" spans="11:11" x14ac:dyDescent="0.25">
      <c r="K750" s="114"/>
    </row>
    <row r="751" spans="11:11" x14ac:dyDescent="0.25">
      <c r="K751" s="114"/>
    </row>
    <row r="752" spans="11:11" x14ac:dyDescent="0.25">
      <c r="K752" s="114"/>
    </row>
    <row r="753" spans="11:11" x14ac:dyDescent="0.25">
      <c r="K753" s="114"/>
    </row>
    <row r="754" spans="11:11" x14ac:dyDescent="0.25">
      <c r="K754" s="114"/>
    </row>
    <row r="755" spans="11:11" x14ac:dyDescent="0.25">
      <c r="K755" s="114"/>
    </row>
    <row r="756" spans="11:11" x14ac:dyDescent="0.25">
      <c r="K756" s="114"/>
    </row>
    <row r="757" spans="11:11" x14ac:dyDescent="0.25">
      <c r="K757" s="114"/>
    </row>
    <row r="758" spans="11:11" x14ac:dyDescent="0.25">
      <c r="K758" s="114"/>
    </row>
    <row r="759" spans="11:11" x14ac:dyDescent="0.25">
      <c r="K759" s="114"/>
    </row>
    <row r="760" spans="11:11" x14ac:dyDescent="0.25">
      <c r="K760" s="114"/>
    </row>
    <row r="761" spans="11:11" x14ac:dyDescent="0.25">
      <c r="K761" s="114"/>
    </row>
    <row r="762" spans="11:11" x14ac:dyDescent="0.25">
      <c r="K762" s="114"/>
    </row>
    <row r="763" spans="11:11" x14ac:dyDescent="0.25">
      <c r="K763" s="114"/>
    </row>
    <row r="764" spans="11:11" x14ac:dyDescent="0.25">
      <c r="K764" s="114"/>
    </row>
    <row r="765" spans="11:11" x14ac:dyDescent="0.25">
      <c r="K765" s="114"/>
    </row>
    <row r="766" spans="11:11" x14ac:dyDescent="0.25">
      <c r="K766" s="114"/>
    </row>
    <row r="767" spans="11:11" x14ac:dyDescent="0.25">
      <c r="K767" s="114"/>
    </row>
    <row r="768" spans="11:11" x14ac:dyDescent="0.25">
      <c r="K768" s="114"/>
    </row>
    <row r="769" spans="11:11" x14ac:dyDescent="0.25">
      <c r="K769" s="114"/>
    </row>
    <row r="770" spans="11:11" x14ac:dyDescent="0.25">
      <c r="K770" s="114"/>
    </row>
    <row r="771" spans="11:11" x14ac:dyDescent="0.25">
      <c r="K771" s="114"/>
    </row>
    <row r="772" spans="11:11" x14ac:dyDescent="0.25">
      <c r="K772" s="114"/>
    </row>
    <row r="773" spans="11:11" x14ac:dyDescent="0.25">
      <c r="K773" s="114"/>
    </row>
    <row r="774" spans="11:11" x14ac:dyDescent="0.25">
      <c r="K774" s="114"/>
    </row>
    <row r="775" spans="11:11" x14ac:dyDescent="0.25">
      <c r="K775" s="114"/>
    </row>
    <row r="776" spans="11:11" x14ac:dyDescent="0.25">
      <c r="K776" s="114"/>
    </row>
    <row r="777" spans="11:11" x14ac:dyDescent="0.25">
      <c r="K777" s="114"/>
    </row>
    <row r="778" spans="11:11" x14ac:dyDescent="0.25">
      <c r="K778" s="114"/>
    </row>
    <row r="779" spans="11:11" x14ac:dyDescent="0.25">
      <c r="K779" s="114"/>
    </row>
    <row r="780" spans="11:11" x14ac:dyDescent="0.25">
      <c r="K780" s="114"/>
    </row>
    <row r="781" spans="11:11" x14ac:dyDescent="0.25">
      <c r="K781" s="114"/>
    </row>
    <row r="782" spans="11:11" x14ac:dyDescent="0.25">
      <c r="K782" s="114"/>
    </row>
    <row r="783" spans="11:11" x14ac:dyDescent="0.25">
      <c r="K783" s="114"/>
    </row>
    <row r="784" spans="11:11" x14ac:dyDescent="0.25">
      <c r="K784" s="114"/>
    </row>
    <row r="785" spans="11:11" x14ac:dyDescent="0.25">
      <c r="K785" s="114"/>
    </row>
    <row r="786" spans="11:11" x14ac:dyDescent="0.25">
      <c r="K786" s="114"/>
    </row>
    <row r="787" spans="11:11" x14ac:dyDescent="0.25">
      <c r="K787" s="114"/>
    </row>
    <row r="788" spans="11:11" x14ac:dyDescent="0.25">
      <c r="K788" s="114"/>
    </row>
    <row r="789" spans="11:11" x14ac:dyDescent="0.25">
      <c r="K789" s="114"/>
    </row>
    <row r="790" spans="11:11" x14ac:dyDescent="0.25">
      <c r="K790" s="114"/>
    </row>
    <row r="791" spans="11:11" x14ac:dyDescent="0.25">
      <c r="K791" s="114"/>
    </row>
    <row r="792" spans="11:11" x14ac:dyDescent="0.25">
      <c r="K792" s="114"/>
    </row>
    <row r="793" spans="11:11" x14ac:dyDescent="0.25">
      <c r="K793" s="114"/>
    </row>
    <row r="794" spans="11:11" x14ac:dyDescent="0.25">
      <c r="K794" s="114"/>
    </row>
    <row r="795" spans="11:11" x14ac:dyDescent="0.25">
      <c r="K795" s="114"/>
    </row>
    <row r="796" spans="11:11" x14ac:dyDescent="0.25">
      <c r="K796" s="114"/>
    </row>
    <row r="797" spans="11:11" x14ac:dyDescent="0.25">
      <c r="K797" s="114"/>
    </row>
    <row r="798" spans="11:11" x14ac:dyDescent="0.25">
      <c r="K798" s="114"/>
    </row>
    <row r="799" spans="11:11" x14ac:dyDescent="0.25">
      <c r="K799" s="114"/>
    </row>
    <row r="800" spans="11:11" x14ac:dyDescent="0.25">
      <c r="K800" s="114"/>
    </row>
    <row r="801" spans="11:11" x14ac:dyDescent="0.25">
      <c r="K801" s="114"/>
    </row>
    <row r="802" spans="11:11" x14ac:dyDescent="0.25">
      <c r="K802" s="114"/>
    </row>
    <row r="803" spans="11:11" x14ac:dyDescent="0.25">
      <c r="K803" s="114"/>
    </row>
    <row r="804" spans="11:11" x14ac:dyDescent="0.25">
      <c r="K804" s="114"/>
    </row>
    <row r="805" spans="11:11" x14ac:dyDescent="0.25">
      <c r="K805" s="114"/>
    </row>
    <row r="806" spans="11:11" x14ac:dyDescent="0.25">
      <c r="K806" s="114"/>
    </row>
    <row r="807" spans="11:11" x14ac:dyDescent="0.25">
      <c r="K807" s="114"/>
    </row>
    <row r="808" spans="11:11" x14ac:dyDescent="0.25">
      <c r="K808" s="114"/>
    </row>
    <row r="809" spans="11:11" x14ac:dyDescent="0.25">
      <c r="K809" s="114"/>
    </row>
    <row r="810" spans="11:11" x14ac:dyDescent="0.25">
      <c r="K810" s="114"/>
    </row>
    <row r="811" spans="11:11" x14ac:dyDescent="0.25">
      <c r="K811" s="114"/>
    </row>
    <row r="812" spans="11:11" x14ac:dyDescent="0.25">
      <c r="K812" s="114"/>
    </row>
    <row r="813" spans="11:11" x14ac:dyDescent="0.25">
      <c r="K813" s="114"/>
    </row>
    <row r="814" spans="11:11" x14ac:dyDescent="0.25">
      <c r="K814" s="114"/>
    </row>
    <row r="815" spans="11:11" x14ac:dyDescent="0.25">
      <c r="K815" s="114"/>
    </row>
    <row r="816" spans="11:11" x14ac:dyDescent="0.25">
      <c r="K816" s="114"/>
    </row>
    <row r="817" spans="11:11" x14ac:dyDescent="0.25">
      <c r="K817" s="114"/>
    </row>
    <row r="818" spans="11:11" x14ac:dyDescent="0.25">
      <c r="K818" s="114"/>
    </row>
    <row r="819" spans="11:11" x14ac:dyDescent="0.25">
      <c r="K819" s="114"/>
    </row>
    <row r="820" spans="11:11" x14ac:dyDescent="0.25">
      <c r="K820" s="114"/>
    </row>
    <row r="821" spans="11:11" x14ac:dyDescent="0.25">
      <c r="K821" s="114"/>
    </row>
    <row r="822" spans="11:11" x14ac:dyDescent="0.25">
      <c r="K822" s="114"/>
    </row>
    <row r="823" spans="11:11" x14ac:dyDescent="0.25">
      <c r="K823" s="114"/>
    </row>
    <row r="824" spans="11:11" x14ac:dyDescent="0.25">
      <c r="K824" s="114"/>
    </row>
    <row r="825" spans="11:11" x14ac:dyDescent="0.25">
      <c r="K825" s="114"/>
    </row>
    <row r="826" spans="11:11" x14ac:dyDescent="0.25">
      <c r="K826" s="114"/>
    </row>
    <row r="827" spans="11:11" x14ac:dyDescent="0.25">
      <c r="K827" s="114"/>
    </row>
    <row r="828" spans="11:11" x14ac:dyDescent="0.25">
      <c r="K828" s="114"/>
    </row>
    <row r="829" spans="11:11" x14ac:dyDescent="0.25">
      <c r="K829" s="114"/>
    </row>
    <row r="830" spans="11:11" x14ac:dyDescent="0.25">
      <c r="K830" s="114"/>
    </row>
    <row r="831" spans="11:11" x14ac:dyDescent="0.25">
      <c r="K831" s="114"/>
    </row>
    <row r="832" spans="11:11" x14ac:dyDescent="0.25">
      <c r="K832" s="114"/>
    </row>
    <row r="833" spans="11:11" x14ac:dyDescent="0.25">
      <c r="K833" s="114"/>
    </row>
    <row r="834" spans="11:11" x14ac:dyDescent="0.25">
      <c r="K834" s="114"/>
    </row>
    <row r="835" spans="11:11" x14ac:dyDescent="0.25">
      <c r="K835" s="114"/>
    </row>
    <row r="836" spans="11:11" x14ac:dyDescent="0.25">
      <c r="K836" s="114"/>
    </row>
    <row r="837" spans="11:11" x14ac:dyDescent="0.25">
      <c r="K837" s="114"/>
    </row>
    <row r="838" spans="11:11" x14ac:dyDescent="0.25">
      <c r="K838" s="114"/>
    </row>
    <row r="839" spans="11:11" x14ac:dyDescent="0.25">
      <c r="K839" s="114"/>
    </row>
    <row r="840" spans="11:11" x14ac:dyDescent="0.25">
      <c r="K840" s="114"/>
    </row>
    <row r="841" spans="11:11" x14ac:dyDescent="0.25">
      <c r="K841" s="114"/>
    </row>
    <row r="842" spans="11:11" x14ac:dyDescent="0.25">
      <c r="K842" s="114"/>
    </row>
    <row r="843" spans="11:11" x14ac:dyDescent="0.25">
      <c r="K843" s="114"/>
    </row>
    <row r="844" spans="11:11" x14ac:dyDescent="0.25">
      <c r="K844" s="114"/>
    </row>
    <row r="845" spans="11:11" x14ac:dyDescent="0.25">
      <c r="K845" s="114"/>
    </row>
    <row r="846" spans="11:11" x14ac:dyDescent="0.25">
      <c r="K846" s="114"/>
    </row>
    <row r="847" spans="11:11" x14ac:dyDescent="0.25">
      <c r="K847" s="114"/>
    </row>
    <row r="848" spans="11:11" x14ac:dyDescent="0.25">
      <c r="K848" s="114"/>
    </row>
    <row r="849" spans="11:11" x14ac:dyDescent="0.25">
      <c r="K849" s="114"/>
    </row>
    <row r="850" spans="11:11" x14ac:dyDescent="0.25">
      <c r="K850" s="114"/>
    </row>
    <row r="851" spans="11:11" x14ac:dyDescent="0.25">
      <c r="K851" s="114"/>
    </row>
    <row r="852" spans="11:11" x14ac:dyDescent="0.25">
      <c r="K852" s="114"/>
    </row>
    <row r="853" spans="11:11" x14ac:dyDescent="0.25">
      <c r="K853" s="114"/>
    </row>
    <row r="854" spans="11:11" x14ac:dyDescent="0.25">
      <c r="K854" s="114"/>
    </row>
    <row r="855" spans="11:11" x14ac:dyDescent="0.25">
      <c r="K855" s="114"/>
    </row>
    <row r="856" spans="11:11" x14ac:dyDescent="0.25">
      <c r="K856" s="114"/>
    </row>
    <row r="857" spans="11:11" x14ac:dyDescent="0.25">
      <c r="K857" s="114"/>
    </row>
    <row r="858" spans="11:11" x14ac:dyDescent="0.25">
      <c r="K858" s="114"/>
    </row>
    <row r="859" spans="11:11" x14ac:dyDescent="0.25">
      <c r="K859" s="114"/>
    </row>
    <row r="860" spans="11:11" x14ac:dyDescent="0.25">
      <c r="K860" s="114"/>
    </row>
    <row r="861" spans="11:11" x14ac:dyDescent="0.25">
      <c r="K861" s="114"/>
    </row>
    <row r="862" spans="11:11" x14ac:dyDescent="0.25">
      <c r="K862" s="114"/>
    </row>
    <row r="863" spans="11:11" x14ac:dyDescent="0.25">
      <c r="K863" s="114"/>
    </row>
    <row r="864" spans="11:11" x14ac:dyDescent="0.25">
      <c r="K864" s="114"/>
    </row>
    <row r="865" spans="11:11" x14ac:dyDescent="0.25">
      <c r="K865" s="114"/>
    </row>
    <row r="866" spans="11:11" x14ac:dyDescent="0.25">
      <c r="K866" s="114"/>
    </row>
    <row r="867" spans="11:11" x14ac:dyDescent="0.25">
      <c r="K867" s="114"/>
    </row>
    <row r="868" spans="11:11" x14ac:dyDescent="0.25">
      <c r="K868" s="114"/>
    </row>
    <row r="869" spans="11:11" x14ac:dyDescent="0.25">
      <c r="K869" s="114"/>
    </row>
    <row r="870" spans="11:11" x14ac:dyDescent="0.25">
      <c r="K870" s="114"/>
    </row>
    <row r="871" spans="11:11" x14ac:dyDescent="0.25">
      <c r="K871" s="114"/>
    </row>
    <row r="872" spans="11:11" x14ac:dyDescent="0.25">
      <c r="K872" s="114"/>
    </row>
    <row r="873" spans="11:11" x14ac:dyDescent="0.25">
      <c r="K873" s="114"/>
    </row>
    <row r="874" spans="11:11" x14ac:dyDescent="0.25">
      <c r="K874" s="114"/>
    </row>
    <row r="875" spans="11:11" x14ac:dyDescent="0.25">
      <c r="K875" s="114"/>
    </row>
    <row r="876" spans="11:11" x14ac:dyDescent="0.25">
      <c r="K876" s="114"/>
    </row>
    <row r="877" spans="11:11" x14ac:dyDescent="0.25">
      <c r="K877" s="114"/>
    </row>
    <row r="878" spans="11:11" x14ac:dyDescent="0.25">
      <c r="K878" s="114"/>
    </row>
    <row r="879" spans="11:11" x14ac:dyDescent="0.25">
      <c r="K879" s="114"/>
    </row>
    <row r="880" spans="11:11" x14ac:dyDescent="0.25">
      <c r="K880" s="114"/>
    </row>
    <row r="881" spans="11:11" x14ac:dyDescent="0.25">
      <c r="K881" s="114"/>
    </row>
    <row r="882" spans="11:11" x14ac:dyDescent="0.25">
      <c r="K882" s="114"/>
    </row>
    <row r="883" spans="11:11" x14ac:dyDescent="0.25">
      <c r="K883" s="114"/>
    </row>
    <row r="884" spans="11:11" x14ac:dyDescent="0.25">
      <c r="K884" s="114"/>
    </row>
    <row r="885" spans="11:11" x14ac:dyDescent="0.25">
      <c r="K885" s="114"/>
    </row>
    <row r="886" spans="11:11" x14ac:dyDescent="0.25">
      <c r="K886" s="114"/>
    </row>
    <row r="887" spans="11:11" x14ac:dyDescent="0.25">
      <c r="K887" s="114"/>
    </row>
    <row r="888" spans="11:11" x14ac:dyDescent="0.25">
      <c r="K888" s="114"/>
    </row>
    <row r="889" spans="11:11" x14ac:dyDescent="0.25">
      <c r="K889" s="114"/>
    </row>
    <row r="890" spans="11:11" x14ac:dyDescent="0.25">
      <c r="K890" s="114"/>
    </row>
    <row r="891" spans="11:11" x14ac:dyDescent="0.25">
      <c r="K891" s="114"/>
    </row>
    <row r="892" spans="11:11" x14ac:dyDescent="0.25">
      <c r="K892" s="114"/>
    </row>
    <row r="893" spans="11:11" x14ac:dyDescent="0.25">
      <c r="K893" s="114"/>
    </row>
    <row r="894" spans="11:11" x14ac:dyDescent="0.25">
      <c r="K894" s="114"/>
    </row>
    <row r="895" spans="11:11" x14ac:dyDescent="0.25">
      <c r="K895" s="114"/>
    </row>
    <row r="896" spans="11:11" x14ac:dyDescent="0.25">
      <c r="K896" s="114"/>
    </row>
    <row r="897" spans="11:11" x14ac:dyDescent="0.25">
      <c r="K897" s="114"/>
    </row>
    <row r="898" spans="11:11" x14ac:dyDescent="0.25">
      <c r="K898" s="114"/>
    </row>
    <row r="899" spans="11:11" x14ac:dyDescent="0.25">
      <c r="K899" s="114"/>
    </row>
    <row r="900" spans="11:11" x14ac:dyDescent="0.25">
      <c r="K900" s="114"/>
    </row>
    <row r="901" spans="11:11" x14ac:dyDescent="0.25">
      <c r="K901" s="114"/>
    </row>
    <row r="902" spans="11:11" x14ac:dyDescent="0.25">
      <c r="K902" s="114"/>
    </row>
    <row r="903" spans="11:11" x14ac:dyDescent="0.25">
      <c r="K903" s="114"/>
    </row>
    <row r="904" spans="11:11" x14ac:dyDescent="0.25">
      <c r="K904" s="114"/>
    </row>
    <row r="905" spans="11:11" x14ac:dyDescent="0.25">
      <c r="K905" s="114"/>
    </row>
    <row r="906" spans="11:11" x14ac:dyDescent="0.25">
      <c r="K906" s="114"/>
    </row>
    <row r="907" spans="11:11" x14ac:dyDescent="0.25">
      <c r="K907" s="114"/>
    </row>
    <row r="908" spans="11:11" x14ac:dyDescent="0.25">
      <c r="K908" s="114"/>
    </row>
    <row r="909" spans="11:11" x14ac:dyDescent="0.25">
      <c r="K909" s="114"/>
    </row>
    <row r="910" spans="11:11" x14ac:dyDescent="0.25">
      <c r="K910" s="114"/>
    </row>
    <row r="911" spans="11:11" x14ac:dyDescent="0.25">
      <c r="K911" s="114"/>
    </row>
    <row r="912" spans="11:11" x14ac:dyDescent="0.25">
      <c r="K912" s="114"/>
    </row>
    <row r="913" spans="11:11" x14ac:dyDescent="0.25">
      <c r="K913" s="114"/>
    </row>
    <row r="914" spans="11:11" x14ac:dyDescent="0.25">
      <c r="K914" s="114"/>
    </row>
    <row r="915" spans="11:11" x14ac:dyDescent="0.25">
      <c r="K915" s="114"/>
    </row>
    <row r="916" spans="11:11" x14ac:dyDescent="0.25">
      <c r="K916" s="114"/>
    </row>
    <row r="917" spans="11:11" x14ac:dyDescent="0.25">
      <c r="K917" s="114"/>
    </row>
    <row r="918" spans="11:11" x14ac:dyDescent="0.25">
      <c r="K918" s="114"/>
    </row>
    <row r="919" spans="11:11" x14ac:dyDescent="0.25">
      <c r="K919" s="114"/>
    </row>
    <row r="920" spans="11:11" x14ac:dyDescent="0.25">
      <c r="K920" s="114"/>
    </row>
    <row r="921" spans="11:11" x14ac:dyDescent="0.25">
      <c r="K921" s="114"/>
    </row>
    <row r="922" spans="11:11" x14ac:dyDescent="0.25">
      <c r="K922" s="114"/>
    </row>
    <row r="923" spans="11:11" x14ac:dyDescent="0.25">
      <c r="K923" s="114"/>
    </row>
    <row r="924" spans="11:11" x14ac:dyDescent="0.25">
      <c r="K924" s="114"/>
    </row>
    <row r="925" spans="11:11" x14ac:dyDescent="0.25">
      <c r="K925" s="114"/>
    </row>
    <row r="926" spans="11:11" x14ac:dyDescent="0.25">
      <c r="K926" s="114"/>
    </row>
    <row r="927" spans="11:11" x14ac:dyDescent="0.25">
      <c r="K927" s="114"/>
    </row>
    <row r="928" spans="11:11" x14ac:dyDescent="0.25">
      <c r="K928" s="114"/>
    </row>
    <row r="929" spans="11:11" x14ac:dyDescent="0.25">
      <c r="K929" s="114"/>
    </row>
    <row r="930" spans="11:11" x14ac:dyDescent="0.25">
      <c r="K930" s="114"/>
    </row>
    <row r="931" spans="11:11" x14ac:dyDescent="0.25">
      <c r="K931" s="114"/>
    </row>
    <row r="932" spans="11:11" x14ac:dyDescent="0.25">
      <c r="K932" s="114"/>
    </row>
    <row r="933" spans="11:11" x14ac:dyDescent="0.25">
      <c r="K933" s="114"/>
    </row>
    <row r="934" spans="11:11" x14ac:dyDescent="0.25">
      <c r="K934" s="114"/>
    </row>
    <row r="935" spans="11:11" x14ac:dyDescent="0.25">
      <c r="K935" s="114"/>
    </row>
    <row r="936" spans="11:11" x14ac:dyDescent="0.25">
      <c r="K936" s="114"/>
    </row>
    <row r="937" spans="11:11" x14ac:dyDescent="0.25">
      <c r="K937" s="114"/>
    </row>
    <row r="938" spans="11:11" x14ac:dyDescent="0.25">
      <c r="K938" s="114"/>
    </row>
    <row r="939" spans="11:11" x14ac:dyDescent="0.25">
      <c r="K939" s="114"/>
    </row>
    <row r="940" spans="11:11" x14ac:dyDescent="0.25">
      <c r="K940" s="114"/>
    </row>
    <row r="941" spans="11:11" x14ac:dyDescent="0.25">
      <c r="K941" s="114"/>
    </row>
    <row r="942" spans="11:11" x14ac:dyDescent="0.25">
      <c r="K942" s="114"/>
    </row>
    <row r="943" spans="11:11" x14ac:dyDescent="0.25">
      <c r="K943" s="114"/>
    </row>
    <row r="944" spans="11:11" x14ac:dyDescent="0.25">
      <c r="K944" s="114"/>
    </row>
    <row r="945" spans="11:11" x14ac:dyDescent="0.25">
      <c r="K945" s="114"/>
    </row>
    <row r="946" spans="11:11" x14ac:dyDescent="0.25">
      <c r="K946" s="114"/>
    </row>
    <row r="947" spans="11:11" x14ac:dyDescent="0.25">
      <c r="K947" s="114"/>
    </row>
    <row r="948" spans="11:11" x14ac:dyDescent="0.25">
      <c r="K948" s="114"/>
    </row>
    <row r="949" spans="11:11" x14ac:dyDescent="0.25">
      <c r="K949" s="114"/>
    </row>
    <row r="950" spans="11:11" x14ac:dyDescent="0.25">
      <c r="K950" s="114"/>
    </row>
    <row r="951" spans="11:11" x14ac:dyDescent="0.25">
      <c r="K951" s="114"/>
    </row>
    <row r="952" spans="11:11" x14ac:dyDescent="0.25">
      <c r="K952" s="114"/>
    </row>
    <row r="953" spans="11:11" x14ac:dyDescent="0.25">
      <c r="K953" s="114"/>
    </row>
    <row r="954" spans="11:11" x14ac:dyDescent="0.25">
      <c r="K954" s="114"/>
    </row>
    <row r="955" spans="11:11" x14ac:dyDescent="0.25">
      <c r="K955" s="114"/>
    </row>
    <row r="956" spans="11:11" x14ac:dyDescent="0.25">
      <c r="K956" s="114"/>
    </row>
    <row r="957" spans="11:11" x14ac:dyDescent="0.25">
      <c r="K957" s="114"/>
    </row>
    <row r="958" spans="11:11" x14ac:dyDescent="0.25">
      <c r="K958" s="114"/>
    </row>
    <row r="959" spans="11:11" x14ac:dyDescent="0.25">
      <c r="K959" s="114"/>
    </row>
    <row r="960" spans="11:11" x14ac:dyDescent="0.25">
      <c r="K960" s="114"/>
    </row>
    <row r="961" spans="11:11" x14ac:dyDescent="0.25">
      <c r="K961" s="114"/>
    </row>
    <row r="962" spans="11:11" x14ac:dyDescent="0.25">
      <c r="K962" s="114"/>
    </row>
    <row r="963" spans="11:11" x14ac:dyDescent="0.25">
      <c r="K963" s="114"/>
    </row>
    <row r="964" spans="11:11" x14ac:dyDescent="0.25">
      <c r="K964" s="114"/>
    </row>
    <row r="965" spans="11:11" x14ac:dyDescent="0.25">
      <c r="K965" s="114"/>
    </row>
    <row r="966" spans="11:11" x14ac:dyDescent="0.25">
      <c r="K966" s="114"/>
    </row>
    <row r="967" spans="11:11" x14ac:dyDescent="0.25">
      <c r="K967" s="114"/>
    </row>
    <row r="968" spans="11:11" x14ac:dyDescent="0.25">
      <c r="K968" s="114"/>
    </row>
    <row r="969" spans="11:11" x14ac:dyDescent="0.25">
      <c r="K969" s="114"/>
    </row>
    <row r="970" spans="11:11" x14ac:dyDescent="0.25">
      <c r="K970" s="114"/>
    </row>
    <row r="971" spans="11:11" x14ac:dyDescent="0.25">
      <c r="K971" s="114"/>
    </row>
    <row r="972" spans="11:11" x14ac:dyDescent="0.25">
      <c r="K972" s="114"/>
    </row>
    <row r="973" spans="11:11" x14ac:dyDescent="0.25">
      <c r="K973" s="114"/>
    </row>
    <row r="974" spans="11:11" x14ac:dyDescent="0.25">
      <c r="K974" s="114"/>
    </row>
    <row r="975" spans="11:11" x14ac:dyDescent="0.25">
      <c r="K975" s="114"/>
    </row>
    <row r="976" spans="11:11" x14ac:dyDescent="0.25">
      <c r="K976" s="114"/>
    </row>
    <row r="977" spans="11:11" x14ac:dyDescent="0.25">
      <c r="K977" s="114"/>
    </row>
    <row r="978" spans="11:11" x14ac:dyDescent="0.25">
      <c r="K978" s="114"/>
    </row>
    <row r="979" spans="11:11" x14ac:dyDescent="0.25">
      <c r="K979" s="114"/>
    </row>
    <row r="980" spans="11:11" x14ac:dyDescent="0.25">
      <c r="K980" s="114"/>
    </row>
    <row r="981" spans="11:11" x14ac:dyDescent="0.25">
      <c r="K981" s="114"/>
    </row>
    <row r="982" spans="11:11" x14ac:dyDescent="0.25">
      <c r="K982" s="114"/>
    </row>
    <row r="983" spans="11:11" x14ac:dyDescent="0.25">
      <c r="K983" s="114"/>
    </row>
    <row r="984" spans="11:11" x14ac:dyDescent="0.25">
      <c r="K984" s="114"/>
    </row>
    <row r="985" spans="11:11" x14ac:dyDescent="0.25">
      <c r="K985" s="114"/>
    </row>
    <row r="986" spans="11:11" x14ac:dyDescent="0.25">
      <c r="K986" s="114"/>
    </row>
    <row r="987" spans="11:11" x14ac:dyDescent="0.25">
      <c r="K987" s="114"/>
    </row>
    <row r="988" spans="11:11" x14ac:dyDescent="0.25">
      <c r="K988" s="114"/>
    </row>
    <row r="989" spans="11:11" x14ac:dyDescent="0.25">
      <c r="K989" s="114"/>
    </row>
    <row r="990" spans="11:11" x14ac:dyDescent="0.25">
      <c r="K990" s="114"/>
    </row>
    <row r="991" spans="11:11" x14ac:dyDescent="0.25">
      <c r="K991" s="114"/>
    </row>
    <row r="992" spans="11:11" x14ac:dyDescent="0.25">
      <c r="K992" s="114"/>
    </row>
    <row r="993" spans="11:11" x14ac:dyDescent="0.25">
      <c r="K993" s="114"/>
    </row>
    <row r="994" spans="11:11" x14ac:dyDescent="0.25">
      <c r="K994" s="114"/>
    </row>
    <row r="995" spans="11:11" x14ac:dyDescent="0.25">
      <c r="K995" s="114"/>
    </row>
    <row r="996" spans="11:11" x14ac:dyDescent="0.25">
      <c r="K996" s="114"/>
    </row>
    <row r="997" spans="11:11" x14ac:dyDescent="0.25">
      <c r="K997" s="114"/>
    </row>
    <row r="998" spans="11:11" x14ac:dyDescent="0.25">
      <c r="K998" s="114"/>
    </row>
    <row r="999" spans="11:11" x14ac:dyDescent="0.25">
      <c r="K999" s="114"/>
    </row>
    <row r="1000" spans="11:11" x14ac:dyDescent="0.25">
      <c r="K1000" s="114"/>
    </row>
    <row r="1001" spans="11:11" x14ac:dyDescent="0.25">
      <c r="K1001" s="114"/>
    </row>
    <row r="1002" spans="11:11" x14ac:dyDescent="0.25">
      <c r="K1002" s="114"/>
    </row>
    <row r="1003" spans="11:11" x14ac:dyDescent="0.25">
      <c r="K1003" s="114"/>
    </row>
    <row r="1004" spans="11:11" x14ac:dyDescent="0.25">
      <c r="K1004" s="114"/>
    </row>
    <row r="1005" spans="11:11" x14ac:dyDescent="0.25">
      <c r="K1005" s="114"/>
    </row>
    <row r="1006" spans="11:11" x14ac:dyDescent="0.25">
      <c r="K1006" s="114"/>
    </row>
    <row r="1007" spans="11:11" x14ac:dyDescent="0.25">
      <c r="K1007" s="114"/>
    </row>
    <row r="1008" spans="11:11" x14ac:dyDescent="0.25">
      <c r="K1008" s="114"/>
    </row>
    <row r="1009" spans="11:11" x14ac:dyDescent="0.25">
      <c r="K1009" s="114"/>
    </row>
    <row r="1010" spans="11:11" x14ac:dyDescent="0.25">
      <c r="K1010" s="114"/>
    </row>
    <row r="1011" spans="11:11" x14ac:dyDescent="0.25">
      <c r="K1011" s="114"/>
    </row>
    <row r="1012" spans="11:11" x14ac:dyDescent="0.25">
      <c r="K1012" s="114"/>
    </row>
    <row r="1013" spans="11:11" x14ac:dyDescent="0.25">
      <c r="K1013" s="114"/>
    </row>
    <row r="1014" spans="11:11" x14ac:dyDescent="0.25">
      <c r="K1014" s="114"/>
    </row>
    <row r="1015" spans="11:11" x14ac:dyDescent="0.25">
      <c r="K1015" s="114"/>
    </row>
    <row r="1016" spans="11:11" x14ac:dyDescent="0.25">
      <c r="K1016" s="114"/>
    </row>
    <row r="1017" spans="11:11" x14ac:dyDescent="0.25">
      <c r="K1017" s="114"/>
    </row>
    <row r="1018" spans="11:11" x14ac:dyDescent="0.25">
      <c r="K1018" s="114"/>
    </row>
    <row r="1019" spans="11:11" x14ac:dyDescent="0.25">
      <c r="K1019" s="114"/>
    </row>
    <row r="1020" spans="11:11" x14ac:dyDescent="0.25">
      <c r="K1020" s="114"/>
    </row>
    <row r="1021" spans="11:11" x14ac:dyDescent="0.25">
      <c r="K1021" s="114"/>
    </row>
    <row r="1022" spans="11:11" x14ac:dyDescent="0.25">
      <c r="K1022" s="114"/>
    </row>
    <row r="1023" spans="11:11" x14ac:dyDescent="0.25">
      <c r="K1023" s="114"/>
    </row>
    <row r="1024" spans="11:11" x14ac:dyDescent="0.25">
      <c r="K1024" s="114"/>
    </row>
    <row r="1025" spans="11:11" x14ac:dyDescent="0.25">
      <c r="K1025" s="114"/>
    </row>
    <row r="1026" spans="11:11" x14ac:dyDescent="0.25">
      <c r="K1026" s="114"/>
    </row>
    <row r="1027" spans="11:11" x14ac:dyDescent="0.25">
      <c r="K1027" s="114"/>
    </row>
    <row r="1028" spans="11:11" x14ac:dyDescent="0.25">
      <c r="K1028" s="114"/>
    </row>
    <row r="1029" spans="11:11" x14ac:dyDescent="0.25">
      <c r="K1029" s="114"/>
    </row>
    <row r="1030" spans="11:11" x14ac:dyDescent="0.25">
      <c r="K1030" s="114"/>
    </row>
    <row r="1031" spans="11:11" x14ac:dyDescent="0.25">
      <c r="K1031" s="114"/>
    </row>
    <row r="1032" spans="11:11" x14ac:dyDescent="0.25">
      <c r="K1032" s="114"/>
    </row>
    <row r="1033" spans="11:11" x14ac:dyDescent="0.25">
      <c r="K1033" s="114"/>
    </row>
    <row r="1034" spans="11:11" x14ac:dyDescent="0.25">
      <c r="K1034" s="114"/>
    </row>
    <row r="1035" spans="11:11" x14ac:dyDescent="0.25">
      <c r="K1035" s="114"/>
    </row>
    <row r="1036" spans="11:11" x14ac:dyDescent="0.25">
      <c r="K1036" s="114"/>
    </row>
    <row r="1037" spans="11:11" x14ac:dyDescent="0.25">
      <c r="K1037" s="114"/>
    </row>
    <row r="1038" spans="11:11" x14ac:dyDescent="0.25">
      <c r="K1038" s="114"/>
    </row>
    <row r="1039" spans="11:11" x14ac:dyDescent="0.25">
      <c r="K1039" s="114"/>
    </row>
    <row r="1040" spans="11:11" x14ac:dyDescent="0.25">
      <c r="K1040" s="114"/>
    </row>
    <row r="1041" spans="11:11" x14ac:dyDescent="0.25">
      <c r="K1041" s="114"/>
    </row>
    <row r="1042" spans="11:11" x14ac:dyDescent="0.25">
      <c r="K1042" s="114"/>
    </row>
    <row r="1043" spans="11:11" x14ac:dyDescent="0.25">
      <c r="K1043" s="114"/>
    </row>
    <row r="1044" spans="11:11" x14ac:dyDescent="0.25">
      <c r="K1044" s="114"/>
    </row>
    <row r="1045" spans="11:11" x14ac:dyDescent="0.25">
      <c r="K1045" s="114"/>
    </row>
    <row r="1046" spans="11:11" x14ac:dyDescent="0.25">
      <c r="K1046" s="114"/>
    </row>
    <row r="1047" spans="11:11" x14ac:dyDescent="0.25">
      <c r="K1047" s="114"/>
    </row>
    <row r="1048" spans="11:11" x14ac:dyDescent="0.25">
      <c r="K1048" s="114"/>
    </row>
    <row r="1049" spans="11:11" x14ac:dyDescent="0.25">
      <c r="K1049" s="114"/>
    </row>
    <row r="1050" spans="11:11" x14ac:dyDescent="0.25">
      <c r="K1050" s="114"/>
    </row>
    <row r="1051" spans="11:11" x14ac:dyDescent="0.25">
      <c r="K1051" s="114"/>
    </row>
    <row r="1052" spans="11:11" x14ac:dyDescent="0.25">
      <c r="K1052" s="114"/>
    </row>
    <row r="1053" spans="11:11" x14ac:dyDescent="0.25">
      <c r="K1053" s="114"/>
    </row>
    <row r="1054" spans="11:11" x14ac:dyDescent="0.25">
      <c r="K1054" s="114"/>
    </row>
    <row r="1055" spans="11:11" x14ac:dyDescent="0.25">
      <c r="K1055" s="114"/>
    </row>
    <row r="1056" spans="11:11" x14ac:dyDescent="0.25">
      <c r="K1056" s="114"/>
    </row>
    <row r="1057" spans="11:11" x14ac:dyDescent="0.25">
      <c r="K1057" s="114"/>
    </row>
    <row r="1058" spans="11:11" x14ac:dyDescent="0.25">
      <c r="K1058" s="114"/>
    </row>
    <row r="1059" spans="11:11" x14ac:dyDescent="0.25">
      <c r="K1059" s="114"/>
    </row>
    <row r="1060" spans="11:11" x14ac:dyDescent="0.25">
      <c r="K1060" s="114"/>
    </row>
    <row r="1061" spans="11:11" x14ac:dyDescent="0.25">
      <c r="K1061" s="114"/>
    </row>
    <row r="1062" spans="11:11" x14ac:dyDescent="0.25">
      <c r="K1062" s="114"/>
    </row>
    <row r="1063" spans="11:11" x14ac:dyDescent="0.25">
      <c r="K1063" s="114"/>
    </row>
    <row r="1064" spans="11:11" x14ac:dyDescent="0.25">
      <c r="K1064" s="114"/>
    </row>
    <row r="1065" spans="11:11" x14ac:dyDescent="0.25">
      <c r="K1065" s="114"/>
    </row>
    <row r="1066" spans="11:11" x14ac:dyDescent="0.25">
      <c r="K1066" s="114"/>
    </row>
    <row r="1067" spans="11:11" x14ac:dyDescent="0.25">
      <c r="K1067" s="114"/>
    </row>
    <row r="1068" spans="11:11" x14ac:dyDescent="0.25">
      <c r="K1068" s="114"/>
    </row>
    <row r="1069" spans="11:11" x14ac:dyDescent="0.25">
      <c r="K1069" s="114"/>
    </row>
    <row r="1070" spans="11:11" x14ac:dyDescent="0.25">
      <c r="K1070" s="114"/>
    </row>
    <row r="1071" spans="11:11" x14ac:dyDescent="0.25">
      <c r="K1071" s="114"/>
    </row>
    <row r="1072" spans="11:11" x14ac:dyDescent="0.25">
      <c r="K1072" s="114"/>
    </row>
    <row r="1073" spans="11:11" x14ac:dyDescent="0.25">
      <c r="K1073" s="114"/>
    </row>
    <row r="1074" spans="11:11" x14ac:dyDescent="0.25">
      <c r="K1074" s="114"/>
    </row>
    <row r="1075" spans="11:11" x14ac:dyDescent="0.25">
      <c r="K1075" s="114"/>
    </row>
    <row r="1076" spans="11:11" x14ac:dyDescent="0.25">
      <c r="K1076" s="114"/>
    </row>
    <row r="1077" spans="11:11" x14ac:dyDescent="0.25">
      <c r="K1077" s="114"/>
    </row>
    <row r="1078" spans="11:11" x14ac:dyDescent="0.25">
      <c r="K1078" s="114"/>
    </row>
    <row r="1079" spans="11:11" x14ac:dyDescent="0.25">
      <c r="K1079" s="114"/>
    </row>
    <row r="1080" spans="11:11" x14ac:dyDescent="0.25">
      <c r="K1080" s="114"/>
    </row>
    <row r="1081" spans="11:11" x14ac:dyDescent="0.25">
      <c r="K1081" s="114"/>
    </row>
    <row r="1082" spans="11:11" x14ac:dyDescent="0.25">
      <c r="K1082" s="114"/>
    </row>
    <row r="1083" spans="11:11" x14ac:dyDescent="0.25">
      <c r="K1083" s="114"/>
    </row>
    <row r="1084" spans="11:11" x14ac:dyDescent="0.25">
      <c r="K1084" s="114"/>
    </row>
    <row r="1085" spans="11:11" x14ac:dyDescent="0.25">
      <c r="K1085" s="114"/>
    </row>
    <row r="1086" spans="11:11" x14ac:dyDescent="0.25">
      <c r="K1086" s="114"/>
    </row>
    <row r="1087" spans="11:11" x14ac:dyDescent="0.25">
      <c r="K1087" s="114"/>
    </row>
    <row r="1088" spans="11:11" x14ac:dyDescent="0.25">
      <c r="K1088" s="114"/>
    </row>
    <row r="1089" spans="11:11" x14ac:dyDescent="0.25">
      <c r="K1089" s="114"/>
    </row>
    <row r="1090" spans="11:11" x14ac:dyDescent="0.25">
      <c r="K1090" s="114"/>
    </row>
    <row r="1091" spans="11:11" x14ac:dyDescent="0.25">
      <c r="K1091" s="114"/>
    </row>
    <row r="1092" spans="11:11" x14ac:dyDescent="0.25">
      <c r="K1092" s="114"/>
    </row>
    <row r="1093" spans="11:11" x14ac:dyDescent="0.25">
      <c r="K1093" s="114"/>
    </row>
    <row r="1094" spans="11:11" x14ac:dyDescent="0.25">
      <c r="K1094" s="114"/>
    </row>
    <row r="1095" spans="11:11" x14ac:dyDescent="0.25">
      <c r="K1095" s="114"/>
    </row>
    <row r="1096" spans="11:11" x14ac:dyDescent="0.25">
      <c r="K1096" s="114"/>
    </row>
    <row r="1097" spans="11:11" x14ac:dyDescent="0.25">
      <c r="K1097" s="114"/>
    </row>
    <row r="1098" spans="11:11" x14ac:dyDescent="0.25">
      <c r="K1098" s="114"/>
    </row>
    <row r="1099" spans="11:11" x14ac:dyDescent="0.25">
      <c r="K1099" s="114"/>
    </row>
    <row r="1100" spans="11:11" x14ac:dyDescent="0.25">
      <c r="K1100" s="114"/>
    </row>
    <row r="1101" spans="11:11" x14ac:dyDescent="0.25">
      <c r="K1101" s="114"/>
    </row>
    <row r="1102" spans="11:11" x14ac:dyDescent="0.25">
      <c r="K1102" s="114"/>
    </row>
    <row r="1103" spans="11:11" x14ac:dyDescent="0.25">
      <c r="K1103" s="114"/>
    </row>
    <row r="1104" spans="11:11" x14ac:dyDescent="0.25">
      <c r="K1104" s="114"/>
    </row>
    <row r="1105" spans="11:11" x14ac:dyDescent="0.25">
      <c r="K1105" s="114"/>
    </row>
    <row r="1106" spans="11:11" x14ac:dyDescent="0.25">
      <c r="K1106" s="114"/>
    </row>
    <row r="1107" spans="11:11" x14ac:dyDescent="0.25">
      <c r="K1107" s="114"/>
    </row>
    <row r="1108" spans="11:11" x14ac:dyDescent="0.25">
      <c r="K1108" s="114"/>
    </row>
    <row r="1109" spans="11:11" x14ac:dyDescent="0.25">
      <c r="K1109" s="114"/>
    </row>
    <row r="1110" spans="11:11" x14ac:dyDescent="0.25">
      <c r="K1110" s="114"/>
    </row>
    <row r="1111" spans="11:11" x14ac:dyDescent="0.25">
      <c r="K1111" s="114"/>
    </row>
    <row r="1112" spans="11:11" x14ac:dyDescent="0.25">
      <c r="K1112" s="114"/>
    </row>
    <row r="1113" spans="11:11" x14ac:dyDescent="0.25">
      <c r="K1113" s="114"/>
    </row>
    <row r="1114" spans="11:11" x14ac:dyDescent="0.25">
      <c r="K1114" s="114"/>
    </row>
    <row r="1115" spans="11:11" x14ac:dyDescent="0.25">
      <c r="K1115" s="114"/>
    </row>
    <row r="1116" spans="11:11" x14ac:dyDescent="0.25">
      <c r="K1116" s="114"/>
    </row>
    <row r="1117" spans="11:11" x14ac:dyDescent="0.25">
      <c r="K1117" s="114"/>
    </row>
    <row r="1118" spans="11:11" x14ac:dyDescent="0.25">
      <c r="K1118" s="114"/>
    </row>
    <row r="1119" spans="11:11" x14ac:dyDescent="0.25">
      <c r="K1119" s="114"/>
    </row>
    <row r="1120" spans="11:11" x14ac:dyDescent="0.25">
      <c r="K1120" s="114"/>
    </row>
    <row r="1121" spans="11:11" x14ac:dyDescent="0.25">
      <c r="K1121" s="114"/>
    </row>
    <row r="1122" spans="11:11" x14ac:dyDescent="0.25">
      <c r="K1122" s="114"/>
    </row>
    <row r="1123" spans="11:11" x14ac:dyDescent="0.25">
      <c r="K1123" s="114"/>
    </row>
    <row r="1124" spans="11:11" x14ac:dyDescent="0.25">
      <c r="K1124" s="114"/>
    </row>
    <row r="1125" spans="11:11" x14ac:dyDescent="0.25">
      <c r="K1125" s="114"/>
    </row>
    <row r="1126" spans="11:11" x14ac:dyDescent="0.25">
      <c r="K1126" s="114"/>
    </row>
    <row r="1127" spans="11:11" x14ac:dyDescent="0.25">
      <c r="K1127" s="114"/>
    </row>
    <row r="1128" spans="11:11" x14ac:dyDescent="0.25">
      <c r="K1128" s="114"/>
    </row>
    <row r="1129" spans="11:11" x14ac:dyDescent="0.25">
      <c r="K1129" s="114"/>
    </row>
    <row r="1130" spans="11:11" x14ac:dyDescent="0.25">
      <c r="K1130" s="114"/>
    </row>
    <row r="1131" spans="11:11" x14ac:dyDescent="0.25">
      <c r="K1131" s="114"/>
    </row>
    <row r="1132" spans="11:11" x14ac:dyDescent="0.25">
      <c r="K1132" s="114"/>
    </row>
    <row r="1133" spans="11:11" x14ac:dyDescent="0.25">
      <c r="K1133" s="114"/>
    </row>
    <row r="1134" spans="11:11" x14ac:dyDescent="0.25">
      <c r="K1134" s="114"/>
    </row>
    <row r="1135" spans="11:11" x14ac:dyDescent="0.25">
      <c r="K1135" s="114"/>
    </row>
    <row r="1136" spans="11:11" x14ac:dyDescent="0.25">
      <c r="K1136" s="114"/>
    </row>
    <row r="1137" spans="11:11" x14ac:dyDescent="0.25">
      <c r="K1137" s="114"/>
    </row>
    <row r="1138" spans="11:11" x14ac:dyDescent="0.25">
      <c r="K1138" s="114"/>
    </row>
    <row r="1139" spans="11:11" x14ac:dyDescent="0.25">
      <c r="K1139" s="114"/>
    </row>
    <row r="1140" spans="11:11" x14ac:dyDescent="0.25">
      <c r="K1140" s="114"/>
    </row>
    <row r="1141" spans="11:11" x14ac:dyDescent="0.25">
      <c r="K1141" s="114"/>
    </row>
    <row r="1142" spans="11:11" x14ac:dyDescent="0.25">
      <c r="K1142" s="114"/>
    </row>
    <row r="1143" spans="11:11" x14ac:dyDescent="0.25">
      <c r="K1143" s="114"/>
    </row>
    <row r="1144" spans="11:11" x14ac:dyDescent="0.25">
      <c r="K1144" s="114"/>
    </row>
    <row r="1145" spans="11:11" x14ac:dyDescent="0.25">
      <c r="K1145" s="114"/>
    </row>
    <row r="1146" spans="11:11" x14ac:dyDescent="0.25">
      <c r="K1146" s="114"/>
    </row>
    <row r="1147" spans="11:11" x14ac:dyDescent="0.25">
      <c r="K1147" s="114"/>
    </row>
    <row r="1148" spans="11:11" x14ac:dyDescent="0.25">
      <c r="K1148" s="114"/>
    </row>
    <row r="1149" spans="11:11" x14ac:dyDescent="0.25">
      <c r="K1149" s="114"/>
    </row>
    <row r="1150" spans="11:11" x14ac:dyDescent="0.25">
      <c r="K1150" s="114"/>
    </row>
    <row r="1151" spans="11:11" x14ac:dyDescent="0.25">
      <c r="K1151" s="114"/>
    </row>
    <row r="1152" spans="11:11" x14ac:dyDescent="0.25">
      <c r="K1152" s="114"/>
    </row>
    <row r="1153" spans="11:11" x14ac:dyDescent="0.25">
      <c r="K1153" s="114"/>
    </row>
    <row r="1154" spans="11:11" x14ac:dyDescent="0.25">
      <c r="K1154" s="114"/>
    </row>
    <row r="1155" spans="11:11" x14ac:dyDescent="0.25">
      <c r="K1155" s="114"/>
    </row>
    <row r="1156" spans="11:11" x14ac:dyDescent="0.25">
      <c r="K1156" s="114"/>
    </row>
    <row r="1157" spans="11:11" x14ac:dyDescent="0.25">
      <c r="K1157" s="114"/>
    </row>
    <row r="1158" spans="11:11" x14ac:dyDescent="0.25">
      <c r="K1158" s="114"/>
    </row>
    <row r="1159" spans="11:11" x14ac:dyDescent="0.25">
      <c r="K1159" s="114"/>
    </row>
    <row r="1160" spans="11:11" x14ac:dyDescent="0.25">
      <c r="K1160" s="114"/>
    </row>
    <row r="1161" spans="11:11" x14ac:dyDescent="0.25">
      <c r="K1161" s="114"/>
    </row>
    <row r="1162" spans="11:11" x14ac:dyDescent="0.25">
      <c r="K1162" s="114"/>
    </row>
    <row r="1163" spans="11:11" x14ac:dyDescent="0.25">
      <c r="K1163" s="114"/>
    </row>
    <row r="1164" spans="11:11" x14ac:dyDescent="0.25">
      <c r="K1164" s="114"/>
    </row>
    <row r="1165" spans="11:11" x14ac:dyDescent="0.25">
      <c r="K1165" s="114"/>
    </row>
    <row r="1166" spans="11:11" x14ac:dyDescent="0.25">
      <c r="K1166" s="114"/>
    </row>
    <row r="1167" spans="11:11" x14ac:dyDescent="0.25">
      <c r="K1167" s="114"/>
    </row>
    <row r="1168" spans="11:11" x14ac:dyDescent="0.25">
      <c r="K1168" s="114"/>
    </row>
    <row r="1169" spans="11:11" x14ac:dyDescent="0.25">
      <c r="K1169" s="114"/>
    </row>
    <row r="1170" spans="11:11" x14ac:dyDescent="0.25">
      <c r="K1170" s="114"/>
    </row>
    <row r="1171" spans="11:11" x14ac:dyDescent="0.25">
      <c r="K1171" s="114"/>
    </row>
    <row r="1172" spans="11:11" x14ac:dyDescent="0.25">
      <c r="K1172" s="114"/>
    </row>
    <row r="1173" spans="11:11" x14ac:dyDescent="0.25">
      <c r="K1173" s="114"/>
    </row>
    <row r="1174" spans="11:11" x14ac:dyDescent="0.25">
      <c r="K1174" s="114"/>
    </row>
    <row r="1175" spans="11:11" x14ac:dyDescent="0.25">
      <c r="K1175" s="114"/>
    </row>
    <row r="1176" spans="11:11" x14ac:dyDescent="0.25">
      <c r="K1176" s="114"/>
    </row>
    <row r="1177" spans="11:11" x14ac:dyDescent="0.25">
      <c r="K1177" s="114"/>
    </row>
    <row r="1178" spans="11:11" x14ac:dyDescent="0.25">
      <c r="K1178" s="114"/>
    </row>
    <row r="1179" spans="11:11" x14ac:dyDescent="0.25">
      <c r="K1179" s="114"/>
    </row>
    <row r="1180" spans="11:11" x14ac:dyDescent="0.25">
      <c r="K1180" s="114"/>
    </row>
    <row r="1181" spans="11:11" x14ac:dyDescent="0.25">
      <c r="K1181" s="114"/>
    </row>
    <row r="1182" spans="11:11" x14ac:dyDescent="0.25">
      <c r="K1182" s="114"/>
    </row>
    <row r="1183" spans="11:11" x14ac:dyDescent="0.25">
      <c r="K1183" s="114"/>
    </row>
    <row r="1184" spans="11:11" x14ac:dyDescent="0.25">
      <c r="K1184" s="114"/>
    </row>
    <row r="1185" spans="11:11" x14ac:dyDescent="0.25">
      <c r="K1185" s="114"/>
    </row>
    <row r="1186" spans="11:11" x14ac:dyDescent="0.25">
      <c r="K1186" s="114"/>
    </row>
    <row r="1187" spans="11:11" x14ac:dyDescent="0.25">
      <c r="K1187" s="114"/>
    </row>
    <row r="1188" spans="11:11" x14ac:dyDescent="0.25">
      <c r="K1188" s="114"/>
    </row>
    <row r="1189" spans="11:11" x14ac:dyDescent="0.25">
      <c r="K1189" s="114"/>
    </row>
    <row r="1190" spans="11:11" x14ac:dyDescent="0.25">
      <c r="K1190" s="114"/>
    </row>
    <row r="1191" spans="11:11" x14ac:dyDescent="0.25">
      <c r="K1191" s="114"/>
    </row>
    <row r="1192" spans="11:11" x14ac:dyDescent="0.25">
      <c r="K1192" s="114"/>
    </row>
    <row r="1193" spans="11:11" x14ac:dyDescent="0.25">
      <c r="K1193" s="114"/>
    </row>
    <row r="1194" spans="11:11" x14ac:dyDescent="0.25">
      <c r="K1194" s="114"/>
    </row>
    <row r="1195" spans="11:11" x14ac:dyDescent="0.25">
      <c r="K1195" s="114"/>
    </row>
    <row r="1196" spans="11:11" x14ac:dyDescent="0.25">
      <c r="K1196" s="114"/>
    </row>
    <row r="1197" spans="11:11" x14ac:dyDescent="0.25">
      <c r="K1197" s="114"/>
    </row>
    <row r="1198" spans="11:11" x14ac:dyDescent="0.25">
      <c r="K1198" s="114"/>
    </row>
    <row r="1199" spans="11:11" x14ac:dyDescent="0.25">
      <c r="K1199" s="114"/>
    </row>
    <row r="1200" spans="11:11" x14ac:dyDescent="0.25">
      <c r="K1200" s="114"/>
    </row>
    <row r="1201" spans="11:11" x14ac:dyDescent="0.25">
      <c r="K1201" s="114"/>
    </row>
    <row r="1202" spans="11:11" x14ac:dyDescent="0.25">
      <c r="K1202" s="114"/>
    </row>
    <row r="1203" spans="11:11" x14ac:dyDescent="0.25">
      <c r="K1203" s="114"/>
    </row>
    <row r="1204" spans="11:11" x14ac:dyDescent="0.25">
      <c r="K1204" s="114"/>
    </row>
    <row r="1205" spans="11:11" x14ac:dyDescent="0.25">
      <c r="K1205" s="114"/>
    </row>
    <row r="1206" spans="11:11" x14ac:dyDescent="0.25">
      <c r="K1206" s="114"/>
    </row>
    <row r="1207" spans="11:11" x14ac:dyDescent="0.25">
      <c r="K1207" s="114"/>
    </row>
    <row r="1208" spans="11:11" x14ac:dyDescent="0.25">
      <c r="K1208" s="114"/>
    </row>
    <row r="1209" spans="11:11" x14ac:dyDescent="0.25">
      <c r="K1209" s="114"/>
    </row>
    <row r="1210" spans="11:11" x14ac:dyDescent="0.25">
      <c r="K1210" s="114"/>
    </row>
    <row r="1211" spans="11:11" x14ac:dyDescent="0.25">
      <c r="K1211" s="114"/>
    </row>
    <row r="1212" spans="11:11" x14ac:dyDescent="0.25">
      <c r="K1212" s="114"/>
    </row>
    <row r="1213" spans="11:11" x14ac:dyDescent="0.25">
      <c r="K1213" s="114"/>
    </row>
    <row r="1214" spans="11:11" x14ac:dyDescent="0.25">
      <c r="K1214" s="114"/>
    </row>
    <row r="1215" spans="11:11" x14ac:dyDescent="0.25">
      <c r="K1215" s="114"/>
    </row>
    <row r="1216" spans="11:11" x14ac:dyDescent="0.25">
      <c r="K1216" s="114"/>
    </row>
    <row r="1217" spans="11:11" x14ac:dyDescent="0.25">
      <c r="K1217" s="114"/>
    </row>
    <row r="1218" spans="11:11" x14ac:dyDescent="0.25">
      <c r="K1218" s="114"/>
    </row>
    <row r="1219" spans="11:11" x14ac:dyDescent="0.25">
      <c r="K1219" s="114"/>
    </row>
    <row r="1220" spans="11:11" x14ac:dyDescent="0.25">
      <c r="K1220" s="114"/>
    </row>
    <row r="1221" spans="11:11" x14ac:dyDescent="0.25">
      <c r="K1221" s="114"/>
    </row>
    <row r="1222" spans="11:11" x14ac:dyDescent="0.25">
      <c r="K1222" s="114"/>
    </row>
    <row r="1223" spans="11:11" x14ac:dyDescent="0.25">
      <c r="K1223" s="114"/>
    </row>
    <row r="1224" spans="11:11" x14ac:dyDescent="0.25">
      <c r="K1224" s="114"/>
    </row>
    <row r="1225" spans="11:11" x14ac:dyDescent="0.25">
      <c r="K1225" s="114"/>
    </row>
    <row r="1226" spans="11:11" x14ac:dyDescent="0.25">
      <c r="K1226" s="114"/>
    </row>
    <row r="1227" spans="11:11" x14ac:dyDescent="0.25">
      <c r="K1227" s="114"/>
    </row>
    <row r="1228" spans="11:11" x14ac:dyDescent="0.25">
      <c r="K1228" s="114"/>
    </row>
    <row r="1229" spans="11:11" x14ac:dyDescent="0.25">
      <c r="K1229" s="114"/>
    </row>
    <row r="1230" spans="11:11" x14ac:dyDescent="0.25">
      <c r="K1230" s="114"/>
    </row>
    <row r="1231" spans="11:11" x14ac:dyDescent="0.25">
      <c r="K1231" s="114"/>
    </row>
    <row r="1232" spans="11:11" x14ac:dyDescent="0.25">
      <c r="K1232" s="114"/>
    </row>
    <row r="1233" spans="11:11" x14ac:dyDescent="0.25">
      <c r="K1233" s="114"/>
    </row>
    <row r="1234" spans="11:11" x14ac:dyDescent="0.25">
      <c r="K1234" s="114"/>
    </row>
    <row r="1235" spans="11:11" x14ac:dyDescent="0.25">
      <c r="K1235" s="114"/>
    </row>
    <row r="1236" spans="11:11" x14ac:dyDescent="0.25">
      <c r="K1236" s="114"/>
    </row>
    <row r="1237" spans="11:11" x14ac:dyDescent="0.25">
      <c r="K1237" s="114"/>
    </row>
    <row r="1238" spans="11:11" x14ac:dyDescent="0.25">
      <c r="K1238" s="114"/>
    </row>
    <row r="1239" spans="11:11" x14ac:dyDescent="0.25">
      <c r="K1239" s="114"/>
    </row>
    <row r="1240" spans="11:11" x14ac:dyDescent="0.25">
      <c r="K1240" s="114"/>
    </row>
    <row r="1241" spans="11:11" x14ac:dyDescent="0.25">
      <c r="K1241" s="114"/>
    </row>
    <row r="1242" spans="11:11" x14ac:dyDescent="0.25">
      <c r="K1242" s="114"/>
    </row>
    <row r="1243" spans="11:11" x14ac:dyDescent="0.25">
      <c r="K1243" s="114"/>
    </row>
    <row r="1244" spans="11:11" x14ac:dyDescent="0.25">
      <c r="K1244" s="114"/>
    </row>
    <row r="1245" spans="11:11" x14ac:dyDescent="0.25">
      <c r="K1245" s="114"/>
    </row>
    <row r="1246" spans="11:11" x14ac:dyDescent="0.25">
      <c r="K1246" s="114"/>
    </row>
    <row r="1247" spans="11:11" x14ac:dyDescent="0.25">
      <c r="K1247" s="114"/>
    </row>
    <row r="1248" spans="11:11" x14ac:dyDescent="0.25">
      <c r="K1248" s="114"/>
    </row>
    <row r="1249" spans="11:11" x14ac:dyDescent="0.25">
      <c r="K1249" s="114"/>
    </row>
    <row r="1250" spans="11:11" x14ac:dyDescent="0.25">
      <c r="K1250" s="114"/>
    </row>
    <row r="1251" spans="11:11" x14ac:dyDescent="0.25">
      <c r="K1251" s="114"/>
    </row>
    <row r="1252" spans="11:11" x14ac:dyDescent="0.25">
      <c r="K1252" s="114"/>
    </row>
    <row r="1253" spans="11:11" x14ac:dyDescent="0.25">
      <c r="K1253" s="114"/>
    </row>
    <row r="1254" spans="11:11" x14ac:dyDescent="0.25">
      <c r="K1254" s="114"/>
    </row>
    <row r="1255" spans="11:11" x14ac:dyDescent="0.25">
      <c r="K1255" s="114"/>
    </row>
    <row r="1256" spans="11:11" x14ac:dyDescent="0.25">
      <c r="K1256" s="114"/>
    </row>
    <row r="1257" spans="11:11" x14ac:dyDescent="0.25">
      <c r="K1257" s="114"/>
    </row>
    <row r="1258" spans="11:11" x14ac:dyDescent="0.25">
      <c r="K1258" s="114"/>
    </row>
    <row r="1259" spans="11:11" x14ac:dyDescent="0.25">
      <c r="K1259" s="114"/>
    </row>
    <row r="1260" spans="11:11" x14ac:dyDescent="0.25">
      <c r="K1260" s="114"/>
    </row>
    <row r="1261" spans="11:11" x14ac:dyDescent="0.25">
      <c r="K1261" s="114"/>
    </row>
    <row r="1262" spans="11:11" x14ac:dyDescent="0.25">
      <c r="K1262" s="114"/>
    </row>
    <row r="1263" spans="11:11" x14ac:dyDescent="0.25">
      <c r="K1263" s="114"/>
    </row>
    <row r="1264" spans="11:11" x14ac:dyDescent="0.25">
      <c r="K1264" s="114"/>
    </row>
    <row r="1265" spans="11:11" x14ac:dyDescent="0.25">
      <c r="K1265" s="114"/>
    </row>
    <row r="1266" spans="11:11" x14ac:dyDescent="0.25">
      <c r="K1266" s="114"/>
    </row>
    <row r="1267" spans="11:11" x14ac:dyDescent="0.25">
      <c r="K1267" s="114"/>
    </row>
    <row r="1268" spans="11:11" x14ac:dyDescent="0.25">
      <c r="K1268" s="114"/>
    </row>
    <row r="1269" spans="11:11" x14ac:dyDescent="0.25">
      <c r="K1269" s="114"/>
    </row>
    <row r="1270" spans="11:11" x14ac:dyDescent="0.25">
      <c r="K1270" s="114"/>
    </row>
    <row r="1271" spans="11:11" x14ac:dyDescent="0.25">
      <c r="K1271" s="114"/>
    </row>
    <row r="1272" spans="11:11" x14ac:dyDescent="0.25">
      <c r="K1272" s="114"/>
    </row>
    <row r="1273" spans="11:11" x14ac:dyDescent="0.25">
      <c r="K1273" s="114"/>
    </row>
    <row r="1274" spans="11:11" x14ac:dyDescent="0.25">
      <c r="K1274" s="114"/>
    </row>
    <row r="1275" spans="11:11" x14ac:dyDescent="0.25">
      <c r="K1275" s="114"/>
    </row>
    <row r="1276" spans="11:11" x14ac:dyDescent="0.25">
      <c r="K1276" s="114"/>
    </row>
    <row r="1277" spans="11:11" x14ac:dyDescent="0.25">
      <c r="K1277" s="114"/>
    </row>
    <row r="1278" spans="11:11" x14ac:dyDescent="0.25">
      <c r="K1278" s="114"/>
    </row>
    <row r="1279" spans="11:11" x14ac:dyDescent="0.25">
      <c r="K1279" s="114"/>
    </row>
    <row r="1280" spans="11:11" x14ac:dyDescent="0.25">
      <c r="K1280" s="114"/>
    </row>
    <row r="1281" spans="11:11" x14ac:dyDescent="0.25">
      <c r="K1281" s="114"/>
    </row>
    <row r="1282" spans="11:11" x14ac:dyDescent="0.25">
      <c r="K1282" s="114"/>
    </row>
    <row r="1283" spans="11:11" x14ac:dyDescent="0.25">
      <c r="K1283" s="114"/>
    </row>
    <row r="1284" spans="11:11" x14ac:dyDescent="0.25">
      <c r="K1284" s="114"/>
    </row>
    <row r="1285" spans="11:11" x14ac:dyDescent="0.25">
      <c r="K1285" s="114"/>
    </row>
    <row r="1286" spans="11:11" x14ac:dyDescent="0.25">
      <c r="K1286" s="114"/>
    </row>
    <row r="1287" spans="11:11" x14ac:dyDescent="0.25">
      <c r="K1287" s="114"/>
    </row>
    <row r="1288" spans="11:11" x14ac:dyDescent="0.25">
      <c r="K1288" s="114"/>
    </row>
    <row r="1289" spans="11:11" x14ac:dyDescent="0.25">
      <c r="K1289" s="114"/>
    </row>
    <row r="1290" spans="11:11" x14ac:dyDescent="0.25">
      <c r="K1290" s="114"/>
    </row>
    <row r="1291" spans="11:11" x14ac:dyDescent="0.25">
      <c r="K1291" s="114"/>
    </row>
    <row r="1292" spans="11:11" x14ac:dyDescent="0.25">
      <c r="K1292" s="114"/>
    </row>
    <row r="1293" spans="11:11" x14ac:dyDescent="0.25">
      <c r="K1293" s="114"/>
    </row>
    <row r="1294" spans="11:11" x14ac:dyDescent="0.25">
      <c r="K1294" s="114"/>
    </row>
    <row r="1295" spans="11:11" x14ac:dyDescent="0.25">
      <c r="K1295" s="114"/>
    </row>
    <row r="1296" spans="11:11" x14ac:dyDescent="0.25">
      <c r="K1296" s="114"/>
    </row>
    <row r="1297" spans="11:11" x14ac:dyDescent="0.25">
      <c r="K1297" s="114"/>
    </row>
    <row r="1298" spans="11:11" x14ac:dyDescent="0.25">
      <c r="K1298" s="114"/>
    </row>
    <row r="1299" spans="11:11" x14ac:dyDescent="0.25">
      <c r="K1299" s="114"/>
    </row>
    <row r="1300" spans="11:11" x14ac:dyDescent="0.25">
      <c r="K1300" s="114"/>
    </row>
    <row r="1301" spans="11:11" x14ac:dyDescent="0.25">
      <c r="K1301" s="114"/>
    </row>
    <row r="1302" spans="11:11" x14ac:dyDescent="0.25">
      <c r="K1302" s="114"/>
    </row>
    <row r="1303" spans="11:11" x14ac:dyDescent="0.25">
      <c r="K1303" s="114"/>
    </row>
    <row r="1304" spans="11:11" x14ac:dyDescent="0.25">
      <c r="K1304" s="114"/>
    </row>
    <row r="1305" spans="11:11" x14ac:dyDescent="0.25">
      <c r="K1305" s="114"/>
    </row>
    <row r="1306" spans="11:11" x14ac:dyDescent="0.25">
      <c r="K1306" s="114"/>
    </row>
    <row r="1307" spans="11:11" x14ac:dyDescent="0.25">
      <c r="K1307" s="114"/>
    </row>
    <row r="1308" spans="11:11" x14ac:dyDescent="0.25">
      <c r="K1308" s="114"/>
    </row>
    <row r="1309" spans="11:11" x14ac:dyDescent="0.25">
      <c r="K1309" s="114"/>
    </row>
    <row r="1310" spans="11:11" x14ac:dyDescent="0.25">
      <c r="K1310" s="114"/>
    </row>
    <row r="1311" spans="11:11" x14ac:dyDescent="0.25">
      <c r="K1311" s="114"/>
    </row>
    <row r="1312" spans="11:11" x14ac:dyDescent="0.25">
      <c r="K1312" s="114"/>
    </row>
    <row r="1313" spans="11:11" x14ac:dyDescent="0.25">
      <c r="K1313" s="114"/>
    </row>
    <row r="1314" spans="11:11" x14ac:dyDescent="0.25">
      <c r="K1314" s="114"/>
    </row>
    <row r="1315" spans="11:11" x14ac:dyDescent="0.25">
      <c r="K1315" s="114"/>
    </row>
    <row r="1316" spans="11:11" x14ac:dyDescent="0.25">
      <c r="K1316" s="114"/>
    </row>
    <row r="1317" spans="11:11" x14ac:dyDescent="0.25">
      <c r="K1317" s="114"/>
    </row>
    <row r="1318" spans="11:11" x14ac:dyDescent="0.25">
      <c r="K1318" s="114"/>
    </row>
    <row r="1319" spans="11:11" x14ac:dyDescent="0.25">
      <c r="K1319" s="114"/>
    </row>
    <row r="1320" spans="11:11" x14ac:dyDescent="0.25">
      <c r="K1320" s="114"/>
    </row>
    <row r="1321" spans="11:11" x14ac:dyDescent="0.25">
      <c r="K1321" s="114"/>
    </row>
    <row r="1322" spans="11:11" x14ac:dyDescent="0.25">
      <c r="K1322" s="114"/>
    </row>
    <row r="1323" spans="11:11" x14ac:dyDescent="0.25">
      <c r="K1323" s="114"/>
    </row>
    <row r="1324" spans="11:11" x14ac:dyDescent="0.25">
      <c r="K1324" s="114"/>
    </row>
    <row r="1325" spans="11:11" x14ac:dyDescent="0.25">
      <c r="K1325" s="114"/>
    </row>
    <row r="1326" spans="11:11" x14ac:dyDescent="0.25">
      <c r="K1326" s="114"/>
    </row>
    <row r="1327" spans="11:11" x14ac:dyDescent="0.25">
      <c r="K1327" s="114"/>
    </row>
    <row r="1328" spans="11:11" x14ac:dyDescent="0.25">
      <c r="K1328" s="114"/>
    </row>
    <row r="1329" spans="11:11" x14ac:dyDescent="0.25">
      <c r="K1329" s="114"/>
    </row>
    <row r="1330" spans="11:11" x14ac:dyDescent="0.25">
      <c r="K1330" s="114"/>
    </row>
    <row r="1331" spans="11:11" x14ac:dyDescent="0.25">
      <c r="K1331" s="114"/>
    </row>
    <row r="1332" spans="11:11" x14ac:dyDescent="0.25">
      <c r="K1332" s="114"/>
    </row>
    <row r="1333" spans="11:11" x14ac:dyDescent="0.25">
      <c r="K1333" s="114"/>
    </row>
    <row r="1334" spans="11:11" x14ac:dyDescent="0.25">
      <c r="K1334" s="114"/>
    </row>
    <row r="1335" spans="11:11" x14ac:dyDescent="0.25">
      <c r="K1335" s="114"/>
    </row>
    <row r="1336" spans="11:11" x14ac:dyDescent="0.25">
      <c r="K1336" s="114"/>
    </row>
    <row r="1337" spans="11:11" x14ac:dyDescent="0.25">
      <c r="K1337" s="114"/>
    </row>
    <row r="1338" spans="11:11" x14ac:dyDescent="0.25">
      <c r="K1338" s="114"/>
    </row>
    <row r="1339" spans="11:11" x14ac:dyDescent="0.25">
      <c r="K1339" s="114"/>
    </row>
    <row r="1340" spans="11:11" x14ac:dyDescent="0.25">
      <c r="K1340" s="114"/>
    </row>
    <row r="1341" spans="11:11" x14ac:dyDescent="0.25">
      <c r="K1341" s="114"/>
    </row>
    <row r="1342" spans="11:11" x14ac:dyDescent="0.25">
      <c r="K1342" s="114"/>
    </row>
    <row r="1343" spans="11:11" x14ac:dyDescent="0.25">
      <c r="K1343" s="114"/>
    </row>
    <row r="1344" spans="11:11" x14ac:dyDescent="0.25">
      <c r="K1344" s="114"/>
    </row>
    <row r="1345" spans="11:11" x14ac:dyDescent="0.25">
      <c r="K1345" s="114"/>
    </row>
    <row r="1346" spans="11:11" x14ac:dyDescent="0.25">
      <c r="K1346" s="114"/>
    </row>
    <row r="1347" spans="11:11" x14ac:dyDescent="0.25">
      <c r="K1347" s="114"/>
    </row>
    <row r="1348" spans="11:11" x14ac:dyDescent="0.25">
      <c r="K1348" s="114"/>
    </row>
    <row r="1349" spans="11:11" x14ac:dyDescent="0.25">
      <c r="K1349" s="114"/>
    </row>
    <row r="1350" spans="11:11" x14ac:dyDescent="0.25">
      <c r="K1350" s="114"/>
    </row>
    <row r="1351" spans="11:11" x14ac:dyDescent="0.25">
      <c r="K1351" s="114"/>
    </row>
    <row r="1352" spans="11:11" x14ac:dyDescent="0.25">
      <c r="K1352" s="114"/>
    </row>
    <row r="1353" spans="11:11" x14ac:dyDescent="0.25">
      <c r="K1353" s="114"/>
    </row>
    <row r="1354" spans="11:11" x14ac:dyDescent="0.25">
      <c r="K1354" s="114"/>
    </row>
    <row r="1355" spans="11:11" x14ac:dyDescent="0.25">
      <c r="K1355" s="114"/>
    </row>
    <row r="1356" spans="11:11" x14ac:dyDescent="0.25">
      <c r="K1356" s="114"/>
    </row>
    <row r="1357" spans="11:11" x14ac:dyDescent="0.25">
      <c r="K1357" s="114"/>
    </row>
    <row r="1358" spans="11:11" x14ac:dyDescent="0.25">
      <c r="K1358" s="114"/>
    </row>
    <row r="1359" spans="11:11" x14ac:dyDescent="0.25">
      <c r="K1359" s="114"/>
    </row>
    <row r="1360" spans="11:11" x14ac:dyDescent="0.25">
      <c r="K1360" s="114"/>
    </row>
    <row r="1361" spans="11:11" x14ac:dyDescent="0.25">
      <c r="K1361" s="114"/>
    </row>
    <row r="1362" spans="11:11" x14ac:dyDescent="0.25">
      <c r="K1362" s="114"/>
    </row>
    <row r="1363" spans="11:11" x14ac:dyDescent="0.25">
      <c r="K1363" s="114"/>
    </row>
    <row r="1364" spans="11:11" x14ac:dyDescent="0.25">
      <c r="K1364" s="114"/>
    </row>
    <row r="1365" spans="11:11" x14ac:dyDescent="0.25">
      <c r="K1365" s="114"/>
    </row>
    <row r="1366" spans="11:11" x14ac:dyDescent="0.25">
      <c r="K1366" s="114"/>
    </row>
    <row r="1367" spans="11:11" x14ac:dyDescent="0.25">
      <c r="K1367" s="114"/>
    </row>
    <row r="1368" spans="11:11" x14ac:dyDescent="0.25">
      <c r="K1368" s="114"/>
    </row>
    <row r="1369" spans="11:11" x14ac:dyDescent="0.25">
      <c r="K1369" s="114"/>
    </row>
    <row r="1370" spans="11:11" x14ac:dyDescent="0.25">
      <c r="K1370" s="114"/>
    </row>
    <row r="1371" spans="11:11" x14ac:dyDescent="0.25">
      <c r="K1371" s="114"/>
    </row>
    <row r="1372" spans="11:11" x14ac:dyDescent="0.25">
      <c r="K1372" s="114"/>
    </row>
    <row r="1373" spans="11:11" x14ac:dyDescent="0.25">
      <c r="K1373" s="114"/>
    </row>
    <row r="1374" spans="11:11" x14ac:dyDescent="0.25">
      <c r="K1374" s="114"/>
    </row>
    <row r="1375" spans="11:11" x14ac:dyDescent="0.25">
      <c r="K1375" s="114"/>
    </row>
    <row r="1376" spans="11:11" x14ac:dyDescent="0.25">
      <c r="K1376" s="114"/>
    </row>
    <row r="1377" spans="11:11" x14ac:dyDescent="0.25">
      <c r="K1377" s="114"/>
    </row>
    <row r="1378" spans="11:11" x14ac:dyDescent="0.25">
      <c r="K1378" s="114"/>
    </row>
    <row r="1379" spans="11:11" x14ac:dyDescent="0.25">
      <c r="K1379" s="114"/>
    </row>
    <row r="1380" spans="11:11" x14ac:dyDescent="0.25">
      <c r="K1380" s="114"/>
    </row>
    <row r="1381" spans="11:11" x14ac:dyDescent="0.25">
      <c r="K1381" s="114"/>
    </row>
    <row r="1382" spans="11:11" x14ac:dyDescent="0.25">
      <c r="K1382" s="114"/>
    </row>
    <row r="1383" spans="11:11" x14ac:dyDescent="0.25">
      <c r="K1383" s="114"/>
    </row>
    <row r="1384" spans="11:11" x14ac:dyDescent="0.25">
      <c r="K1384" s="114"/>
    </row>
    <row r="1385" spans="11:11" x14ac:dyDescent="0.25">
      <c r="K1385" s="114"/>
    </row>
    <row r="1386" spans="11:11" x14ac:dyDescent="0.25">
      <c r="K1386" s="114"/>
    </row>
    <row r="1387" spans="11:11" x14ac:dyDescent="0.25">
      <c r="K1387" s="114"/>
    </row>
    <row r="1388" spans="11:11" x14ac:dyDescent="0.25">
      <c r="K1388" s="114"/>
    </row>
    <row r="1389" spans="11:11" x14ac:dyDescent="0.25">
      <c r="K1389" s="114"/>
    </row>
    <row r="1390" spans="11:11" x14ac:dyDescent="0.25">
      <c r="K1390" s="114"/>
    </row>
    <row r="1391" spans="11:11" x14ac:dyDescent="0.25">
      <c r="K1391" s="114"/>
    </row>
    <row r="1392" spans="11:11" x14ac:dyDescent="0.25">
      <c r="K1392" s="114"/>
    </row>
    <row r="1393" spans="11:11" x14ac:dyDescent="0.25">
      <c r="K1393" s="114"/>
    </row>
    <row r="1394" spans="11:11" x14ac:dyDescent="0.25">
      <c r="K1394" s="114"/>
    </row>
    <row r="1395" spans="11:11" x14ac:dyDescent="0.25">
      <c r="K1395" s="114"/>
    </row>
    <row r="1396" spans="11:11" x14ac:dyDescent="0.25">
      <c r="K1396" s="114"/>
    </row>
    <row r="1397" spans="11:11" x14ac:dyDescent="0.25">
      <c r="K1397" s="114"/>
    </row>
    <row r="1398" spans="11:11" x14ac:dyDescent="0.25">
      <c r="K1398" s="114"/>
    </row>
    <row r="1399" spans="11:11" x14ac:dyDescent="0.25">
      <c r="K1399" s="114"/>
    </row>
    <row r="1400" spans="11:11" x14ac:dyDescent="0.25">
      <c r="K1400" s="114"/>
    </row>
    <row r="1401" spans="11:11" x14ac:dyDescent="0.25">
      <c r="K1401" s="114"/>
    </row>
    <row r="1402" spans="11:11" x14ac:dyDescent="0.25">
      <c r="K1402" s="114"/>
    </row>
    <row r="1403" spans="11:11" x14ac:dyDescent="0.25">
      <c r="K1403" s="114"/>
    </row>
    <row r="1404" spans="11:11" x14ac:dyDescent="0.25">
      <c r="K1404" s="114"/>
    </row>
    <row r="1405" spans="11:11" x14ac:dyDescent="0.25">
      <c r="K1405" s="114"/>
    </row>
    <row r="1406" spans="11:11" x14ac:dyDescent="0.25">
      <c r="K1406" s="114"/>
    </row>
    <row r="1407" spans="11:11" x14ac:dyDescent="0.25">
      <c r="K1407" s="114"/>
    </row>
    <row r="1408" spans="11:11" x14ac:dyDescent="0.25">
      <c r="K1408" s="114"/>
    </row>
    <row r="1409" spans="11:11" x14ac:dyDescent="0.25">
      <c r="K1409" s="114"/>
    </row>
    <row r="1410" spans="11:11" x14ac:dyDescent="0.25">
      <c r="K1410" s="114"/>
    </row>
    <row r="1411" spans="11:11" x14ac:dyDescent="0.25">
      <c r="K1411" s="114"/>
    </row>
    <row r="1412" spans="11:11" x14ac:dyDescent="0.25">
      <c r="K1412" s="114"/>
    </row>
    <row r="1413" spans="11:11" x14ac:dyDescent="0.25">
      <c r="K1413" s="114"/>
    </row>
    <row r="1414" spans="11:11" x14ac:dyDescent="0.25">
      <c r="K1414" s="114"/>
    </row>
    <row r="1415" spans="11:11" x14ac:dyDescent="0.25">
      <c r="K1415" s="114"/>
    </row>
    <row r="1416" spans="11:11" x14ac:dyDescent="0.25">
      <c r="K1416" s="114"/>
    </row>
    <row r="1417" spans="11:11" x14ac:dyDescent="0.25">
      <c r="K1417" s="114"/>
    </row>
    <row r="1418" spans="11:11" x14ac:dyDescent="0.25">
      <c r="K1418" s="114"/>
    </row>
    <row r="1419" spans="11:11" x14ac:dyDescent="0.25">
      <c r="K1419" s="114"/>
    </row>
    <row r="1420" spans="11:11" x14ac:dyDescent="0.25">
      <c r="K1420" s="114"/>
    </row>
    <row r="1421" spans="11:11" x14ac:dyDescent="0.25">
      <c r="K1421" s="114"/>
    </row>
    <row r="1422" spans="11:11" x14ac:dyDescent="0.25">
      <c r="K1422" s="114"/>
    </row>
    <row r="1423" spans="11:11" x14ac:dyDescent="0.25">
      <c r="K1423" s="114"/>
    </row>
    <row r="1424" spans="11:11" x14ac:dyDescent="0.25">
      <c r="K1424" s="114"/>
    </row>
    <row r="1425" spans="11:11" x14ac:dyDescent="0.25">
      <c r="K1425" s="114"/>
    </row>
    <row r="1426" spans="11:11" x14ac:dyDescent="0.25">
      <c r="K1426" s="114"/>
    </row>
    <row r="1427" spans="11:11" x14ac:dyDescent="0.25">
      <c r="K1427" s="114"/>
    </row>
    <row r="1428" spans="11:11" x14ac:dyDescent="0.25">
      <c r="K1428" s="114"/>
    </row>
    <row r="1429" spans="11:11" x14ac:dyDescent="0.25">
      <c r="K1429" s="114"/>
    </row>
    <row r="1430" spans="11:11" x14ac:dyDescent="0.25">
      <c r="K1430" s="114"/>
    </row>
    <row r="1431" spans="11:11" x14ac:dyDescent="0.25">
      <c r="K1431" s="114"/>
    </row>
    <row r="1432" spans="11:11" x14ac:dyDescent="0.25">
      <c r="K1432" s="114"/>
    </row>
    <row r="1433" spans="11:11" x14ac:dyDescent="0.25">
      <c r="K1433" s="114"/>
    </row>
    <row r="1434" spans="11:11" x14ac:dyDescent="0.25">
      <c r="K1434" s="114"/>
    </row>
    <row r="1435" spans="11:11" x14ac:dyDescent="0.25">
      <c r="K1435" s="114"/>
    </row>
    <row r="1436" spans="11:11" x14ac:dyDescent="0.25">
      <c r="K1436" s="114"/>
    </row>
    <row r="1437" spans="11:11" x14ac:dyDescent="0.25">
      <c r="K1437" s="114"/>
    </row>
    <row r="1438" spans="11:11" x14ac:dyDescent="0.25">
      <c r="K1438" s="114"/>
    </row>
    <row r="1439" spans="11:11" x14ac:dyDescent="0.25">
      <c r="K1439" s="114"/>
    </row>
    <row r="1440" spans="11:11" x14ac:dyDescent="0.25">
      <c r="K1440" s="114"/>
    </row>
    <row r="1441" spans="11:11" x14ac:dyDescent="0.25">
      <c r="K1441" s="114"/>
    </row>
    <row r="1442" spans="11:11" x14ac:dyDescent="0.25">
      <c r="K1442" s="114"/>
    </row>
    <row r="1443" spans="11:11" x14ac:dyDescent="0.25">
      <c r="K1443" s="114"/>
    </row>
    <row r="1444" spans="11:11" x14ac:dyDescent="0.25">
      <c r="K1444" s="114"/>
    </row>
    <row r="1445" spans="11:11" x14ac:dyDescent="0.25">
      <c r="K1445" s="114"/>
    </row>
    <row r="1446" spans="11:11" x14ac:dyDescent="0.25">
      <c r="K1446" s="114"/>
    </row>
    <row r="1447" spans="11:11" x14ac:dyDescent="0.25">
      <c r="K1447" s="114"/>
    </row>
    <row r="1448" spans="11:11" x14ac:dyDescent="0.25">
      <c r="K1448" s="114"/>
    </row>
    <row r="1449" spans="11:11" x14ac:dyDescent="0.25">
      <c r="K1449" s="114"/>
    </row>
    <row r="1450" spans="11:11" x14ac:dyDescent="0.25">
      <c r="K1450" s="114"/>
    </row>
    <row r="1451" spans="11:11" x14ac:dyDescent="0.25">
      <c r="K1451" s="114"/>
    </row>
    <row r="1452" spans="11:11" x14ac:dyDescent="0.25">
      <c r="K1452" s="114"/>
    </row>
    <row r="1453" spans="11:11" x14ac:dyDescent="0.25">
      <c r="K1453" s="114"/>
    </row>
    <row r="1454" spans="11:11" x14ac:dyDescent="0.25">
      <c r="K1454" s="114"/>
    </row>
    <row r="1455" spans="11:11" x14ac:dyDescent="0.25">
      <c r="K1455" s="114"/>
    </row>
    <row r="1456" spans="11:11" x14ac:dyDescent="0.25">
      <c r="K1456" s="114"/>
    </row>
    <row r="1457" spans="11:11" x14ac:dyDescent="0.25">
      <c r="K1457" s="114"/>
    </row>
    <row r="1458" spans="11:11" x14ac:dyDescent="0.25">
      <c r="K1458" s="114"/>
    </row>
    <row r="1459" spans="11:11" x14ac:dyDescent="0.25">
      <c r="K1459" s="114"/>
    </row>
    <row r="1460" spans="11:11" x14ac:dyDescent="0.25">
      <c r="K1460" s="114"/>
    </row>
    <row r="1461" spans="11:11" x14ac:dyDescent="0.25">
      <c r="K1461" s="114"/>
    </row>
    <row r="1462" spans="11:11" x14ac:dyDescent="0.25">
      <c r="K1462" s="114"/>
    </row>
    <row r="1463" spans="11:11" x14ac:dyDescent="0.25">
      <c r="K1463" s="114"/>
    </row>
    <row r="1464" spans="11:11" x14ac:dyDescent="0.25">
      <c r="K1464" s="114"/>
    </row>
    <row r="1465" spans="11:11" x14ac:dyDescent="0.25">
      <c r="K1465" s="114"/>
    </row>
    <row r="1466" spans="11:11" x14ac:dyDescent="0.25">
      <c r="K1466" s="114"/>
    </row>
    <row r="1467" spans="11:11" x14ac:dyDescent="0.25">
      <c r="K1467" s="114"/>
    </row>
    <row r="1468" spans="11:11" x14ac:dyDescent="0.25">
      <c r="K1468" s="114"/>
    </row>
    <row r="1469" spans="11:11" x14ac:dyDescent="0.25">
      <c r="K1469" s="114"/>
    </row>
    <row r="1470" spans="11:11" x14ac:dyDescent="0.25">
      <c r="K1470" s="114"/>
    </row>
    <row r="1471" spans="11:11" x14ac:dyDescent="0.25">
      <c r="K1471" s="114"/>
    </row>
    <row r="1472" spans="11:11" x14ac:dyDescent="0.25">
      <c r="K1472" s="114"/>
    </row>
    <row r="1473" spans="11:11" x14ac:dyDescent="0.25">
      <c r="K1473" s="114"/>
    </row>
    <row r="1474" spans="11:11" x14ac:dyDescent="0.25">
      <c r="K1474" s="114"/>
    </row>
    <row r="1475" spans="11:11" x14ac:dyDescent="0.25">
      <c r="K1475" s="114"/>
    </row>
    <row r="1476" spans="11:11" x14ac:dyDescent="0.25">
      <c r="K1476" s="114"/>
    </row>
    <row r="1477" spans="11:11" x14ac:dyDescent="0.25">
      <c r="K1477" s="114"/>
    </row>
    <row r="1478" spans="11:11" x14ac:dyDescent="0.25">
      <c r="K1478" s="114"/>
    </row>
    <row r="1479" spans="11:11" x14ac:dyDescent="0.25">
      <c r="K1479" s="114"/>
    </row>
    <row r="1480" spans="11:11" x14ac:dyDescent="0.25">
      <c r="K1480" s="114"/>
    </row>
    <row r="1481" spans="11:11" x14ac:dyDescent="0.25">
      <c r="K1481" s="114"/>
    </row>
    <row r="1482" spans="11:11" x14ac:dyDescent="0.25">
      <c r="K1482" s="114"/>
    </row>
    <row r="1483" spans="11:11" x14ac:dyDescent="0.25">
      <c r="K1483" s="114"/>
    </row>
    <row r="1484" spans="11:11" x14ac:dyDescent="0.25">
      <c r="K1484" s="114"/>
    </row>
    <row r="1485" spans="11:11" x14ac:dyDescent="0.25">
      <c r="K1485" s="114"/>
    </row>
    <row r="1486" spans="11:11" x14ac:dyDescent="0.25">
      <c r="K1486" s="114"/>
    </row>
    <row r="1487" spans="11:11" x14ac:dyDescent="0.25">
      <c r="K1487" s="114"/>
    </row>
    <row r="1488" spans="11:11" x14ac:dyDescent="0.25">
      <c r="K1488" s="114"/>
    </row>
    <row r="1489" spans="11:11" x14ac:dyDescent="0.25">
      <c r="K1489" s="114"/>
    </row>
    <row r="1490" spans="11:11" x14ac:dyDescent="0.25">
      <c r="K1490" s="114"/>
    </row>
    <row r="1491" spans="11:11" x14ac:dyDescent="0.25">
      <c r="K1491" s="114"/>
    </row>
    <row r="1492" spans="11:11" x14ac:dyDescent="0.25">
      <c r="K1492" s="114"/>
    </row>
    <row r="1493" spans="11:11" x14ac:dyDescent="0.25">
      <c r="K1493" s="114"/>
    </row>
    <row r="1494" spans="11:11" x14ac:dyDescent="0.25">
      <c r="K1494" s="114"/>
    </row>
    <row r="1495" spans="11:11" x14ac:dyDescent="0.25">
      <c r="K1495" s="114"/>
    </row>
    <row r="1496" spans="11:11" x14ac:dyDescent="0.25">
      <c r="K1496" s="114"/>
    </row>
    <row r="1497" spans="11:11" x14ac:dyDescent="0.25">
      <c r="K1497" s="114"/>
    </row>
    <row r="1498" spans="11:11" x14ac:dyDescent="0.25">
      <c r="K1498" s="114"/>
    </row>
    <row r="1499" spans="11:11" x14ac:dyDescent="0.25">
      <c r="K1499" s="114"/>
    </row>
    <row r="1500" spans="11:11" x14ac:dyDescent="0.25">
      <c r="K1500" s="114"/>
    </row>
    <row r="1501" spans="11:11" x14ac:dyDescent="0.25">
      <c r="K1501" s="114"/>
    </row>
    <row r="1502" spans="11:11" x14ac:dyDescent="0.25">
      <c r="K1502" s="114"/>
    </row>
    <row r="1503" spans="11:11" x14ac:dyDescent="0.25">
      <c r="K1503" s="114"/>
    </row>
    <row r="1504" spans="11:11" x14ac:dyDescent="0.25">
      <c r="K1504" s="114"/>
    </row>
    <row r="1505" spans="11:11" x14ac:dyDescent="0.25">
      <c r="K1505" s="114"/>
    </row>
    <row r="1506" spans="11:11" x14ac:dyDescent="0.25">
      <c r="K1506" s="114"/>
    </row>
    <row r="1507" spans="11:11" x14ac:dyDescent="0.25">
      <c r="K1507" s="114"/>
    </row>
    <row r="1508" spans="11:11" x14ac:dyDescent="0.25">
      <c r="K1508" s="114"/>
    </row>
    <row r="1509" spans="11:11" x14ac:dyDescent="0.25">
      <c r="K1509" s="114"/>
    </row>
    <row r="1510" spans="11:11" x14ac:dyDescent="0.25">
      <c r="K1510" s="114"/>
    </row>
    <row r="1511" spans="11:11" x14ac:dyDescent="0.25">
      <c r="K1511" s="114"/>
    </row>
    <row r="1512" spans="11:11" x14ac:dyDescent="0.25">
      <c r="K1512" s="114"/>
    </row>
    <row r="1513" spans="11:11" x14ac:dyDescent="0.25">
      <c r="K1513" s="114"/>
    </row>
    <row r="1514" spans="11:11" x14ac:dyDescent="0.25">
      <c r="K1514" s="114"/>
    </row>
    <row r="1515" spans="11:11" x14ac:dyDescent="0.25">
      <c r="K1515" s="114"/>
    </row>
    <row r="1516" spans="11:11" x14ac:dyDescent="0.25">
      <c r="K1516" s="114"/>
    </row>
    <row r="1517" spans="11:11" x14ac:dyDescent="0.25">
      <c r="K1517" s="114"/>
    </row>
    <row r="1518" spans="11:11" x14ac:dyDescent="0.25">
      <c r="K1518" s="114"/>
    </row>
    <row r="1519" spans="11:11" x14ac:dyDescent="0.25">
      <c r="K1519" s="114"/>
    </row>
    <row r="1520" spans="11:11" x14ac:dyDescent="0.25">
      <c r="K1520" s="114"/>
    </row>
    <row r="1521" spans="11:11" x14ac:dyDescent="0.25">
      <c r="K1521" s="114"/>
    </row>
    <row r="1522" spans="11:11" x14ac:dyDescent="0.25">
      <c r="K1522" s="114"/>
    </row>
    <row r="1523" spans="11:11" x14ac:dyDescent="0.25">
      <c r="K1523" s="114"/>
    </row>
    <row r="1524" spans="11:11" x14ac:dyDescent="0.25">
      <c r="K1524" s="114"/>
    </row>
    <row r="1525" spans="11:11" x14ac:dyDescent="0.25">
      <c r="K1525" s="114"/>
    </row>
    <row r="1526" spans="11:11" x14ac:dyDescent="0.25">
      <c r="K1526" s="114"/>
    </row>
    <row r="1527" spans="11:11" x14ac:dyDescent="0.25">
      <c r="K1527" s="114"/>
    </row>
    <row r="1528" spans="11:11" x14ac:dyDescent="0.25">
      <c r="K1528" s="114"/>
    </row>
    <row r="1529" spans="11:11" x14ac:dyDescent="0.25">
      <c r="K1529" s="114"/>
    </row>
    <row r="1530" spans="11:11" x14ac:dyDescent="0.25">
      <c r="K1530" s="114"/>
    </row>
    <row r="1531" spans="11:11" x14ac:dyDescent="0.25">
      <c r="K1531" s="114"/>
    </row>
    <row r="1532" spans="11:11" x14ac:dyDescent="0.25">
      <c r="K1532" s="114"/>
    </row>
    <row r="1533" spans="11:11" x14ac:dyDescent="0.25">
      <c r="K1533" s="114"/>
    </row>
    <row r="1534" spans="11:11" x14ac:dyDescent="0.25">
      <c r="K1534" s="114"/>
    </row>
    <row r="1535" spans="11:11" x14ac:dyDescent="0.25">
      <c r="K1535" s="114"/>
    </row>
    <row r="1536" spans="11:11" x14ac:dyDescent="0.25">
      <c r="K1536" s="114"/>
    </row>
    <row r="1537" spans="11:11" x14ac:dyDescent="0.25">
      <c r="K1537" s="114"/>
    </row>
    <row r="1538" spans="11:11" x14ac:dyDescent="0.25">
      <c r="K1538" s="114"/>
    </row>
    <row r="1539" spans="11:11" x14ac:dyDescent="0.25">
      <c r="K1539" s="114"/>
    </row>
    <row r="1540" spans="11:11" x14ac:dyDescent="0.25">
      <c r="K1540" s="114"/>
    </row>
    <row r="1541" spans="11:11" x14ac:dyDescent="0.25">
      <c r="K1541" s="114"/>
    </row>
    <row r="1542" spans="11:11" x14ac:dyDescent="0.25">
      <c r="K1542" s="114"/>
    </row>
    <row r="1543" spans="11:11" x14ac:dyDescent="0.25">
      <c r="K1543" s="114"/>
    </row>
    <row r="1544" spans="11:11" x14ac:dyDescent="0.25">
      <c r="K1544" s="114"/>
    </row>
    <row r="1545" spans="11:11" x14ac:dyDescent="0.25">
      <c r="K1545" s="114"/>
    </row>
    <row r="1546" spans="11:11" x14ac:dyDescent="0.25">
      <c r="K1546" s="114"/>
    </row>
    <row r="1547" spans="11:11" x14ac:dyDescent="0.25">
      <c r="K1547" s="114"/>
    </row>
    <row r="1548" spans="11:11" x14ac:dyDescent="0.25">
      <c r="K1548" s="114"/>
    </row>
    <row r="1549" spans="11:11" x14ac:dyDescent="0.25">
      <c r="K1549" s="114"/>
    </row>
    <row r="1550" spans="11:11" x14ac:dyDescent="0.25">
      <c r="K1550" s="114"/>
    </row>
    <row r="1551" spans="11:11" x14ac:dyDescent="0.25">
      <c r="K1551" s="114"/>
    </row>
    <row r="1552" spans="11:11" x14ac:dyDescent="0.25">
      <c r="K1552" s="114"/>
    </row>
    <row r="1553" spans="11:11" x14ac:dyDescent="0.25">
      <c r="K1553" s="114"/>
    </row>
    <row r="1554" spans="11:11" x14ac:dyDescent="0.25">
      <c r="K1554" s="114"/>
    </row>
    <row r="1555" spans="11:11" x14ac:dyDescent="0.25">
      <c r="K1555" s="114"/>
    </row>
    <row r="1556" spans="11:11" x14ac:dyDescent="0.25">
      <c r="K1556" s="114"/>
    </row>
    <row r="1557" spans="11:11" x14ac:dyDescent="0.25">
      <c r="K1557" s="114"/>
    </row>
    <row r="1558" spans="11:11" x14ac:dyDescent="0.25">
      <c r="K1558" s="114"/>
    </row>
    <row r="1559" spans="11:11" x14ac:dyDescent="0.25">
      <c r="K1559" s="114"/>
    </row>
    <row r="1560" spans="11:11" x14ac:dyDescent="0.25">
      <c r="K1560" s="114"/>
    </row>
    <row r="1561" spans="11:11" x14ac:dyDescent="0.25">
      <c r="K1561" s="114"/>
    </row>
    <row r="1562" spans="11:11" x14ac:dyDescent="0.25">
      <c r="K1562" s="114"/>
    </row>
    <row r="1563" spans="11:11" x14ac:dyDescent="0.25">
      <c r="K1563" s="114"/>
    </row>
    <row r="1564" spans="11:11" x14ac:dyDescent="0.25">
      <c r="K1564" s="114"/>
    </row>
    <row r="1565" spans="11:11" x14ac:dyDescent="0.25">
      <c r="K1565" s="114"/>
    </row>
    <row r="1566" spans="11:11" x14ac:dyDescent="0.25">
      <c r="K1566" s="114"/>
    </row>
    <row r="1567" spans="11:11" x14ac:dyDescent="0.25">
      <c r="K1567" s="114"/>
    </row>
    <row r="1568" spans="11:11" x14ac:dyDescent="0.25">
      <c r="K1568" s="114"/>
    </row>
    <row r="1569" spans="11:11" x14ac:dyDescent="0.25">
      <c r="K1569" s="114"/>
    </row>
    <row r="1570" spans="11:11" x14ac:dyDescent="0.25">
      <c r="K1570" s="114"/>
    </row>
    <row r="1571" spans="11:11" x14ac:dyDescent="0.25">
      <c r="K1571" s="114"/>
    </row>
    <row r="1572" spans="11:11" x14ac:dyDescent="0.25">
      <c r="K1572" s="114"/>
    </row>
    <row r="1573" spans="11:11" x14ac:dyDescent="0.25">
      <c r="K1573" s="114"/>
    </row>
    <row r="1574" spans="11:11" x14ac:dyDescent="0.25">
      <c r="K1574" s="114"/>
    </row>
    <row r="1575" spans="11:11" x14ac:dyDescent="0.25">
      <c r="K1575" s="114"/>
    </row>
    <row r="1576" spans="11:11" x14ac:dyDescent="0.25">
      <c r="K1576" s="114"/>
    </row>
    <row r="1577" spans="11:11" x14ac:dyDescent="0.25">
      <c r="K1577" s="114"/>
    </row>
    <row r="1578" spans="11:11" x14ac:dyDescent="0.25">
      <c r="K1578" s="114"/>
    </row>
    <row r="1579" spans="11:11" x14ac:dyDescent="0.25">
      <c r="K1579" s="114"/>
    </row>
    <row r="1580" spans="11:11" x14ac:dyDescent="0.25">
      <c r="K1580" s="114"/>
    </row>
    <row r="1581" spans="11:11" x14ac:dyDescent="0.25">
      <c r="K1581" s="114"/>
    </row>
    <row r="1582" spans="11:11" x14ac:dyDescent="0.25">
      <c r="K1582" s="114"/>
    </row>
    <row r="1583" spans="11:11" x14ac:dyDescent="0.25">
      <c r="K1583" s="114"/>
    </row>
    <row r="1584" spans="11:11" x14ac:dyDescent="0.25">
      <c r="K1584" s="114"/>
    </row>
    <row r="1585" spans="11:11" x14ac:dyDescent="0.25">
      <c r="K1585" s="114"/>
    </row>
    <row r="1586" spans="11:11" x14ac:dyDescent="0.25">
      <c r="K1586" s="114"/>
    </row>
    <row r="1587" spans="11:11" x14ac:dyDescent="0.25">
      <c r="K1587" s="114"/>
    </row>
    <row r="1588" spans="11:11" x14ac:dyDescent="0.25">
      <c r="K1588" s="114"/>
    </row>
    <row r="1589" spans="11:11" x14ac:dyDescent="0.25">
      <c r="K1589" s="114"/>
    </row>
    <row r="1590" spans="11:11" x14ac:dyDescent="0.25">
      <c r="K1590" s="114"/>
    </row>
    <row r="1591" spans="11:11" x14ac:dyDescent="0.25">
      <c r="K1591" s="114"/>
    </row>
    <row r="1592" spans="11:11" x14ac:dyDescent="0.25">
      <c r="K1592" s="114"/>
    </row>
    <row r="1593" spans="11:11" x14ac:dyDescent="0.25">
      <c r="K1593" s="114"/>
    </row>
    <row r="1594" spans="11:11" x14ac:dyDescent="0.25">
      <c r="K1594" s="114"/>
    </row>
    <row r="1595" spans="11:11" x14ac:dyDescent="0.25">
      <c r="K1595" s="114"/>
    </row>
    <row r="1596" spans="11:11" x14ac:dyDescent="0.25">
      <c r="K1596" s="114"/>
    </row>
    <row r="1597" spans="11:11" x14ac:dyDescent="0.25">
      <c r="K1597" s="114"/>
    </row>
    <row r="1598" spans="11:11" x14ac:dyDescent="0.25">
      <c r="K1598" s="114"/>
    </row>
    <row r="1599" spans="11:11" x14ac:dyDescent="0.25">
      <c r="K1599" s="114"/>
    </row>
    <row r="1600" spans="11:11" x14ac:dyDescent="0.25">
      <c r="K1600" s="114"/>
    </row>
    <row r="1601" spans="11:11" x14ac:dyDescent="0.25">
      <c r="K1601" s="114"/>
    </row>
    <row r="1602" spans="11:11" x14ac:dyDescent="0.25">
      <c r="K1602" s="114"/>
    </row>
    <row r="1603" spans="11:11" x14ac:dyDescent="0.25">
      <c r="K1603" s="114"/>
    </row>
    <row r="1604" spans="11:11" x14ac:dyDescent="0.25">
      <c r="K1604" s="114"/>
    </row>
    <row r="1605" spans="11:11" x14ac:dyDescent="0.25">
      <c r="K1605" s="114"/>
    </row>
    <row r="1606" spans="11:11" x14ac:dyDescent="0.25">
      <c r="K1606" s="114"/>
    </row>
    <row r="1607" spans="11:11" x14ac:dyDescent="0.25">
      <c r="K1607" s="114"/>
    </row>
    <row r="1608" spans="11:11" x14ac:dyDescent="0.25">
      <c r="K1608" s="114"/>
    </row>
    <row r="1609" spans="11:11" x14ac:dyDescent="0.25">
      <c r="K1609" s="114"/>
    </row>
    <row r="1610" spans="11:11" x14ac:dyDescent="0.25">
      <c r="K1610" s="114"/>
    </row>
    <row r="1611" spans="11:11" x14ac:dyDescent="0.25">
      <c r="K1611" s="114"/>
    </row>
    <row r="1612" spans="11:11" x14ac:dyDescent="0.25">
      <c r="K1612" s="114"/>
    </row>
    <row r="1613" spans="11:11" x14ac:dyDescent="0.25">
      <c r="K1613" s="114"/>
    </row>
    <row r="1614" spans="11:11" x14ac:dyDescent="0.25">
      <c r="K1614" s="114"/>
    </row>
    <row r="1615" spans="11:11" x14ac:dyDescent="0.25">
      <c r="K1615" s="114"/>
    </row>
    <row r="1616" spans="11:11" x14ac:dyDescent="0.25">
      <c r="K1616" s="114"/>
    </row>
    <row r="1617" spans="11:11" x14ac:dyDescent="0.25">
      <c r="K1617" s="114"/>
    </row>
    <row r="1618" spans="11:11" x14ac:dyDescent="0.25">
      <c r="K1618" s="114"/>
    </row>
    <row r="1619" spans="11:11" x14ac:dyDescent="0.25">
      <c r="K1619" s="114"/>
    </row>
    <row r="1620" spans="11:11" x14ac:dyDescent="0.25">
      <c r="K1620" s="114"/>
    </row>
    <row r="1621" spans="11:11" x14ac:dyDescent="0.25">
      <c r="K1621" s="114"/>
    </row>
    <row r="1622" spans="11:11" x14ac:dyDescent="0.25">
      <c r="K1622" s="114"/>
    </row>
    <row r="1623" spans="11:11" x14ac:dyDescent="0.25">
      <c r="K1623" s="114"/>
    </row>
    <row r="1624" spans="11:11" x14ac:dyDescent="0.25">
      <c r="K1624" s="114"/>
    </row>
    <row r="1625" spans="11:11" x14ac:dyDescent="0.25">
      <c r="K1625" s="114"/>
    </row>
    <row r="1626" spans="11:11" x14ac:dyDescent="0.25">
      <c r="K1626" s="114"/>
    </row>
    <row r="1627" spans="11:11" x14ac:dyDescent="0.25">
      <c r="K1627" s="114"/>
    </row>
    <row r="1628" spans="11:11" x14ac:dyDescent="0.25">
      <c r="K1628" s="114"/>
    </row>
    <row r="1629" spans="11:11" x14ac:dyDescent="0.25">
      <c r="K1629" s="114"/>
    </row>
    <row r="1630" spans="11:11" x14ac:dyDescent="0.25">
      <c r="K1630" s="114"/>
    </row>
    <row r="1631" spans="11:11" x14ac:dyDescent="0.25">
      <c r="K1631" s="114"/>
    </row>
    <row r="1632" spans="11:11" x14ac:dyDescent="0.25">
      <c r="K1632" s="114"/>
    </row>
    <row r="1633" spans="11:11" x14ac:dyDescent="0.25">
      <c r="K1633" s="114"/>
    </row>
    <row r="1634" spans="11:11" x14ac:dyDescent="0.25">
      <c r="K1634" s="114"/>
    </row>
    <row r="1635" spans="11:11" x14ac:dyDescent="0.25">
      <c r="K1635" s="114"/>
    </row>
    <row r="1636" spans="11:11" x14ac:dyDescent="0.25">
      <c r="K1636" s="114"/>
    </row>
    <row r="1637" spans="11:11" x14ac:dyDescent="0.25">
      <c r="K1637" s="114"/>
    </row>
    <row r="1638" spans="11:11" x14ac:dyDescent="0.25">
      <c r="K1638" s="114"/>
    </row>
    <row r="1639" spans="11:11" x14ac:dyDescent="0.25">
      <c r="K1639" s="114"/>
    </row>
    <row r="1640" spans="11:11" x14ac:dyDescent="0.25">
      <c r="K1640" s="114"/>
    </row>
    <row r="1641" spans="11:11" x14ac:dyDescent="0.25">
      <c r="K1641" s="114"/>
    </row>
    <row r="1642" spans="11:11" x14ac:dyDescent="0.25">
      <c r="K1642" s="114"/>
    </row>
    <row r="1643" spans="11:11" x14ac:dyDescent="0.25">
      <c r="K1643" s="114"/>
    </row>
    <row r="1644" spans="11:11" x14ac:dyDescent="0.25">
      <c r="K1644" s="114"/>
    </row>
    <row r="1645" spans="11:11" x14ac:dyDescent="0.25">
      <c r="K1645" s="114"/>
    </row>
    <row r="1646" spans="11:11" x14ac:dyDescent="0.25">
      <c r="K1646" s="114"/>
    </row>
    <row r="1647" spans="11:11" x14ac:dyDescent="0.25">
      <c r="K1647" s="114"/>
    </row>
    <row r="1648" spans="11:11" x14ac:dyDescent="0.25">
      <c r="K1648" s="114"/>
    </row>
    <row r="1649" spans="11:11" x14ac:dyDescent="0.25">
      <c r="K1649" s="114"/>
    </row>
    <row r="1650" spans="11:11" x14ac:dyDescent="0.25">
      <c r="K1650" s="114"/>
    </row>
    <row r="1651" spans="11:11" x14ac:dyDescent="0.25">
      <c r="K1651" s="114"/>
    </row>
    <row r="1652" spans="11:11" x14ac:dyDescent="0.25">
      <c r="K1652" s="114"/>
    </row>
    <row r="1653" spans="11:11" x14ac:dyDescent="0.25">
      <c r="K1653" s="114"/>
    </row>
    <row r="1654" spans="11:11" x14ac:dyDescent="0.25">
      <c r="K1654" s="114"/>
    </row>
    <row r="1655" spans="11:11" x14ac:dyDescent="0.25">
      <c r="K1655" s="114"/>
    </row>
    <row r="1656" spans="11:11" x14ac:dyDescent="0.25">
      <c r="K1656" s="114"/>
    </row>
    <row r="1657" spans="11:11" x14ac:dyDescent="0.25">
      <c r="K1657" s="114"/>
    </row>
    <row r="1658" spans="11:11" x14ac:dyDescent="0.25">
      <c r="K1658" s="114"/>
    </row>
    <row r="1659" spans="11:11" x14ac:dyDescent="0.25">
      <c r="K1659" s="114"/>
    </row>
    <row r="1660" spans="11:11" x14ac:dyDescent="0.25">
      <c r="K1660" s="114"/>
    </row>
    <row r="1661" spans="11:11" x14ac:dyDescent="0.25">
      <c r="K1661" s="114"/>
    </row>
    <row r="1662" spans="11:11" x14ac:dyDescent="0.25">
      <c r="K1662" s="114"/>
    </row>
    <row r="1663" spans="11:11" x14ac:dyDescent="0.25">
      <c r="K1663" s="114"/>
    </row>
    <row r="1664" spans="11:11" x14ac:dyDescent="0.25">
      <c r="K1664" s="114"/>
    </row>
    <row r="1665" spans="11:11" x14ac:dyDescent="0.25">
      <c r="K1665" s="114"/>
    </row>
    <row r="1666" spans="11:11" x14ac:dyDescent="0.25">
      <c r="K1666" s="114"/>
    </row>
    <row r="1667" spans="11:11" x14ac:dyDescent="0.25">
      <c r="K1667" s="114"/>
    </row>
    <row r="1668" spans="11:11" x14ac:dyDescent="0.25">
      <c r="K1668" s="114"/>
    </row>
    <row r="1669" spans="11:11" x14ac:dyDescent="0.25">
      <c r="K1669" s="114"/>
    </row>
    <row r="1670" spans="11:11" x14ac:dyDescent="0.25">
      <c r="K1670" s="114"/>
    </row>
    <row r="1671" spans="11:11" x14ac:dyDescent="0.25">
      <c r="K1671" s="114"/>
    </row>
    <row r="1672" spans="11:11" x14ac:dyDescent="0.25">
      <c r="K1672" s="114"/>
    </row>
    <row r="1673" spans="11:11" x14ac:dyDescent="0.25">
      <c r="K1673" s="114"/>
    </row>
    <row r="1674" spans="11:11" x14ac:dyDescent="0.25">
      <c r="K1674" s="114"/>
    </row>
    <row r="1675" spans="11:11" x14ac:dyDescent="0.25">
      <c r="K1675" s="114"/>
    </row>
    <row r="1676" spans="11:11" x14ac:dyDescent="0.25">
      <c r="K1676" s="114"/>
    </row>
    <row r="1677" spans="11:11" x14ac:dyDescent="0.25">
      <c r="K1677" s="114"/>
    </row>
    <row r="1678" spans="11:11" x14ac:dyDescent="0.25">
      <c r="K1678" s="114"/>
    </row>
    <row r="1679" spans="11:11" x14ac:dyDescent="0.25">
      <c r="K1679" s="114"/>
    </row>
    <row r="1680" spans="11:11" x14ac:dyDescent="0.25">
      <c r="K1680" s="114"/>
    </row>
    <row r="1681" spans="11:11" x14ac:dyDescent="0.25">
      <c r="K1681" s="114"/>
    </row>
    <row r="1682" spans="11:11" x14ac:dyDescent="0.25">
      <c r="K1682" s="114"/>
    </row>
    <row r="1683" spans="11:11" x14ac:dyDescent="0.25">
      <c r="K1683" s="114"/>
    </row>
    <row r="1684" spans="11:11" x14ac:dyDescent="0.25">
      <c r="K1684" s="114"/>
    </row>
    <row r="1685" spans="11:11" x14ac:dyDescent="0.25">
      <c r="K1685" s="114"/>
    </row>
    <row r="1686" spans="11:11" x14ac:dyDescent="0.25">
      <c r="K1686" s="114"/>
    </row>
    <row r="1687" spans="11:11" x14ac:dyDescent="0.25">
      <c r="K1687" s="114"/>
    </row>
    <row r="1688" spans="11:11" x14ac:dyDescent="0.25">
      <c r="K1688" s="114"/>
    </row>
    <row r="1689" spans="11:11" x14ac:dyDescent="0.25">
      <c r="K1689" s="114"/>
    </row>
    <row r="1690" spans="11:11" x14ac:dyDescent="0.25">
      <c r="K1690" s="114"/>
    </row>
    <row r="1691" spans="11:11" x14ac:dyDescent="0.25">
      <c r="K1691" s="114"/>
    </row>
    <row r="1692" spans="11:11" x14ac:dyDescent="0.25">
      <c r="K1692" s="114"/>
    </row>
    <row r="1693" spans="11:11" x14ac:dyDescent="0.25">
      <c r="K1693" s="114"/>
    </row>
    <row r="1694" spans="11:11" x14ac:dyDescent="0.25">
      <c r="K1694" s="114"/>
    </row>
    <row r="1695" spans="11:11" x14ac:dyDescent="0.25">
      <c r="K1695" s="114"/>
    </row>
    <row r="1696" spans="11:11" x14ac:dyDescent="0.25">
      <c r="K1696" s="114"/>
    </row>
    <row r="1697" spans="11:11" x14ac:dyDescent="0.25">
      <c r="K1697" s="114"/>
    </row>
    <row r="1698" spans="11:11" x14ac:dyDescent="0.25">
      <c r="K1698" s="114"/>
    </row>
    <row r="1699" spans="11:11" x14ac:dyDescent="0.25">
      <c r="K1699" s="114"/>
    </row>
    <row r="1700" spans="11:11" x14ac:dyDescent="0.25">
      <c r="K1700" s="114"/>
    </row>
    <row r="1701" spans="11:11" x14ac:dyDescent="0.25">
      <c r="K1701" s="114"/>
    </row>
    <row r="1702" spans="11:11" x14ac:dyDescent="0.25">
      <c r="K1702" s="114"/>
    </row>
    <row r="1703" spans="11:11" x14ac:dyDescent="0.25">
      <c r="K1703" s="114"/>
    </row>
    <row r="1704" spans="11:11" x14ac:dyDescent="0.25">
      <c r="K1704" s="114"/>
    </row>
    <row r="1705" spans="11:11" x14ac:dyDescent="0.25">
      <c r="K1705" s="114"/>
    </row>
    <row r="1706" spans="11:11" x14ac:dyDescent="0.25">
      <c r="K1706" s="114"/>
    </row>
    <row r="1707" spans="11:11" x14ac:dyDescent="0.25">
      <c r="K1707" s="114"/>
    </row>
    <row r="1708" spans="11:11" x14ac:dyDescent="0.25">
      <c r="K1708" s="114"/>
    </row>
    <row r="1709" spans="11:11" x14ac:dyDescent="0.25">
      <c r="K1709" s="114"/>
    </row>
    <row r="1710" spans="11:11" x14ac:dyDescent="0.25">
      <c r="K1710" s="114"/>
    </row>
    <row r="1711" spans="11:11" x14ac:dyDescent="0.25">
      <c r="K1711" s="114"/>
    </row>
    <row r="1712" spans="11:11" x14ac:dyDescent="0.25">
      <c r="K1712" s="114"/>
    </row>
    <row r="1713" spans="11:11" x14ac:dyDescent="0.25">
      <c r="K1713" s="114"/>
    </row>
    <row r="1714" spans="11:11" x14ac:dyDescent="0.25">
      <c r="K1714" s="114"/>
    </row>
    <row r="1715" spans="11:11" x14ac:dyDescent="0.25">
      <c r="K1715" s="114"/>
    </row>
    <row r="1716" spans="11:11" x14ac:dyDescent="0.25">
      <c r="K1716" s="114"/>
    </row>
    <row r="1717" spans="11:11" x14ac:dyDescent="0.25">
      <c r="K1717" s="114"/>
    </row>
    <row r="1718" spans="11:11" x14ac:dyDescent="0.25">
      <c r="K1718" s="114"/>
    </row>
    <row r="1719" spans="11:11" x14ac:dyDescent="0.25">
      <c r="K1719" s="114"/>
    </row>
    <row r="1720" spans="11:11" x14ac:dyDescent="0.25">
      <c r="K1720" s="114"/>
    </row>
    <row r="1721" spans="11:11" x14ac:dyDescent="0.25">
      <c r="K1721" s="114"/>
    </row>
    <row r="1722" spans="11:11" x14ac:dyDescent="0.25">
      <c r="K1722" s="114"/>
    </row>
    <row r="1723" spans="11:11" x14ac:dyDescent="0.25">
      <c r="K1723" s="114"/>
    </row>
    <row r="1724" spans="11:11" x14ac:dyDescent="0.25">
      <c r="K1724" s="114"/>
    </row>
    <row r="1725" spans="11:11" x14ac:dyDescent="0.25">
      <c r="K1725" s="114"/>
    </row>
    <row r="1726" spans="11:11" x14ac:dyDescent="0.25">
      <c r="K1726" s="114"/>
    </row>
    <row r="1727" spans="11:11" x14ac:dyDescent="0.25">
      <c r="K1727" s="114"/>
    </row>
    <row r="1728" spans="11:11" x14ac:dyDescent="0.25">
      <c r="K1728" s="114"/>
    </row>
    <row r="1729" spans="11:11" x14ac:dyDescent="0.25">
      <c r="K1729" s="114"/>
    </row>
    <row r="1730" spans="11:11" x14ac:dyDescent="0.25">
      <c r="K1730" s="114"/>
    </row>
    <row r="1731" spans="11:11" x14ac:dyDescent="0.25">
      <c r="K1731" s="114"/>
    </row>
    <row r="1732" spans="11:11" x14ac:dyDescent="0.25">
      <c r="K1732" s="114"/>
    </row>
    <row r="1733" spans="11:11" x14ac:dyDescent="0.25">
      <c r="K1733" s="114"/>
    </row>
    <row r="1734" spans="11:11" x14ac:dyDescent="0.25">
      <c r="K1734" s="114"/>
    </row>
    <row r="1735" spans="11:11" x14ac:dyDescent="0.25">
      <c r="K1735" s="114"/>
    </row>
    <row r="1736" spans="11:11" x14ac:dyDescent="0.25">
      <c r="K1736" s="114"/>
    </row>
    <row r="1737" spans="11:11" x14ac:dyDescent="0.25">
      <c r="K1737" s="114"/>
    </row>
    <row r="1738" spans="11:11" x14ac:dyDescent="0.25">
      <c r="K1738" s="114"/>
    </row>
    <row r="1739" spans="11:11" x14ac:dyDescent="0.25">
      <c r="K1739" s="114"/>
    </row>
    <row r="1740" spans="11:11" x14ac:dyDescent="0.25">
      <c r="K1740" s="114"/>
    </row>
    <row r="1741" spans="11:11" x14ac:dyDescent="0.25">
      <c r="K1741" s="114"/>
    </row>
    <row r="1742" spans="11:11" x14ac:dyDescent="0.25">
      <c r="K1742" s="114"/>
    </row>
    <row r="1743" spans="11:11" x14ac:dyDescent="0.25">
      <c r="K1743" s="114"/>
    </row>
    <row r="1744" spans="11:11" x14ac:dyDescent="0.25">
      <c r="K1744" s="114"/>
    </row>
    <row r="1745" spans="11:11" x14ac:dyDescent="0.25">
      <c r="K1745" s="114"/>
    </row>
    <row r="1746" spans="11:11" x14ac:dyDescent="0.25">
      <c r="K1746" s="114"/>
    </row>
    <row r="1747" spans="11:11" x14ac:dyDescent="0.25">
      <c r="K1747" s="114"/>
    </row>
    <row r="1748" spans="11:11" x14ac:dyDescent="0.25">
      <c r="K1748" s="114"/>
    </row>
    <row r="1749" spans="11:11" x14ac:dyDescent="0.25">
      <c r="K1749" s="114"/>
    </row>
    <row r="1750" spans="11:11" x14ac:dyDescent="0.25">
      <c r="K1750" s="114"/>
    </row>
    <row r="1751" spans="11:11" x14ac:dyDescent="0.25">
      <c r="K1751" s="114"/>
    </row>
    <row r="1752" spans="11:11" x14ac:dyDescent="0.25">
      <c r="K1752" s="114"/>
    </row>
    <row r="1753" spans="11:11" x14ac:dyDescent="0.25">
      <c r="K1753" s="114"/>
    </row>
    <row r="1754" spans="11:11" x14ac:dyDescent="0.25">
      <c r="K1754" s="114"/>
    </row>
    <row r="1755" spans="11:11" x14ac:dyDescent="0.25">
      <c r="K1755" s="114"/>
    </row>
    <row r="1756" spans="11:11" x14ac:dyDescent="0.25">
      <c r="K1756" s="114"/>
    </row>
    <row r="1757" spans="11:11" x14ac:dyDescent="0.25">
      <c r="K1757" s="114"/>
    </row>
    <row r="1758" spans="11:11" x14ac:dyDescent="0.25">
      <c r="K1758" s="114"/>
    </row>
    <row r="1759" spans="11:11" x14ac:dyDescent="0.25">
      <c r="K1759" s="114"/>
    </row>
    <row r="1760" spans="11:11" x14ac:dyDescent="0.25">
      <c r="K1760" s="114"/>
    </row>
    <row r="1761" spans="11:11" x14ac:dyDescent="0.25">
      <c r="K1761" s="114"/>
    </row>
    <row r="1762" spans="11:11" x14ac:dyDescent="0.25">
      <c r="K1762" s="114"/>
    </row>
    <row r="1763" spans="11:11" x14ac:dyDescent="0.25">
      <c r="K1763" s="114"/>
    </row>
    <row r="1764" spans="11:11" x14ac:dyDescent="0.25">
      <c r="K1764" s="114"/>
    </row>
    <row r="1765" spans="11:11" x14ac:dyDescent="0.25">
      <c r="K1765" s="114"/>
    </row>
    <row r="1766" spans="11:11" x14ac:dyDescent="0.25">
      <c r="K1766" s="114"/>
    </row>
    <row r="1767" spans="11:11" x14ac:dyDescent="0.25">
      <c r="K1767" s="114"/>
    </row>
    <row r="1768" spans="11:11" x14ac:dyDescent="0.25">
      <c r="K1768" s="114"/>
    </row>
    <row r="1769" spans="11:11" x14ac:dyDescent="0.25">
      <c r="K1769" s="114"/>
    </row>
    <row r="1770" spans="11:11" x14ac:dyDescent="0.25">
      <c r="K1770" s="114"/>
    </row>
    <row r="1771" spans="11:11" x14ac:dyDescent="0.25">
      <c r="K1771" s="114"/>
    </row>
    <row r="1772" spans="11:11" x14ac:dyDescent="0.25">
      <c r="K1772" s="114"/>
    </row>
    <row r="1773" spans="11:11" x14ac:dyDescent="0.25">
      <c r="K1773" s="114"/>
    </row>
    <row r="1774" spans="11:11" x14ac:dyDescent="0.25">
      <c r="K1774" s="114"/>
    </row>
    <row r="1775" spans="11:11" x14ac:dyDescent="0.25">
      <c r="K1775" s="114"/>
    </row>
    <row r="1776" spans="11:11" x14ac:dyDescent="0.25">
      <c r="K1776" s="114"/>
    </row>
    <row r="1777" spans="11:11" x14ac:dyDescent="0.25">
      <c r="K1777" s="114"/>
    </row>
    <row r="1778" spans="11:11" x14ac:dyDescent="0.25">
      <c r="K1778" s="114"/>
    </row>
    <row r="1779" spans="11:11" x14ac:dyDescent="0.25">
      <c r="K1779" s="114"/>
    </row>
    <row r="1780" spans="11:11" x14ac:dyDescent="0.25">
      <c r="K1780" s="114"/>
    </row>
    <row r="1781" spans="11:11" x14ac:dyDescent="0.25">
      <c r="K1781" s="114"/>
    </row>
    <row r="1782" spans="11:11" x14ac:dyDescent="0.25">
      <c r="K1782" s="114"/>
    </row>
    <row r="1783" spans="11:11" x14ac:dyDescent="0.25">
      <c r="K1783" s="114"/>
    </row>
    <row r="1784" spans="11:11" x14ac:dyDescent="0.25">
      <c r="K1784" s="114"/>
    </row>
    <row r="1785" spans="11:11" x14ac:dyDescent="0.25">
      <c r="K1785" s="114"/>
    </row>
    <row r="1786" spans="11:11" x14ac:dyDescent="0.25">
      <c r="K1786" s="114"/>
    </row>
    <row r="1787" spans="11:11" x14ac:dyDescent="0.25">
      <c r="K1787" s="114"/>
    </row>
    <row r="1788" spans="11:11" x14ac:dyDescent="0.25">
      <c r="K1788" s="114"/>
    </row>
    <row r="1789" spans="11:11" x14ac:dyDescent="0.25">
      <c r="K1789" s="114"/>
    </row>
    <row r="1790" spans="11:11" x14ac:dyDescent="0.25">
      <c r="K1790" s="114"/>
    </row>
    <row r="1791" spans="11:11" x14ac:dyDescent="0.25">
      <c r="K1791" s="114"/>
    </row>
    <row r="1792" spans="11:11" x14ac:dyDescent="0.25">
      <c r="K1792" s="114"/>
    </row>
    <row r="1793" spans="11:11" x14ac:dyDescent="0.25">
      <c r="K1793" s="114"/>
    </row>
    <row r="1794" spans="11:11" x14ac:dyDescent="0.25">
      <c r="K1794" s="114"/>
    </row>
    <row r="1795" spans="11:11" x14ac:dyDescent="0.25">
      <c r="K1795" s="114"/>
    </row>
    <row r="1796" spans="11:11" x14ac:dyDescent="0.25">
      <c r="K1796" s="114"/>
    </row>
    <row r="1797" spans="11:11" x14ac:dyDescent="0.25">
      <c r="K1797" s="114"/>
    </row>
    <row r="1798" spans="11:11" x14ac:dyDescent="0.25">
      <c r="K1798" s="114"/>
    </row>
    <row r="1799" spans="11:11" x14ac:dyDescent="0.25">
      <c r="K1799" s="114"/>
    </row>
    <row r="1800" spans="11:11" x14ac:dyDescent="0.25">
      <c r="K1800" s="114"/>
    </row>
    <row r="1801" spans="11:11" x14ac:dyDescent="0.25">
      <c r="K1801" s="114"/>
    </row>
    <row r="1802" spans="11:11" x14ac:dyDescent="0.25">
      <c r="K1802" s="114"/>
    </row>
    <row r="1803" spans="11:11" x14ac:dyDescent="0.25">
      <c r="K1803" s="114"/>
    </row>
    <row r="1804" spans="11:11" x14ac:dyDescent="0.25">
      <c r="K1804" s="114"/>
    </row>
    <row r="1805" spans="11:11" x14ac:dyDescent="0.25">
      <c r="K1805" s="114"/>
    </row>
    <row r="1806" spans="11:11" x14ac:dyDescent="0.25">
      <c r="K1806" s="114"/>
    </row>
    <row r="1807" spans="11:11" x14ac:dyDescent="0.25">
      <c r="K1807" s="114"/>
    </row>
    <row r="1808" spans="11:11" x14ac:dyDescent="0.25">
      <c r="K1808" s="114"/>
    </row>
    <row r="1809" spans="11:11" x14ac:dyDescent="0.25">
      <c r="K1809" s="114"/>
    </row>
    <row r="1810" spans="11:11" x14ac:dyDescent="0.25">
      <c r="K1810" s="114"/>
    </row>
    <row r="1811" spans="11:11" x14ac:dyDescent="0.25">
      <c r="K1811" s="114"/>
    </row>
    <row r="1812" spans="11:11" x14ac:dyDescent="0.25">
      <c r="K1812" s="114"/>
    </row>
    <row r="1813" spans="11:11" x14ac:dyDescent="0.25">
      <c r="K1813" s="114"/>
    </row>
    <row r="1814" spans="11:11" x14ac:dyDescent="0.25">
      <c r="K1814" s="114"/>
    </row>
    <row r="1815" spans="11:11" x14ac:dyDescent="0.25">
      <c r="K1815" s="114"/>
    </row>
    <row r="1816" spans="11:11" x14ac:dyDescent="0.25">
      <c r="K1816" s="114"/>
    </row>
    <row r="1817" spans="11:11" x14ac:dyDescent="0.25">
      <c r="K1817" s="114"/>
    </row>
    <row r="1818" spans="11:11" x14ac:dyDescent="0.25">
      <c r="K1818" s="114"/>
    </row>
    <row r="1819" spans="11:11" x14ac:dyDescent="0.25">
      <c r="K1819" s="114"/>
    </row>
    <row r="1820" spans="11:11" x14ac:dyDescent="0.25">
      <c r="K1820" s="114"/>
    </row>
    <row r="1821" spans="11:11" x14ac:dyDescent="0.25">
      <c r="K1821" s="114"/>
    </row>
    <row r="1822" spans="11:11" x14ac:dyDescent="0.25">
      <c r="K1822" s="114"/>
    </row>
    <row r="1823" spans="11:11" x14ac:dyDescent="0.25">
      <c r="K1823" s="114"/>
    </row>
    <row r="1824" spans="11:11" x14ac:dyDescent="0.25">
      <c r="K1824" s="114"/>
    </row>
    <row r="1825" spans="11:11" x14ac:dyDescent="0.25">
      <c r="K1825" s="114"/>
    </row>
    <row r="1826" spans="11:11" x14ac:dyDescent="0.25">
      <c r="K1826" s="114"/>
    </row>
    <row r="1827" spans="11:11" x14ac:dyDescent="0.25">
      <c r="K1827" s="114"/>
    </row>
    <row r="1828" spans="11:11" x14ac:dyDescent="0.25">
      <c r="K1828" s="114"/>
    </row>
    <row r="1829" spans="11:11" x14ac:dyDescent="0.25">
      <c r="K1829" s="114"/>
    </row>
    <row r="1830" spans="11:11" x14ac:dyDescent="0.25">
      <c r="K1830" s="114"/>
    </row>
    <row r="1831" spans="11:11" x14ac:dyDescent="0.25">
      <c r="K1831" s="114"/>
    </row>
    <row r="1832" spans="11:11" x14ac:dyDescent="0.25">
      <c r="K1832" s="114"/>
    </row>
    <row r="1833" spans="11:11" x14ac:dyDescent="0.25">
      <c r="K1833" s="114"/>
    </row>
    <row r="1834" spans="11:11" x14ac:dyDescent="0.25">
      <c r="K1834" s="114"/>
    </row>
    <row r="1835" spans="11:11" x14ac:dyDescent="0.25">
      <c r="K1835" s="114"/>
    </row>
    <row r="1836" spans="11:11" x14ac:dyDescent="0.25">
      <c r="K1836" s="114"/>
    </row>
    <row r="1837" spans="11:11" x14ac:dyDescent="0.25">
      <c r="K1837" s="114"/>
    </row>
    <row r="1838" spans="11:11" x14ac:dyDescent="0.25">
      <c r="K1838" s="114"/>
    </row>
    <row r="1839" spans="11:11" x14ac:dyDescent="0.25">
      <c r="K1839" s="114"/>
    </row>
    <row r="1840" spans="11:11" x14ac:dyDescent="0.25">
      <c r="K1840" s="114"/>
    </row>
    <row r="1841" spans="11:11" x14ac:dyDescent="0.25">
      <c r="K1841" s="114"/>
    </row>
    <row r="1842" spans="11:11" x14ac:dyDescent="0.25">
      <c r="K1842" s="114"/>
    </row>
    <row r="1843" spans="11:11" x14ac:dyDescent="0.25">
      <c r="K1843" s="114"/>
    </row>
    <row r="1844" spans="11:11" x14ac:dyDescent="0.25">
      <c r="K1844" s="114"/>
    </row>
    <row r="1845" spans="11:11" x14ac:dyDescent="0.25">
      <c r="K1845" s="114"/>
    </row>
    <row r="1846" spans="11:11" x14ac:dyDescent="0.25">
      <c r="K1846" s="114"/>
    </row>
    <row r="1847" spans="11:11" x14ac:dyDescent="0.25">
      <c r="K1847" s="114"/>
    </row>
    <row r="1848" spans="11:11" x14ac:dyDescent="0.25">
      <c r="K1848" s="114"/>
    </row>
    <row r="1849" spans="11:11" x14ac:dyDescent="0.25">
      <c r="K1849" s="114"/>
    </row>
    <row r="1850" spans="11:11" x14ac:dyDescent="0.25">
      <c r="K1850" s="114"/>
    </row>
    <row r="1851" spans="11:11" x14ac:dyDescent="0.25">
      <c r="K1851" s="114"/>
    </row>
    <row r="1852" spans="11:11" x14ac:dyDescent="0.25">
      <c r="K1852" s="114"/>
    </row>
    <row r="1853" spans="11:11" x14ac:dyDescent="0.25">
      <c r="K1853" s="114"/>
    </row>
    <row r="1854" spans="11:11" x14ac:dyDescent="0.25">
      <c r="K1854" s="114"/>
    </row>
    <row r="1855" spans="11:11" x14ac:dyDescent="0.25">
      <c r="K1855" s="114"/>
    </row>
    <row r="1856" spans="11:11" x14ac:dyDescent="0.25">
      <c r="K1856" s="114"/>
    </row>
    <row r="1857" spans="11:11" x14ac:dyDescent="0.25">
      <c r="K1857" s="114"/>
    </row>
    <row r="1858" spans="11:11" x14ac:dyDescent="0.25">
      <c r="K1858" s="114"/>
    </row>
    <row r="1859" spans="11:11" x14ac:dyDescent="0.25">
      <c r="K1859" s="114"/>
    </row>
    <row r="1860" spans="11:11" x14ac:dyDescent="0.25">
      <c r="K1860" s="114"/>
    </row>
    <row r="1861" spans="11:11" x14ac:dyDescent="0.25">
      <c r="K1861" s="114"/>
    </row>
    <row r="1862" spans="11:11" x14ac:dyDescent="0.25">
      <c r="K1862" s="114"/>
    </row>
    <row r="1863" spans="11:11" x14ac:dyDescent="0.25">
      <c r="K1863" s="114"/>
    </row>
    <row r="1864" spans="11:11" x14ac:dyDescent="0.25">
      <c r="K1864" s="114"/>
    </row>
    <row r="1865" spans="11:11" x14ac:dyDescent="0.25">
      <c r="K1865" s="114"/>
    </row>
    <row r="1866" spans="11:11" x14ac:dyDescent="0.25">
      <c r="K1866" s="114"/>
    </row>
    <row r="1867" spans="11:11" x14ac:dyDescent="0.25">
      <c r="K1867" s="114"/>
    </row>
    <row r="1868" spans="11:11" x14ac:dyDescent="0.25">
      <c r="K1868" s="114"/>
    </row>
    <row r="1869" spans="11:11" x14ac:dyDescent="0.25">
      <c r="K1869" s="114"/>
    </row>
    <row r="1870" spans="11:11" x14ac:dyDescent="0.25">
      <c r="K1870" s="114"/>
    </row>
    <row r="1871" spans="11:11" x14ac:dyDescent="0.25">
      <c r="K1871" s="114"/>
    </row>
    <row r="1872" spans="11:11" x14ac:dyDescent="0.25">
      <c r="K1872" s="114"/>
    </row>
    <row r="1873" spans="11:11" x14ac:dyDescent="0.25">
      <c r="K1873" s="114"/>
    </row>
    <row r="1874" spans="11:11" x14ac:dyDescent="0.25">
      <c r="K1874" s="114"/>
    </row>
    <row r="1875" spans="11:11" x14ac:dyDescent="0.25">
      <c r="K1875" s="114"/>
    </row>
    <row r="1876" spans="11:11" x14ac:dyDescent="0.25">
      <c r="K1876" s="114"/>
    </row>
    <row r="1877" spans="11:11" x14ac:dyDescent="0.25">
      <c r="K1877" s="114"/>
    </row>
    <row r="1878" spans="11:11" x14ac:dyDescent="0.25">
      <c r="K1878" s="114"/>
    </row>
    <row r="1879" spans="11:11" x14ac:dyDescent="0.25">
      <c r="K1879" s="114"/>
    </row>
    <row r="1880" spans="11:11" x14ac:dyDescent="0.25">
      <c r="K1880" s="114"/>
    </row>
    <row r="1881" spans="11:11" x14ac:dyDescent="0.25">
      <c r="K1881" s="114"/>
    </row>
    <row r="1882" spans="11:11" x14ac:dyDescent="0.25">
      <c r="K1882" s="114"/>
    </row>
    <row r="1883" spans="11:11" x14ac:dyDescent="0.25">
      <c r="K1883" s="114"/>
    </row>
    <row r="1884" spans="11:11" x14ac:dyDescent="0.25">
      <c r="K1884" s="114"/>
    </row>
    <row r="1885" spans="11:11" x14ac:dyDescent="0.25">
      <c r="K1885" s="114"/>
    </row>
    <row r="1886" spans="11:11" x14ac:dyDescent="0.25">
      <c r="K1886" s="114"/>
    </row>
    <row r="1887" spans="11:11" x14ac:dyDescent="0.25">
      <c r="K1887" s="114"/>
    </row>
    <row r="1888" spans="11:11" x14ac:dyDescent="0.25">
      <c r="K1888" s="114"/>
    </row>
    <row r="1889" spans="11:11" x14ac:dyDescent="0.25">
      <c r="K1889" s="114"/>
    </row>
    <row r="1890" spans="11:11" x14ac:dyDescent="0.25">
      <c r="K1890" s="114"/>
    </row>
    <row r="1891" spans="11:11" x14ac:dyDescent="0.25">
      <c r="K1891" s="114"/>
    </row>
    <row r="1892" spans="11:11" x14ac:dyDescent="0.25">
      <c r="K1892" s="114"/>
    </row>
    <row r="1893" spans="11:11" x14ac:dyDescent="0.25">
      <c r="K1893" s="114"/>
    </row>
    <row r="1894" spans="11:11" x14ac:dyDescent="0.25">
      <c r="K1894" s="114"/>
    </row>
    <row r="1895" spans="11:11" x14ac:dyDescent="0.25">
      <c r="K1895" s="114"/>
    </row>
    <row r="1896" spans="11:11" x14ac:dyDescent="0.25">
      <c r="K1896" s="114"/>
    </row>
    <row r="1897" spans="11:11" x14ac:dyDescent="0.25">
      <c r="K1897" s="114"/>
    </row>
    <row r="1898" spans="11:11" x14ac:dyDescent="0.25">
      <c r="K1898" s="114"/>
    </row>
    <row r="1899" spans="11:11" x14ac:dyDescent="0.25">
      <c r="K1899" s="114"/>
    </row>
    <row r="1900" spans="11:11" x14ac:dyDescent="0.25">
      <c r="K1900" s="114"/>
    </row>
    <row r="1901" spans="11:11" x14ac:dyDescent="0.25">
      <c r="K1901" s="114"/>
    </row>
    <row r="1902" spans="11:11" x14ac:dyDescent="0.25">
      <c r="K1902" s="114"/>
    </row>
    <row r="1903" spans="11:11" x14ac:dyDescent="0.25">
      <c r="K1903" s="114"/>
    </row>
    <row r="1904" spans="11:11" x14ac:dyDescent="0.25">
      <c r="K1904" s="114"/>
    </row>
    <row r="1905" spans="11:11" x14ac:dyDescent="0.25">
      <c r="K1905" s="114"/>
    </row>
    <row r="1906" spans="11:11" x14ac:dyDescent="0.25">
      <c r="K1906" s="114"/>
    </row>
    <row r="1907" spans="11:11" x14ac:dyDescent="0.25">
      <c r="K1907" s="114"/>
    </row>
    <row r="1908" spans="11:11" x14ac:dyDescent="0.25">
      <c r="K1908" s="114"/>
    </row>
    <row r="1909" spans="11:11" x14ac:dyDescent="0.25">
      <c r="K1909" s="114"/>
    </row>
    <row r="1910" spans="11:11" x14ac:dyDescent="0.25">
      <c r="K1910" s="114"/>
    </row>
    <row r="1911" spans="11:11" x14ac:dyDescent="0.25">
      <c r="K1911" s="114"/>
    </row>
    <row r="1912" spans="11:11" x14ac:dyDescent="0.25">
      <c r="K1912" s="114"/>
    </row>
    <row r="1913" spans="11:11" x14ac:dyDescent="0.25">
      <c r="K1913" s="114"/>
    </row>
    <row r="1914" spans="11:11" x14ac:dyDescent="0.25">
      <c r="K1914" s="114"/>
    </row>
    <row r="1915" spans="11:11" x14ac:dyDescent="0.25">
      <c r="K1915" s="114"/>
    </row>
    <row r="1916" spans="11:11" x14ac:dyDescent="0.25">
      <c r="K1916" s="114"/>
    </row>
    <row r="1917" spans="11:11" x14ac:dyDescent="0.25">
      <c r="K1917" s="114"/>
    </row>
    <row r="1918" spans="11:11" x14ac:dyDescent="0.25">
      <c r="K1918" s="114"/>
    </row>
    <row r="1919" spans="11:11" x14ac:dyDescent="0.25">
      <c r="K1919" s="114"/>
    </row>
    <row r="1920" spans="11:11" x14ac:dyDescent="0.25">
      <c r="K1920" s="114"/>
    </row>
    <row r="1921" spans="11:11" x14ac:dyDescent="0.25">
      <c r="K1921" s="114"/>
    </row>
    <row r="1922" spans="11:11" x14ac:dyDescent="0.25">
      <c r="K1922" s="114"/>
    </row>
    <row r="1923" spans="11:11" x14ac:dyDescent="0.25">
      <c r="K1923" s="114"/>
    </row>
    <row r="1924" spans="11:11" x14ac:dyDescent="0.25">
      <c r="K1924" s="114"/>
    </row>
    <row r="1925" spans="11:11" x14ac:dyDescent="0.25">
      <c r="K1925" s="114"/>
    </row>
    <row r="1926" spans="11:11" x14ac:dyDescent="0.25">
      <c r="K1926" s="114"/>
    </row>
    <row r="1927" spans="11:11" x14ac:dyDescent="0.25">
      <c r="K1927" s="114"/>
    </row>
    <row r="1928" spans="11:11" x14ac:dyDescent="0.25">
      <c r="K1928" s="114"/>
    </row>
    <row r="1929" spans="11:11" x14ac:dyDescent="0.25">
      <c r="K1929" s="114"/>
    </row>
    <row r="1930" spans="11:11" x14ac:dyDescent="0.25">
      <c r="K1930" s="114"/>
    </row>
    <row r="1931" spans="11:11" x14ac:dyDescent="0.25">
      <c r="K1931" s="114"/>
    </row>
    <row r="1932" spans="11:11" x14ac:dyDescent="0.25">
      <c r="K1932" s="114"/>
    </row>
    <row r="1933" spans="11:11" x14ac:dyDescent="0.25">
      <c r="K1933" s="114"/>
    </row>
    <row r="1934" spans="11:11" x14ac:dyDescent="0.25">
      <c r="K1934" s="114"/>
    </row>
    <row r="1935" spans="11:11" x14ac:dyDescent="0.25">
      <c r="K1935" s="114"/>
    </row>
    <row r="1936" spans="11:11" x14ac:dyDescent="0.25">
      <c r="K1936" s="114"/>
    </row>
    <row r="1937" spans="11:11" x14ac:dyDescent="0.25">
      <c r="K1937" s="114"/>
    </row>
    <row r="1938" spans="11:11" x14ac:dyDescent="0.25">
      <c r="K1938" s="114"/>
    </row>
    <row r="1939" spans="11:11" x14ac:dyDescent="0.25">
      <c r="K1939" s="114"/>
    </row>
    <row r="1940" spans="11:11" x14ac:dyDescent="0.25">
      <c r="K1940" s="114"/>
    </row>
    <row r="1941" spans="11:11" x14ac:dyDescent="0.25">
      <c r="K1941" s="114"/>
    </row>
    <row r="1942" spans="11:11" x14ac:dyDescent="0.25">
      <c r="K1942" s="114"/>
    </row>
    <row r="1943" spans="11:11" x14ac:dyDescent="0.25">
      <c r="K1943" s="114"/>
    </row>
    <row r="1944" spans="11:11" x14ac:dyDescent="0.25">
      <c r="K1944" s="114"/>
    </row>
    <row r="1945" spans="11:11" x14ac:dyDescent="0.25">
      <c r="K1945" s="114"/>
    </row>
    <row r="1946" spans="11:11" x14ac:dyDescent="0.25">
      <c r="K1946" s="114"/>
    </row>
    <row r="1947" spans="11:11" x14ac:dyDescent="0.25">
      <c r="K1947" s="114"/>
    </row>
    <row r="1948" spans="11:11" x14ac:dyDescent="0.25">
      <c r="K1948" s="114"/>
    </row>
    <row r="1949" spans="11:11" x14ac:dyDescent="0.25">
      <c r="K1949" s="114"/>
    </row>
    <row r="1950" spans="11:11" x14ac:dyDescent="0.25">
      <c r="K1950" s="114"/>
    </row>
    <row r="1951" spans="11:11" x14ac:dyDescent="0.25">
      <c r="K1951" s="114"/>
    </row>
    <row r="1952" spans="11:11" x14ac:dyDescent="0.25">
      <c r="K1952" s="114"/>
    </row>
    <row r="1953" spans="11:11" x14ac:dyDescent="0.25">
      <c r="K1953" s="114"/>
    </row>
    <row r="1954" spans="11:11" x14ac:dyDescent="0.25">
      <c r="K1954" s="114"/>
    </row>
    <row r="1955" spans="11:11" x14ac:dyDescent="0.25">
      <c r="K1955" s="114"/>
    </row>
    <row r="1956" spans="11:11" x14ac:dyDescent="0.25">
      <c r="K1956" s="114"/>
    </row>
    <row r="1957" spans="11:11" x14ac:dyDescent="0.25">
      <c r="K1957" s="114"/>
    </row>
    <row r="1958" spans="11:11" x14ac:dyDescent="0.25">
      <c r="K1958" s="114"/>
    </row>
    <row r="1959" spans="11:11" x14ac:dyDescent="0.25">
      <c r="K1959" s="114"/>
    </row>
    <row r="1960" spans="11:11" x14ac:dyDescent="0.25">
      <c r="K1960" s="114"/>
    </row>
    <row r="1961" spans="11:11" x14ac:dyDescent="0.25">
      <c r="K1961" s="114"/>
    </row>
    <row r="1962" spans="11:11" x14ac:dyDescent="0.25">
      <c r="K1962" s="114"/>
    </row>
    <row r="1963" spans="11:11" x14ac:dyDescent="0.25">
      <c r="K1963" s="114"/>
    </row>
    <row r="1964" spans="11:11" x14ac:dyDescent="0.25">
      <c r="K1964" s="114"/>
    </row>
    <row r="1965" spans="11:11" x14ac:dyDescent="0.25">
      <c r="K1965" s="114"/>
    </row>
    <row r="1966" spans="11:11" x14ac:dyDescent="0.25">
      <c r="K1966" s="114"/>
    </row>
    <row r="1967" spans="11:11" x14ac:dyDescent="0.25">
      <c r="K1967" s="114"/>
    </row>
    <row r="1968" spans="11:11" x14ac:dyDescent="0.25">
      <c r="K1968" s="114"/>
    </row>
    <row r="1969" spans="11:11" x14ac:dyDescent="0.25">
      <c r="K1969" s="114"/>
    </row>
    <row r="1970" spans="11:11" x14ac:dyDescent="0.25">
      <c r="K1970" s="114"/>
    </row>
    <row r="1971" spans="11:11" x14ac:dyDescent="0.25">
      <c r="K1971" s="114"/>
    </row>
    <row r="1972" spans="11:11" x14ac:dyDescent="0.25">
      <c r="K1972" s="114"/>
    </row>
    <row r="1973" spans="11:11" x14ac:dyDescent="0.25">
      <c r="K1973" s="114"/>
    </row>
    <row r="1974" spans="11:11" x14ac:dyDescent="0.25">
      <c r="K1974" s="114"/>
    </row>
    <row r="1975" spans="11:11" x14ac:dyDescent="0.25">
      <c r="K1975" s="114"/>
    </row>
    <row r="1976" spans="11:11" x14ac:dyDescent="0.25">
      <c r="K1976" s="114"/>
    </row>
    <row r="1977" spans="11:11" x14ac:dyDescent="0.25">
      <c r="K1977" s="114"/>
    </row>
    <row r="1978" spans="11:11" x14ac:dyDescent="0.25">
      <c r="K1978" s="114"/>
    </row>
    <row r="1979" spans="11:11" x14ac:dyDescent="0.25">
      <c r="K1979" s="114"/>
    </row>
    <row r="1980" spans="11:11" x14ac:dyDescent="0.25">
      <c r="K1980" s="114"/>
    </row>
    <row r="1981" spans="11:11" x14ac:dyDescent="0.25">
      <c r="K1981" s="114"/>
    </row>
    <row r="1982" spans="11:11" x14ac:dyDescent="0.25">
      <c r="K1982" s="114"/>
    </row>
    <row r="1983" spans="11:11" x14ac:dyDescent="0.25">
      <c r="K1983" s="114"/>
    </row>
    <row r="1984" spans="11:11" x14ac:dyDescent="0.25">
      <c r="K1984" s="114"/>
    </row>
    <row r="1985" spans="11:11" x14ac:dyDescent="0.25">
      <c r="K1985" s="114"/>
    </row>
    <row r="1986" spans="11:11" x14ac:dyDescent="0.25">
      <c r="K1986" s="114"/>
    </row>
    <row r="1987" spans="11:11" x14ac:dyDescent="0.25">
      <c r="K1987" s="114"/>
    </row>
    <row r="1988" spans="11:11" x14ac:dyDescent="0.25">
      <c r="K1988" s="114"/>
    </row>
    <row r="1989" spans="11:11" x14ac:dyDescent="0.25">
      <c r="K1989" s="114"/>
    </row>
    <row r="1990" spans="11:11" x14ac:dyDescent="0.25">
      <c r="K1990" s="114"/>
    </row>
    <row r="1991" spans="11:11" x14ac:dyDescent="0.25">
      <c r="K1991" s="114"/>
    </row>
    <row r="1992" spans="11:11" x14ac:dyDescent="0.25">
      <c r="K1992" s="114"/>
    </row>
    <row r="1993" spans="11:11" x14ac:dyDescent="0.25">
      <c r="K1993" s="114"/>
    </row>
    <row r="1994" spans="11:11" x14ac:dyDescent="0.25">
      <c r="K1994" s="114"/>
    </row>
    <row r="1995" spans="11:11" x14ac:dyDescent="0.25">
      <c r="K1995" s="114"/>
    </row>
    <row r="1996" spans="11:11" x14ac:dyDescent="0.25">
      <c r="K1996" s="114"/>
    </row>
    <row r="1997" spans="11:11" x14ac:dyDescent="0.25">
      <c r="K1997" s="114"/>
    </row>
    <row r="1998" spans="11:11" x14ac:dyDescent="0.25">
      <c r="K1998" s="114"/>
    </row>
    <row r="1999" spans="11:11" x14ac:dyDescent="0.25">
      <c r="K1999" s="114"/>
    </row>
    <row r="2000" spans="11:11" x14ac:dyDescent="0.25">
      <c r="K2000" s="114"/>
    </row>
    <row r="2001" spans="11:11" x14ac:dyDescent="0.25">
      <c r="K2001" s="114"/>
    </row>
    <row r="2002" spans="11:11" x14ac:dyDescent="0.25">
      <c r="K2002" s="114"/>
    </row>
    <row r="2003" spans="11:11" x14ac:dyDescent="0.25">
      <c r="K2003" s="114"/>
    </row>
    <row r="2004" spans="11:11" x14ac:dyDescent="0.25">
      <c r="K2004" s="114"/>
    </row>
    <row r="2005" spans="11:11" x14ac:dyDescent="0.25">
      <c r="K2005" s="114"/>
    </row>
    <row r="2006" spans="11:11" x14ac:dyDescent="0.25">
      <c r="K2006" s="114"/>
    </row>
    <row r="2007" spans="11:11" x14ac:dyDescent="0.25">
      <c r="K2007" s="114"/>
    </row>
    <row r="2008" spans="11:11" x14ac:dyDescent="0.25">
      <c r="K2008" s="114"/>
    </row>
    <row r="2009" spans="11:11" x14ac:dyDescent="0.25">
      <c r="K2009" s="114"/>
    </row>
    <row r="2010" spans="11:11" x14ac:dyDescent="0.25">
      <c r="K2010" s="114"/>
    </row>
    <row r="2011" spans="11:11" x14ac:dyDescent="0.25">
      <c r="K2011" s="114"/>
    </row>
    <row r="2012" spans="11:11" x14ac:dyDescent="0.25">
      <c r="K2012" s="114"/>
    </row>
    <row r="2013" spans="11:11" x14ac:dyDescent="0.25">
      <c r="K2013" s="114"/>
    </row>
    <row r="2014" spans="11:11" x14ac:dyDescent="0.25">
      <c r="K2014" s="114"/>
    </row>
    <row r="2015" spans="11:11" x14ac:dyDescent="0.25">
      <c r="K2015" s="114"/>
    </row>
    <row r="2016" spans="11:11" x14ac:dyDescent="0.25">
      <c r="K2016" s="114"/>
    </row>
    <row r="2017" spans="11:11" x14ac:dyDescent="0.25">
      <c r="K2017" s="114"/>
    </row>
    <row r="2018" spans="11:11" x14ac:dyDescent="0.25">
      <c r="K2018" s="114"/>
    </row>
    <row r="2019" spans="11:11" x14ac:dyDescent="0.25">
      <c r="K2019" s="114"/>
    </row>
    <row r="2020" spans="11:11" x14ac:dyDescent="0.25">
      <c r="K2020" s="114"/>
    </row>
    <row r="2021" spans="11:11" x14ac:dyDescent="0.25">
      <c r="K2021" s="114"/>
    </row>
    <row r="2022" spans="11:11" x14ac:dyDescent="0.25">
      <c r="K2022" s="114"/>
    </row>
    <row r="2023" spans="11:11" x14ac:dyDescent="0.25">
      <c r="K2023" s="114"/>
    </row>
    <row r="2024" spans="11:11" x14ac:dyDescent="0.25">
      <c r="K2024" s="114"/>
    </row>
    <row r="2025" spans="11:11" x14ac:dyDescent="0.25">
      <c r="K2025" s="114"/>
    </row>
    <row r="2026" spans="11:11" x14ac:dyDescent="0.25">
      <c r="K2026" s="114"/>
    </row>
    <row r="2027" spans="11:11" x14ac:dyDescent="0.25">
      <c r="K2027" s="114"/>
    </row>
    <row r="2028" spans="11:11" x14ac:dyDescent="0.25">
      <c r="K2028" s="114"/>
    </row>
    <row r="2029" spans="11:11" x14ac:dyDescent="0.25">
      <c r="K2029" s="114"/>
    </row>
    <row r="2030" spans="11:11" x14ac:dyDescent="0.25">
      <c r="K2030" s="114"/>
    </row>
    <row r="2031" spans="11:11" x14ac:dyDescent="0.25">
      <c r="K2031" s="114"/>
    </row>
    <row r="2032" spans="11:11" x14ac:dyDescent="0.25">
      <c r="K2032" s="114"/>
    </row>
    <row r="2033" spans="11:11" x14ac:dyDescent="0.25">
      <c r="K2033" s="114"/>
    </row>
    <row r="2034" spans="11:11" x14ac:dyDescent="0.25">
      <c r="K2034" s="114"/>
    </row>
    <row r="2035" spans="11:11" x14ac:dyDescent="0.25">
      <c r="K2035" s="114"/>
    </row>
    <row r="2036" spans="11:11" x14ac:dyDescent="0.25">
      <c r="K2036" s="114"/>
    </row>
    <row r="2037" spans="11:11" x14ac:dyDescent="0.25">
      <c r="K2037" s="114"/>
    </row>
    <row r="2038" spans="11:11" x14ac:dyDescent="0.25">
      <c r="K2038" s="114"/>
    </row>
    <row r="2039" spans="11:11" x14ac:dyDescent="0.25">
      <c r="K2039" s="114"/>
    </row>
    <row r="2040" spans="11:11" x14ac:dyDescent="0.25">
      <c r="K2040" s="114"/>
    </row>
    <row r="2041" spans="11:11" x14ac:dyDescent="0.25">
      <c r="K2041" s="114"/>
    </row>
    <row r="2042" spans="11:11" x14ac:dyDescent="0.25">
      <c r="K2042" s="114"/>
    </row>
    <row r="2043" spans="11:11" x14ac:dyDescent="0.25">
      <c r="K2043" s="114"/>
    </row>
    <row r="2044" spans="11:11" x14ac:dyDescent="0.25">
      <c r="K2044" s="114"/>
    </row>
    <row r="2045" spans="11:11" x14ac:dyDescent="0.25">
      <c r="K2045" s="114"/>
    </row>
    <row r="2046" spans="11:11" x14ac:dyDescent="0.25">
      <c r="K2046" s="114"/>
    </row>
    <row r="2047" spans="11:11" x14ac:dyDescent="0.25">
      <c r="K2047" s="114"/>
    </row>
    <row r="2048" spans="11:11" x14ac:dyDescent="0.25">
      <c r="K2048" s="114"/>
    </row>
    <row r="2049" spans="11:11" x14ac:dyDescent="0.25">
      <c r="K2049" s="114"/>
    </row>
    <row r="2050" spans="11:11" x14ac:dyDescent="0.25">
      <c r="K2050" s="114"/>
    </row>
    <row r="2051" spans="11:11" x14ac:dyDescent="0.25">
      <c r="K2051" s="114"/>
    </row>
    <row r="2052" spans="11:11" x14ac:dyDescent="0.25">
      <c r="K2052" s="114"/>
    </row>
    <row r="2053" spans="11:11" x14ac:dyDescent="0.25">
      <c r="K2053" s="114"/>
    </row>
    <row r="2054" spans="11:11" x14ac:dyDescent="0.25">
      <c r="K2054" s="114"/>
    </row>
    <row r="2055" spans="11:11" x14ac:dyDescent="0.25">
      <c r="K2055" s="114"/>
    </row>
    <row r="2056" spans="11:11" x14ac:dyDescent="0.25">
      <c r="K2056" s="114"/>
    </row>
    <row r="2057" spans="11:11" x14ac:dyDescent="0.25">
      <c r="K2057" s="114"/>
    </row>
    <row r="2058" spans="11:11" x14ac:dyDescent="0.25">
      <c r="K2058" s="114"/>
    </row>
    <row r="2059" spans="11:11" x14ac:dyDescent="0.25">
      <c r="K2059" s="114"/>
    </row>
    <row r="2060" spans="11:11" x14ac:dyDescent="0.25">
      <c r="K2060" s="114"/>
    </row>
    <row r="2061" spans="11:11" x14ac:dyDescent="0.25">
      <c r="K2061" s="114"/>
    </row>
    <row r="2062" spans="11:11" x14ac:dyDescent="0.25">
      <c r="K2062" s="114"/>
    </row>
    <row r="2063" spans="11:11" x14ac:dyDescent="0.25">
      <c r="K2063" s="114"/>
    </row>
    <row r="2064" spans="11:11" x14ac:dyDescent="0.25">
      <c r="K2064" s="114"/>
    </row>
    <row r="2065" spans="11:11" x14ac:dyDescent="0.25">
      <c r="K2065" s="114"/>
    </row>
    <row r="2066" spans="11:11" x14ac:dyDescent="0.25">
      <c r="K2066" s="114"/>
    </row>
    <row r="2067" spans="11:11" x14ac:dyDescent="0.25">
      <c r="K2067" s="114"/>
    </row>
    <row r="2068" spans="11:11" x14ac:dyDescent="0.25">
      <c r="K2068" s="114"/>
    </row>
    <row r="2069" spans="11:11" x14ac:dyDescent="0.25">
      <c r="K2069" s="114"/>
    </row>
    <row r="2070" spans="11:11" x14ac:dyDescent="0.25">
      <c r="K2070" s="114"/>
    </row>
    <row r="2071" spans="11:11" x14ac:dyDescent="0.25">
      <c r="K2071" s="114"/>
    </row>
    <row r="2072" spans="11:11" x14ac:dyDescent="0.25">
      <c r="K2072" s="114"/>
    </row>
    <row r="2073" spans="11:11" x14ac:dyDescent="0.25">
      <c r="K2073" s="114"/>
    </row>
    <row r="2074" spans="11:11" x14ac:dyDescent="0.25">
      <c r="K2074" s="114"/>
    </row>
    <row r="2075" spans="11:11" x14ac:dyDescent="0.25">
      <c r="K2075" s="114"/>
    </row>
    <row r="2076" spans="11:11" x14ac:dyDescent="0.25">
      <c r="K2076" s="114"/>
    </row>
    <row r="2077" spans="11:11" x14ac:dyDescent="0.25">
      <c r="K2077" s="114"/>
    </row>
    <row r="2078" spans="11:11" x14ac:dyDescent="0.25">
      <c r="K2078" s="114"/>
    </row>
    <row r="2079" spans="11:11" x14ac:dyDescent="0.25">
      <c r="K2079" s="114"/>
    </row>
    <row r="2080" spans="11:11" x14ac:dyDescent="0.25">
      <c r="K2080" s="114"/>
    </row>
    <row r="2081" spans="11:11" x14ac:dyDescent="0.25">
      <c r="K2081" s="114"/>
    </row>
    <row r="2082" spans="11:11" x14ac:dyDescent="0.25">
      <c r="K2082" s="114"/>
    </row>
    <row r="2083" spans="11:11" x14ac:dyDescent="0.25">
      <c r="K2083" s="114"/>
    </row>
    <row r="2084" spans="11:11" x14ac:dyDescent="0.25">
      <c r="K2084" s="114"/>
    </row>
    <row r="2085" spans="11:11" x14ac:dyDescent="0.25">
      <c r="K2085" s="114"/>
    </row>
    <row r="2086" spans="11:11" x14ac:dyDescent="0.25">
      <c r="K2086" s="114"/>
    </row>
    <row r="2087" spans="11:11" x14ac:dyDescent="0.25">
      <c r="K2087" s="114"/>
    </row>
    <row r="2088" spans="11:11" x14ac:dyDescent="0.25">
      <c r="K2088" s="114"/>
    </row>
    <row r="2089" spans="11:11" x14ac:dyDescent="0.25">
      <c r="K2089" s="114"/>
    </row>
    <row r="2090" spans="11:11" x14ac:dyDescent="0.25">
      <c r="K2090" s="114"/>
    </row>
    <row r="2091" spans="11:11" x14ac:dyDescent="0.25">
      <c r="K2091" s="114"/>
    </row>
    <row r="2092" spans="11:11" x14ac:dyDescent="0.25">
      <c r="K2092" s="114"/>
    </row>
    <row r="2093" spans="11:11" x14ac:dyDescent="0.25">
      <c r="K2093" s="114"/>
    </row>
    <row r="2094" spans="11:11" x14ac:dyDescent="0.25">
      <c r="K2094" s="114"/>
    </row>
    <row r="2095" spans="11:11" x14ac:dyDescent="0.25">
      <c r="K2095" s="114"/>
    </row>
    <row r="2096" spans="11:11" x14ac:dyDescent="0.25">
      <c r="K2096" s="114"/>
    </row>
    <row r="2097" spans="11:11" x14ac:dyDescent="0.25">
      <c r="K2097" s="114"/>
    </row>
    <row r="2098" spans="11:11" x14ac:dyDescent="0.25">
      <c r="K2098" s="114"/>
    </row>
    <row r="2099" spans="11:11" x14ac:dyDescent="0.25">
      <c r="K2099" s="114"/>
    </row>
    <row r="2100" spans="11:11" x14ac:dyDescent="0.25">
      <c r="K2100" s="114"/>
    </row>
    <row r="2101" spans="11:11" x14ac:dyDescent="0.25">
      <c r="K2101" s="114"/>
    </row>
    <row r="2102" spans="11:11" x14ac:dyDescent="0.25">
      <c r="K2102" s="114"/>
    </row>
    <row r="2103" spans="11:11" x14ac:dyDescent="0.25">
      <c r="K2103" s="114"/>
    </row>
    <row r="2104" spans="11:11" x14ac:dyDescent="0.25">
      <c r="K2104" s="114"/>
    </row>
    <row r="2105" spans="11:11" x14ac:dyDescent="0.25">
      <c r="K2105" s="114"/>
    </row>
    <row r="2106" spans="11:11" x14ac:dyDescent="0.25">
      <c r="K2106" s="114"/>
    </row>
    <row r="2107" spans="11:11" x14ac:dyDescent="0.25">
      <c r="K2107" s="114"/>
    </row>
    <row r="2108" spans="11:11" x14ac:dyDescent="0.25">
      <c r="K2108" s="114"/>
    </row>
    <row r="2109" spans="11:11" x14ac:dyDescent="0.25">
      <c r="K2109" s="114"/>
    </row>
    <row r="2110" spans="11:11" x14ac:dyDescent="0.25">
      <c r="K2110" s="114"/>
    </row>
    <row r="2111" spans="11:11" x14ac:dyDescent="0.25">
      <c r="K2111" s="114"/>
    </row>
    <row r="2112" spans="11:11" x14ac:dyDescent="0.25">
      <c r="K2112" s="114"/>
    </row>
    <row r="2113" spans="11:11" x14ac:dyDescent="0.25">
      <c r="K2113" s="114"/>
    </row>
    <row r="2114" spans="11:11" x14ac:dyDescent="0.25">
      <c r="K2114" s="114"/>
    </row>
    <row r="2115" spans="11:11" x14ac:dyDescent="0.25">
      <c r="K2115" s="114"/>
    </row>
    <row r="2116" spans="11:11" x14ac:dyDescent="0.25">
      <c r="K2116" s="114"/>
    </row>
    <row r="2117" spans="11:11" x14ac:dyDescent="0.25">
      <c r="K2117" s="114"/>
    </row>
    <row r="2118" spans="11:11" x14ac:dyDescent="0.25">
      <c r="K2118" s="114"/>
    </row>
    <row r="2119" spans="11:11" x14ac:dyDescent="0.25">
      <c r="K2119" s="114"/>
    </row>
    <row r="2120" spans="11:11" x14ac:dyDescent="0.25">
      <c r="K2120" s="114"/>
    </row>
    <row r="2121" spans="11:11" x14ac:dyDescent="0.25">
      <c r="K2121" s="114"/>
    </row>
    <row r="2122" spans="11:11" x14ac:dyDescent="0.25">
      <c r="K2122" s="114"/>
    </row>
    <row r="2123" spans="11:11" x14ac:dyDescent="0.25">
      <c r="K2123" s="114"/>
    </row>
    <row r="2124" spans="11:11" x14ac:dyDescent="0.25">
      <c r="K2124" s="114"/>
    </row>
    <row r="2125" spans="11:11" x14ac:dyDescent="0.25">
      <c r="K2125" s="114"/>
    </row>
    <row r="2126" spans="11:11" x14ac:dyDescent="0.25">
      <c r="K2126" s="114"/>
    </row>
    <row r="2127" spans="11:11" x14ac:dyDescent="0.25">
      <c r="K2127" s="114"/>
    </row>
    <row r="2128" spans="11:11" x14ac:dyDescent="0.25">
      <c r="K2128" s="114"/>
    </row>
    <row r="2129" spans="11:11" x14ac:dyDescent="0.25">
      <c r="K2129" s="114"/>
    </row>
    <row r="2130" spans="11:11" x14ac:dyDescent="0.25">
      <c r="K2130" s="114"/>
    </row>
    <row r="2131" spans="11:11" x14ac:dyDescent="0.25">
      <c r="K2131" s="114"/>
    </row>
    <row r="2132" spans="11:11" x14ac:dyDescent="0.25">
      <c r="K2132" s="114"/>
    </row>
    <row r="2133" spans="11:11" x14ac:dyDescent="0.25">
      <c r="K2133" s="114"/>
    </row>
    <row r="2134" spans="11:11" x14ac:dyDescent="0.25">
      <c r="K2134" s="114"/>
    </row>
    <row r="2135" spans="11:11" x14ac:dyDescent="0.25">
      <c r="K2135" s="114"/>
    </row>
    <row r="2136" spans="11:11" x14ac:dyDescent="0.25">
      <c r="K2136" s="114"/>
    </row>
    <row r="2137" spans="11:11" x14ac:dyDescent="0.25">
      <c r="K2137" s="114"/>
    </row>
    <row r="2138" spans="11:11" x14ac:dyDescent="0.25">
      <c r="K2138" s="114"/>
    </row>
    <row r="2139" spans="11:11" x14ac:dyDescent="0.25">
      <c r="K2139" s="114"/>
    </row>
    <row r="2140" spans="11:11" x14ac:dyDescent="0.25">
      <c r="K2140" s="114"/>
    </row>
    <row r="2141" spans="11:11" x14ac:dyDescent="0.25">
      <c r="K2141" s="114"/>
    </row>
    <row r="2142" spans="11:11" x14ac:dyDescent="0.25">
      <c r="K2142" s="114"/>
    </row>
    <row r="2143" spans="11:11" x14ac:dyDescent="0.25">
      <c r="K2143" s="114"/>
    </row>
    <row r="2144" spans="11:11" x14ac:dyDescent="0.25">
      <c r="K2144" s="114"/>
    </row>
    <row r="2145" spans="11:11" x14ac:dyDescent="0.25">
      <c r="K2145" s="114"/>
    </row>
    <row r="2146" spans="11:11" x14ac:dyDescent="0.25">
      <c r="K2146" s="114"/>
    </row>
    <row r="2147" spans="11:11" x14ac:dyDescent="0.25">
      <c r="K2147" s="114"/>
    </row>
    <row r="2148" spans="11:11" x14ac:dyDescent="0.25">
      <c r="K2148" s="114"/>
    </row>
    <row r="2149" spans="11:11" x14ac:dyDescent="0.25">
      <c r="K2149" s="114"/>
    </row>
    <row r="2150" spans="11:11" x14ac:dyDescent="0.25">
      <c r="K2150" s="114"/>
    </row>
    <row r="2151" spans="11:11" x14ac:dyDescent="0.25">
      <c r="K2151" s="114"/>
    </row>
    <row r="2152" spans="11:11" x14ac:dyDescent="0.25">
      <c r="K2152" s="114"/>
    </row>
    <row r="2153" spans="11:11" x14ac:dyDescent="0.25">
      <c r="K2153" s="114"/>
    </row>
    <row r="2154" spans="11:11" x14ac:dyDescent="0.25">
      <c r="K2154" s="114"/>
    </row>
    <row r="2155" spans="11:11" x14ac:dyDescent="0.25">
      <c r="K2155" s="114"/>
    </row>
    <row r="2156" spans="11:11" x14ac:dyDescent="0.25">
      <c r="K2156" s="114"/>
    </row>
    <row r="2157" spans="11:11" x14ac:dyDescent="0.25">
      <c r="K2157" s="114"/>
    </row>
    <row r="2158" spans="11:11" x14ac:dyDescent="0.25">
      <c r="K2158" s="114"/>
    </row>
    <row r="2159" spans="11:11" x14ac:dyDescent="0.25">
      <c r="K2159" s="114"/>
    </row>
    <row r="2160" spans="11:11" x14ac:dyDescent="0.25">
      <c r="K2160" s="114"/>
    </row>
    <row r="2161" spans="11:11" x14ac:dyDescent="0.25">
      <c r="K2161" s="114"/>
    </row>
    <row r="2162" spans="11:11" x14ac:dyDescent="0.25">
      <c r="K2162" s="114"/>
    </row>
    <row r="2163" spans="11:11" x14ac:dyDescent="0.25">
      <c r="K2163" s="114"/>
    </row>
    <row r="2164" spans="11:11" x14ac:dyDescent="0.25">
      <c r="K2164" s="114"/>
    </row>
    <row r="2165" spans="11:11" x14ac:dyDescent="0.25">
      <c r="K2165" s="114"/>
    </row>
    <row r="2166" spans="11:11" x14ac:dyDescent="0.25">
      <c r="K2166" s="114"/>
    </row>
    <row r="2167" spans="11:11" x14ac:dyDescent="0.25">
      <c r="K2167" s="114"/>
    </row>
    <row r="2168" spans="11:11" x14ac:dyDescent="0.25">
      <c r="K2168" s="114"/>
    </row>
    <row r="2169" spans="11:11" x14ac:dyDescent="0.25">
      <c r="K2169" s="114"/>
    </row>
    <row r="2170" spans="11:11" x14ac:dyDescent="0.25">
      <c r="K2170" s="114"/>
    </row>
    <row r="2171" spans="11:11" x14ac:dyDescent="0.25">
      <c r="K2171" s="114"/>
    </row>
    <row r="2172" spans="11:11" x14ac:dyDescent="0.25">
      <c r="K2172" s="114"/>
    </row>
    <row r="2173" spans="11:11" x14ac:dyDescent="0.25">
      <c r="K2173" s="114"/>
    </row>
    <row r="2174" spans="11:11" x14ac:dyDescent="0.25">
      <c r="K2174" s="114"/>
    </row>
    <row r="2175" spans="11:11" x14ac:dyDescent="0.25">
      <c r="K2175" s="114"/>
    </row>
    <row r="2176" spans="11:11" x14ac:dyDescent="0.25">
      <c r="K2176" s="114"/>
    </row>
    <row r="2177" spans="11:11" x14ac:dyDescent="0.25">
      <c r="K2177" s="114"/>
    </row>
    <row r="2178" spans="11:11" x14ac:dyDescent="0.25">
      <c r="K2178" s="114"/>
    </row>
    <row r="2179" spans="11:11" x14ac:dyDescent="0.25">
      <c r="K2179" s="114"/>
    </row>
    <row r="2180" spans="11:11" x14ac:dyDescent="0.25">
      <c r="K2180" s="114"/>
    </row>
    <row r="2181" spans="11:11" x14ac:dyDescent="0.25">
      <c r="K2181" s="114"/>
    </row>
    <row r="2182" spans="11:11" x14ac:dyDescent="0.25">
      <c r="K2182" s="114"/>
    </row>
    <row r="2183" spans="11:11" x14ac:dyDescent="0.25">
      <c r="K2183" s="114"/>
    </row>
    <row r="2184" spans="11:11" x14ac:dyDescent="0.25">
      <c r="K2184" s="114"/>
    </row>
    <row r="2185" spans="11:11" x14ac:dyDescent="0.25">
      <c r="K2185" s="114"/>
    </row>
    <row r="2186" spans="11:11" x14ac:dyDescent="0.25">
      <c r="K2186" s="114"/>
    </row>
    <row r="2187" spans="11:11" x14ac:dyDescent="0.25">
      <c r="K2187" s="114"/>
    </row>
    <row r="2188" spans="11:11" x14ac:dyDescent="0.25">
      <c r="K2188" s="114"/>
    </row>
    <row r="2189" spans="11:11" x14ac:dyDescent="0.25">
      <c r="K2189" s="114"/>
    </row>
    <row r="2190" spans="11:11" x14ac:dyDescent="0.25">
      <c r="K2190" s="114"/>
    </row>
    <row r="2191" spans="11:11" x14ac:dyDescent="0.25">
      <c r="K2191" s="114"/>
    </row>
    <row r="2192" spans="11:11" x14ac:dyDescent="0.25">
      <c r="K2192" s="114"/>
    </row>
    <row r="2193" spans="11:11" x14ac:dyDescent="0.25">
      <c r="K2193" s="114"/>
    </row>
    <row r="2194" spans="11:11" x14ac:dyDescent="0.25">
      <c r="K2194" s="114"/>
    </row>
    <row r="2195" spans="11:11" x14ac:dyDescent="0.25">
      <c r="K2195" s="114"/>
    </row>
    <row r="2196" spans="11:11" x14ac:dyDescent="0.25">
      <c r="K2196" s="114"/>
    </row>
    <row r="2197" spans="11:11" x14ac:dyDescent="0.25">
      <c r="K2197" s="114"/>
    </row>
    <row r="2198" spans="11:11" x14ac:dyDescent="0.25">
      <c r="K2198" s="114"/>
    </row>
    <row r="2199" spans="11:11" x14ac:dyDescent="0.25">
      <c r="K2199" s="114"/>
    </row>
    <row r="2200" spans="11:11" x14ac:dyDescent="0.25">
      <c r="K2200" s="114"/>
    </row>
    <row r="2201" spans="11:11" x14ac:dyDescent="0.25">
      <c r="K2201" s="114"/>
    </row>
    <row r="2202" spans="11:11" x14ac:dyDescent="0.25">
      <c r="K2202" s="114"/>
    </row>
    <row r="2203" spans="11:11" x14ac:dyDescent="0.25">
      <c r="K2203" s="114"/>
    </row>
    <row r="2204" spans="11:11" x14ac:dyDescent="0.25">
      <c r="K2204" s="114"/>
    </row>
    <row r="2205" spans="11:11" x14ac:dyDescent="0.25">
      <c r="K2205" s="114"/>
    </row>
    <row r="2206" spans="11:11" x14ac:dyDescent="0.25">
      <c r="K2206" s="114"/>
    </row>
    <row r="2207" spans="11:11" x14ac:dyDescent="0.25">
      <c r="K2207" s="114"/>
    </row>
    <row r="2208" spans="11:11" x14ac:dyDescent="0.25">
      <c r="K2208" s="114"/>
    </row>
    <row r="2209" spans="11:11" x14ac:dyDescent="0.25">
      <c r="K2209" s="114"/>
    </row>
    <row r="2210" spans="11:11" x14ac:dyDescent="0.25">
      <c r="K2210" s="114"/>
    </row>
    <row r="2211" spans="11:11" x14ac:dyDescent="0.25">
      <c r="K2211" s="114"/>
    </row>
    <row r="2212" spans="11:11" x14ac:dyDescent="0.25">
      <c r="K2212" s="114"/>
    </row>
    <row r="2213" spans="11:11" x14ac:dyDescent="0.25">
      <c r="K2213" s="114"/>
    </row>
    <row r="2214" spans="11:11" x14ac:dyDescent="0.25">
      <c r="K2214" s="114"/>
    </row>
    <row r="2215" spans="11:11" x14ac:dyDescent="0.25">
      <c r="K2215" s="114"/>
    </row>
    <row r="2216" spans="11:11" x14ac:dyDescent="0.25">
      <c r="K2216" s="114"/>
    </row>
    <row r="2217" spans="11:11" x14ac:dyDescent="0.25">
      <c r="K2217" s="114"/>
    </row>
    <row r="2218" spans="11:11" x14ac:dyDescent="0.25">
      <c r="K2218" s="114"/>
    </row>
    <row r="2219" spans="11:11" x14ac:dyDescent="0.25">
      <c r="K2219" s="114"/>
    </row>
    <row r="2220" spans="11:11" x14ac:dyDescent="0.25">
      <c r="K2220" s="114"/>
    </row>
    <row r="2221" spans="11:11" x14ac:dyDescent="0.25">
      <c r="K2221" s="114"/>
    </row>
    <row r="2222" spans="11:11" x14ac:dyDescent="0.25">
      <c r="K2222" s="114"/>
    </row>
    <row r="2223" spans="11:11" x14ac:dyDescent="0.25">
      <c r="K2223" s="114"/>
    </row>
    <row r="2224" spans="11:11" x14ac:dyDescent="0.25">
      <c r="K2224" s="114"/>
    </row>
    <row r="2225" spans="11:11" x14ac:dyDescent="0.25">
      <c r="K2225" s="114"/>
    </row>
    <row r="2226" spans="11:11" x14ac:dyDescent="0.25">
      <c r="K2226" s="114"/>
    </row>
    <row r="2227" spans="11:11" x14ac:dyDescent="0.25">
      <c r="K2227" s="114"/>
    </row>
    <row r="2228" spans="11:11" x14ac:dyDescent="0.25">
      <c r="K2228" s="114"/>
    </row>
    <row r="2229" spans="11:11" x14ac:dyDescent="0.25">
      <c r="K2229" s="114"/>
    </row>
    <row r="2230" spans="11:11" x14ac:dyDescent="0.25">
      <c r="K2230" s="114"/>
    </row>
    <row r="2231" spans="11:11" x14ac:dyDescent="0.25">
      <c r="K2231" s="114"/>
    </row>
    <row r="2232" spans="11:11" x14ac:dyDescent="0.25">
      <c r="K2232" s="114"/>
    </row>
    <row r="2233" spans="11:11" x14ac:dyDescent="0.25">
      <c r="K2233" s="114"/>
    </row>
    <row r="2234" spans="11:11" x14ac:dyDescent="0.25">
      <c r="K2234" s="114"/>
    </row>
    <row r="2235" spans="11:11" x14ac:dyDescent="0.25">
      <c r="K2235" s="114"/>
    </row>
    <row r="2236" spans="11:11" x14ac:dyDescent="0.25">
      <c r="K2236" s="114"/>
    </row>
    <row r="2237" spans="11:11" x14ac:dyDescent="0.25">
      <c r="K2237" s="114"/>
    </row>
    <row r="2238" spans="11:11" x14ac:dyDescent="0.25">
      <c r="K2238" s="114"/>
    </row>
    <row r="2239" spans="11:11" x14ac:dyDescent="0.25">
      <c r="K2239" s="114"/>
    </row>
    <row r="2240" spans="11:11" x14ac:dyDescent="0.25">
      <c r="K2240" s="114"/>
    </row>
    <row r="2241" spans="11:11" x14ac:dyDescent="0.25">
      <c r="K2241" s="114"/>
    </row>
    <row r="2242" spans="11:11" x14ac:dyDescent="0.25">
      <c r="K2242" s="114"/>
    </row>
    <row r="2243" spans="11:11" x14ac:dyDescent="0.25">
      <c r="K2243" s="114"/>
    </row>
    <row r="2244" spans="11:11" x14ac:dyDescent="0.25">
      <c r="K2244" s="114"/>
    </row>
    <row r="2245" spans="11:11" x14ac:dyDescent="0.25">
      <c r="K2245" s="114"/>
    </row>
    <row r="2246" spans="11:11" x14ac:dyDescent="0.25">
      <c r="K2246" s="114"/>
    </row>
    <row r="2247" spans="11:11" x14ac:dyDescent="0.25">
      <c r="K2247" s="114"/>
    </row>
    <row r="2248" spans="11:11" x14ac:dyDescent="0.25">
      <c r="K2248" s="114"/>
    </row>
    <row r="2249" spans="11:11" x14ac:dyDescent="0.25">
      <c r="K2249" s="114"/>
    </row>
    <row r="2250" spans="11:11" x14ac:dyDescent="0.25">
      <c r="K2250" s="114"/>
    </row>
    <row r="2251" spans="11:11" x14ac:dyDescent="0.25">
      <c r="K2251" s="114"/>
    </row>
    <row r="2252" spans="11:11" x14ac:dyDescent="0.25">
      <c r="K2252" s="114"/>
    </row>
    <row r="2253" spans="11:11" x14ac:dyDescent="0.25">
      <c r="K2253" s="114"/>
    </row>
    <row r="2254" spans="11:11" x14ac:dyDescent="0.25">
      <c r="K2254" s="114"/>
    </row>
    <row r="2255" spans="11:11" x14ac:dyDescent="0.25">
      <c r="K2255" s="114"/>
    </row>
    <row r="2256" spans="11:11" x14ac:dyDescent="0.25">
      <c r="K2256" s="114"/>
    </row>
    <row r="2257" spans="11:11" x14ac:dyDescent="0.25">
      <c r="K2257" s="114"/>
    </row>
    <row r="2258" spans="11:11" x14ac:dyDescent="0.25">
      <c r="K2258" s="114"/>
    </row>
    <row r="2259" spans="11:11" x14ac:dyDescent="0.25">
      <c r="K2259" s="114"/>
    </row>
    <row r="2260" spans="11:11" x14ac:dyDescent="0.25">
      <c r="K2260" s="114"/>
    </row>
    <row r="2261" spans="11:11" x14ac:dyDescent="0.25">
      <c r="K2261" s="114"/>
    </row>
    <row r="2262" spans="11:11" x14ac:dyDescent="0.25">
      <c r="K2262" s="114"/>
    </row>
    <row r="2263" spans="11:11" x14ac:dyDescent="0.25">
      <c r="K2263" s="114"/>
    </row>
    <row r="2264" spans="11:11" x14ac:dyDescent="0.25">
      <c r="K2264" s="114"/>
    </row>
    <row r="2265" spans="11:11" x14ac:dyDescent="0.25">
      <c r="K2265" s="114"/>
    </row>
    <row r="2266" spans="11:11" x14ac:dyDescent="0.25">
      <c r="K2266" s="114"/>
    </row>
    <row r="2267" spans="11:11" x14ac:dyDescent="0.25">
      <c r="K2267" s="114"/>
    </row>
    <row r="2268" spans="11:11" x14ac:dyDescent="0.25">
      <c r="K2268" s="114"/>
    </row>
    <row r="2269" spans="11:11" x14ac:dyDescent="0.25">
      <c r="K2269" s="114"/>
    </row>
    <row r="2270" spans="11:11" x14ac:dyDescent="0.25">
      <c r="K2270" s="114"/>
    </row>
    <row r="2271" spans="11:11" x14ac:dyDescent="0.25">
      <c r="K2271" s="114"/>
    </row>
    <row r="2272" spans="11:11" x14ac:dyDescent="0.25">
      <c r="K2272" s="114"/>
    </row>
    <row r="2273" spans="11:11" x14ac:dyDescent="0.25">
      <c r="K2273" s="114"/>
    </row>
    <row r="2274" spans="11:11" x14ac:dyDescent="0.25">
      <c r="K2274" s="114"/>
    </row>
    <row r="2275" spans="11:11" x14ac:dyDescent="0.25">
      <c r="K2275" s="114"/>
    </row>
    <row r="2276" spans="11:11" x14ac:dyDescent="0.25">
      <c r="K2276" s="114"/>
    </row>
    <row r="2277" spans="11:11" x14ac:dyDescent="0.25">
      <c r="K2277" s="114"/>
    </row>
    <row r="2278" spans="11:11" x14ac:dyDescent="0.25">
      <c r="K2278" s="114"/>
    </row>
    <row r="2279" spans="11:11" x14ac:dyDescent="0.25">
      <c r="K2279" s="114"/>
    </row>
    <row r="2280" spans="11:11" x14ac:dyDescent="0.25">
      <c r="K2280" s="114"/>
    </row>
    <row r="2281" spans="11:11" x14ac:dyDescent="0.25">
      <c r="K2281" s="114"/>
    </row>
    <row r="2282" spans="11:11" x14ac:dyDescent="0.25">
      <c r="K2282" s="114"/>
    </row>
    <row r="2283" spans="11:11" x14ac:dyDescent="0.25">
      <c r="K2283" s="114"/>
    </row>
    <row r="2284" spans="11:11" x14ac:dyDescent="0.25">
      <c r="K2284" s="114"/>
    </row>
    <row r="2285" spans="11:11" x14ac:dyDescent="0.25">
      <c r="K2285" s="114"/>
    </row>
    <row r="2286" spans="11:11" x14ac:dyDescent="0.25">
      <c r="K2286" s="114"/>
    </row>
    <row r="2287" spans="11:11" x14ac:dyDescent="0.25">
      <c r="K2287" s="114"/>
    </row>
    <row r="2288" spans="11:11" x14ac:dyDescent="0.25">
      <c r="K2288" s="114"/>
    </row>
    <row r="2289" spans="11:11" x14ac:dyDescent="0.25">
      <c r="K2289" s="114"/>
    </row>
    <row r="2290" spans="11:11" x14ac:dyDescent="0.25">
      <c r="K2290" s="114"/>
    </row>
    <row r="2291" spans="11:11" x14ac:dyDescent="0.25">
      <c r="K2291" s="114"/>
    </row>
    <row r="2292" spans="11:11" x14ac:dyDescent="0.25">
      <c r="K2292" s="114"/>
    </row>
    <row r="2293" spans="11:11" x14ac:dyDescent="0.25">
      <c r="K2293" s="114"/>
    </row>
    <row r="2294" spans="11:11" x14ac:dyDescent="0.25">
      <c r="K2294" s="114"/>
    </row>
    <row r="2295" spans="11:11" x14ac:dyDescent="0.25">
      <c r="K2295" s="114"/>
    </row>
    <row r="2296" spans="11:11" x14ac:dyDescent="0.25">
      <c r="K2296" s="114"/>
    </row>
    <row r="2297" spans="11:11" x14ac:dyDescent="0.25">
      <c r="K2297" s="114"/>
    </row>
    <row r="2298" spans="11:11" x14ac:dyDescent="0.25">
      <c r="K2298" s="114"/>
    </row>
    <row r="2299" spans="11:11" x14ac:dyDescent="0.25">
      <c r="K2299" s="114"/>
    </row>
    <row r="2300" spans="11:11" x14ac:dyDescent="0.25">
      <c r="K2300" s="114"/>
    </row>
    <row r="2301" spans="11:11" x14ac:dyDescent="0.25">
      <c r="K2301" s="114"/>
    </row>
    <row r="2302" spans="11:11" x14ac:dyDescent="0.25">
      <c r="K2302" s="114"/>
    </row>
    <row r="2303" spans="11:11" x14ac:dyDescent="0.25">
      <c r="K2303" s="114"/>
    </row>
    <row r="2304" spans="11:11" x14ac:dyDescent="0.25">
      <c r="K2304" s="114"/>
    </row>
    <row r="2305" spans="11:11" x14ac:dyDescent="0.25">
      <c r="K2305" s="114"/>
    </row>
    <row r="2306" spans="11:11" x14ac:dyDescent="0.25">
      <c r="K2306" s="114"/>
    </row>
    <row r="2307" spans="11:11" x14ac:dyDescent="0.25">
      <c r="K2307" s="114"/>
    </row>
    <row r="2308" spans="11:11" x14ac:dyDescent="0.25">
      <c r="K2308" s="114"/>
    </row>
    <row r="2309" spans="11:11" x14ac:dyDescent="0.25">
      <c r="K2309" s="114"/>
    </row>
    <row r="2310" spans="11:11" x14ac:dyDescent="0.25">
      <c r="K2310" s="114"/>
    </row>
    <row r="2311" spans="11:11" x14ac:dyDescent="0.25">
      <c r="K2311" s="114"/>
    </row>
    <row r="2312" spans="11:11" x14ac:dyDescent="0.25">
      <c r="K2312" s="114"/>
    </row>
    <row r="2313" spans="11:11" x14ac:dyDescent="0.25">
      <c r="K2313" s="114"/>
    </row>
    <row r="2314" spans="11:11" x14ac:dyDescent="0.25">
      <c r="K2314" s="114"/>
    </row>
    <row r="2315" spans="11:11" x14ac:dyDescent="0.25">
      <c r="K2315" s="114"/>
    </row>
    <row r="2316" spans="11:11" x14ac:dyDescent="0.25">
      <c r="K2316" s="114"/>
    </row>
    <row r="2317" spans="11:11" x14ac:dyDescent="0.25">
      <c r="K2317" s="114"/>
    </row>
    <row r="2318" spans="11:11" x14ac:dyDescent="0.25">
      <c r="K2318" s="114"/>
    </row>
    <row r="2319" spans="11:11" x14ac:dyDescent="0.25">
      <c r="K2319" s="114"/>
    </row>
    <row r="2320" spans="11:11" x14ac:dyDescent="0.25">
      <c r="K2320" s="114"/>
    </row>
    <row r="2321" spans="11:11" x14ac:dyDescent="0.25">
      <c r="K2321" s="114"/>
    </row>
    <row r="2322" spans="11:11" x14ac:dyDescent="0.25">
      <c r="K2322" s="114"/>
    </row>
    <row r="2323" spans="11:11" x14ac:dyDescent="0.25">
      <c r="K2323" s="114"/>
    </row>
    <row r="2324" spans="11:11" x14ac:dyDescent="0.25">
      <c r="K2324" s="114"/>
    </row>
    <row r="2325" spans="11:11" x14ac:dyDescent="0.25">
      <c r="K2325" s="114"/>
    </row>
    <row r="2326" spans="11:11" x14ac:dyDescent="0.25">
      <c r="K2326" s="114"/>
    </row>
    <row r="2327" spans="11:11" x14ac:dyDescent="0.25">
      <c r="K2327" s="114"/>
    </row>
    <row r="2328" spans="11:11" x14ac:dyDescent="0.25">
      <c r="K2328" s="114"/>
    </row>
    <row r="2329" spans="11:11" x14ac:dyDescent="0.25">
      <c r="K2329" s="114"/>
    </row>
    <row r="2330" spans="11:11" x14ac:dyDescent="0.25">
      <c r="K2330" s="114"/>
    </row>
    <row r="2331" spans="11:11" x14ac:dyDescent="0.25">
      <c r="K2331" s="114"/>
    </row>
    <row r="2332" spans="11:11" x14ac:dyDescent="0.25">
      <c r="K2332" s="114"/>
    </row>
    <row r="2333" spans="11:11" x14ac:dyDescent="0.25">
      <c r="K2333" s="114"/>
    </row>
    <row r="2334" spans="11:11" x14ac:dyDescent="0.25">
      <c r="K2334" s="114"/>
    </row>
    <row r="2335" spans="11:11" x14ac:dyDescent="0.25">
      <c r="K2335" s="114"/>
    </row>
    <row r="2336" spans="11:11" x14ac:dyDescent="0.25">
      <c r="K2336" s="114"/>
    </row>
    <row r="2337" spans="11:11" x14ac:dyDescent="0.25">
      <c r="K2337" s="114"/>
    </row>
    <row r="2338" spans="11:11" x14ac:dyDescent="0.25">
      <c r="K2338" s="114"/>
    </row>
    <row r="2339" spans="11:11" x14ac:dyDescent="0.25">
      <c r="K2339" s="114"/>
    </row>
    <row r="2340" spans="11:11" x14ac:dyDescent="0.25">
      <c r="K2340" s="114"/>
    </row>
    <row r="2341" spans="11:11" x14ac:dyDescent="0.25">
      <c r="K2341" s="114"/>
    </row>
    <row r="2342" spans="11:11" x14ac:dyDescent="0.25">
      <c r="K2342" s="114"/>
    </row>
    <row r="2343" spans="11:11" x14ac:dyDescent="0.25">
      <c r="K2343" s="114"/>
    </row>
    <row r="2344" spans="11:11" x14ac:dyDescent="0.25">
      <c r="K2344" s="114"/>
    </row>
    <row r="2345" spans="11:11" x14ac:dyDescent="0.25">
      <c r="K2345" s="114"/>
    </row>
    <row r="2346" spans="11:11" x14ac:dyDescent="0.25">
      <c r="K2346" s="114"/>
    </row>
    <row r="2347" spans="11:11" x14ac:dyDescent="0.25">
      <c r="K2347" s="114"/>
    </row>
    <row r="2348" spans="11:11" x14ac:dyDescent="0.25">
      <c r="K2348" s="114"/>
    </row>
    <row r="2349" spans="11:11" x14ac:dyDescent="0.25">
      <c r="K2349" s="114"/>
    </row>
    <row r="2350" spans="11:11" x14ac:dyDescent="0.25">
      <c r="K2350" s="114"/>
    </row>
    <row r="2351" spans="11:11" x14ac:dyDescent="0.25">
      <c r="K2351" s="114"/>
    </row>
    <row r="2352" spans="11:11" x14ac:dyDescent="0.25">
      <c r="K2352" s="114"/>
    </row>
    <row r="2353" spans="11:11" x14ac:dyDescent="0.25">
      <c r="K2353" s="114"/>
    </row>
    <row r="2354" spans="11:11" x14ac:dyDescent="0.25">
      <c r="K2354" s="114"/>
    </row>
    <row r="2355" spans="11:11" x14ac:dyDescent="0.25">
      <c r="K2355" s="114"/>
    </row>
    <row r="2356" spans="11:11" x14ac:dyDescent="0.25">
      <c r="K2356" s="114"/>
    </row>
    <row r="2357" spans="11:11" x14ac:dyDescent="0.25">
      <c r="K2357" s="114"/>
    </row>
    <row r="2358" spans="11:11" x14ac:dyDescent="0.25">
      <c r="K2358" s="114"/>
    </row>
    <row r="2359" spans="11:11" x14ac:dyDescent="0.25">
      <c r="K2359" s="114"/>
    </row>
    <row r="2360" spans="11:11" x14ac:dyDescent="0.25">
      <c r="K2360" s="114"/>
    </row>
    <row r="2361" spans="11:11" x14ac:dyDescent="0.25">
      <c r="K2361" s="114"/>
    </row>
    <row r="2362" spans="11:11" x14ac:dyDescent="0.25">
      <c r="K2362" s="114"/>
    </row>
    <row r="2363" spans="11:11" x14ac:dyDescent="0.25">
      <c r="K2363" s="114"/>
    </row>
    <row r="2364" spans="11:11" x14ac:dyDescent="0.25">
      <c r="K2364" s="114"/>
    </row>
    <row r="2365" spans="11:11" x14ac:dyDescent="0.25">
      <c r="K2365" s="114"/>
    </row>
    <row r="2366" spans="11:11" x14ac:dyDescent="0.25">
      <c r="K2366" s="114"/>
    </row>
    <row r="2367" spans="11:11" x14ac:dyDescent="0.25">
      <c r="K2367" s="114"/>
    </row>
    <row r="2368" spans="11:11" x14ac:dyDescent="0.25">
      <c r="K2368" s="114"/>
    </row>
    <row r="2369" spans="11:11" x14ac:dyDescent="0.25">
      <c r="K2369" s="114"/>
    </row>
    <row r="2370" spans="11:11" x14ac:dyDescent="0.25">
      <c r="K2370" s="114"/>
    </row>
    <row r="2371" spans="11:11" x14ac:dyDescent="0.25">
      <c r="K2371" s="114"/>
    </row>
    <row r="2372" spans="11:11" x14ac:dyDescent="0.25">
      <c r="K2372" s="114"/>
    </row>
    <row r="2373" spans="11:11" x14ac:dyDescent="0.25">
      <c r="K2373" s="114"/>
    </row>
    <row r="2374" spans="11:11" x14ac:dyDescent="0.25">
      <c r="K2374" s="114"/>
    </row>
    <row r="2375" spans="11:11" x14ac:dyDescent="0.25">
      <c r="K2375" s="114"/>
    </row>
    <row r="2376" spans="11:11" x14ac:dyDescent="0.25">
      <c r="K2376" s="114"/>
    </row>
    <row r="2377" spans="11:11" x14ac:dyDescent="0.25">
      <c r="K2377" s="114"/>
    </row>
    <row r="2378" spans="11:11" x14ac:dyDescent="0.25">
      <c r="K2378" s="114"/>
    </row>
    <row r="2379" spans="11:11" x14ac:dyDescent="0.25">
      <c r="K2379" s="114"/>
    </row>
    <row r="2380" spans="11:11" x14ac:dyDescent="0.25">
      <c r="K2380" s="114"/>
    </row>
    <row r="2381" spans="11:11" x14ac:dyDescent="0.25">
      <c r="K2381" s="114"/>
    </row>
    <row r="2382" spans="11:11" x14ac:dyDescent="0.25">
      <c r="K2382" s="114"/>
    </row>
    <row r="2383" spans="11:11" x14ac:dyDescent="0.25">
      <c r="K2383" s="114"/>
    </row>
    <row r="2384" spans="11:11" x14ac:dyDescent="0.25">
      <c r="K2384" s="114"/>
    </row>
    <row r="2385" spans="11:11" x14ac:dyDescent="0.25">
      <c r="K2385" s="114"/>
    </row>
    <row r="2386" spans="11:11" x14ac:dyDescent="0.25">
      <c r="K2386" s="114"/>
    </row>
    <row r="2387" spans="11:11" x14ac:dyDescent="0.25">
      <c r="K2387" s="114"/>
    </row>
    <row r="2388" spans="11:11" x14ac:dyDescent="0.25">
      <c r="K2388" s="114"/>
    </row>
    <row r="2389" spans="11:11" x14ac:dyDescent="0.25">
      <c r="K2389" s="114"/>
    </row>
    <row r="2390" spans="11:11" x14ac:dyDescent="0.25">
      <c r="K2390" s="114"/>
    </row>
    <row r="2391" spans="11:11" x14ac:dyDescent="0.25">
      <c r="K2391" s="114"/>
    </row>
    <row r="2392" spans="11:11" x14ac:dyDescent="0.25">
      <c r="K2392" s="114"/>
    </row>
    <row r="2393" spans="11:11" x14ac:dyDescent="0.25">
      <c r="K2393" s="114"/>
    </row>
    <row r="2394" spans="11:11" x14ac:dyDescent="0.25">
      <c r="K2394" s="114"/>
    </row>
    <row r="2395" spans="11:11" x14ac:dyDescent="0.25">
      <c r="K2395" s="114"/>
    </row>
    <row r="2396" spans="11:11" x14ac:dyDescent="0.25">
      <c r="K2396" s="114"/>
    </row>
    <row r="2397" spans="11:11" x14ac:dyDescent="0.25">
      <c r="K2397" s="114"/>
    </row>
    <row r="2398" spans="11:11" x14ac:dyDescent="0.25">
      <c r="K2398" s="114"/>
    </row>
    <row r="2399" spans="11:11" x14ac:dyDescent="0.25">
      <c r="K2399" s="114"/>
    </row>
    <row r="2400" spans="11:11" x14ac:dyDescent="0.25">
      <c r="K2400" s="114"/>
    </row>
    <row r="2401" spans="11:11" x14ac:dyDescent="0.25">
      <c r="K2401" s="114"/>
    </row>
    <row r="2402" spans="11:11" x14ac:dyDescent="0.25">
      <c r="K2402" s="114"/>
    </row>
    <row r="2403" spans="11:11" x14ac:dyDescent="0.25">
      <c r="K2403" s="114"/>
    </row>
    <row r="2404" spans="11:11" x14ac:dyDescent="0.25">
      <c r="K2404" s="114"/>
    </row>
    <row r="2405" spans="11:11" x14ac:dyDescent="0.25">
      <c r="K2405" s="114"/>
    </row>
    <row r="2406" spans="11:11" x14ac:dyDescent="0.25">
      <c r="K2406" s="114"/>
    </row>
    <row r="2407" spans="11:11" x14ac:dyDescent="0.25">
      <c r="K2407" s="114"/>
    </row>
    <row r="2408" spans="11:11" x14ac:dyDescent="0.25">
      <c r="K2408" s="114"/>
    </row>
    <row r="2409" spans="11:11" x14ac:dyDescent="0.25">
      <c r="K2409" s="114"/>
    </row>
    <row r="2410" spans="11:11" x14ac:dyDescent="0.25">
      <c r="K2410" s="114"/>
    </row>
    <row r="2411" spans="11:11" x14ac:dyDescent="0.25">
      <c r="K2411" s="114"/>
    </row>
    <row r="2412" spans="11:11" x14ac:dyDescent="0.25">
      <c r="K2412" s="114"/>
    </row>
    <row r="2413" spans="11:11" x14ac:dyDescent="0.25">
      <c r="K2413" s="114"/>
    </row>
    <row r="2414" spans="11:11" x14ac:dyDescent="0.25">
      <c r="K2414" s="114"/>
    </row>
    <row r="2415" spans="11:11" x14ac:dyDescent="0.25">
      <c r="K2415" s="114"/>
    </row>
    <row r="2416" spans="11:11" x14ac:dyDescent="0.25">
      <c r="K2416" s="114"/>
    </row>
    <row r="2417" spans="11:11" x14ac:dyDescent="0.25">
      <c r="K2417" s="114"/>
    </row>
    <row r="2418" spans="11:11" x14ac:dyDescent="0.25">
      <c r="K2418" s="114"/>
    </row>
    <row r="2419" spans="11:11" x14ac:dyDescent="0.25">
      <c r="K2419" s="114"/>
    </row>
    <row r="2420" spans="11:11" x14ac:dyDescent="0.25">
      <c r="K2420" s="114"/>
    </row>
    <row r="2421" spans="11:11" x14ac:dyDescent="0.25">
      <c r="K2421" s="114"/>
    </row>
    <row r="2422" spans="11:11" x14ac:dyDescent="0.25">
      <c r="K2422" s="114"/>
    </row>
    <row r="2423" spans="11:11" x14ac:dyDescent="0.25">
      <c r="K2423" s="114"/>
    </row>
    <row r="2424" spans="11:11" x14ac:dyDescent="0.25">
      <c r="K2424" s="114"/>
    </row>
    <row r="2425" spans="11:11" x14ac:dyDescent="0.25">
      <c r="K2425" s="114"/>
    </row>
    <row r="2426" spans="11:11" x14ac:dyDescent="0.25">
      <c r="K2426" s="114"/>
    </row>
    <row r="2427" spans="11:11" x14ac:dyDescent="0.25">
      <c r="K2427" s="114"/>
    </row>
    <row r="2428" spans="11:11" x14ac:dyDescent="0.25">
      <c r="K2428" s="114"/>
    </row>
    <row r="2429" spans="11:11" x14ac:dyDescent="0.25">
      <c r="K2429" s="114"/>
    </row>
    <row r="2430" spans="11:11" x14ac:dyDescent="0.25">
      <c r="K2430" s="114"/>
    </row>
    <row r="2431" spans="11:11" x14ac:dyDescent="0.25">
      <c r="K2431" s="114"/>
    </row>
    <row r="2432" spans="11:11" x14ac:dyDescent="0.25">
      <c r="K2432" s="114"/>
    </row>
    <row r="2433" spans="11:11" x14ac:dyDescent="0.25">
      <c r="K2433" s="114"/>
    </row>
    <row r="2434" spans="11:11" x14ac:dyDescent="0.25">
      <c r="K2434" s="114"/>
    </row>
    <row r="2435" spans="11:11" x14ac:dyDescent="0.25">
      <c r="K2435" s="114"/>
    </row>
    <row r="2436" spans="11:11" x14ac:dyDescent="0.25">
      <c r="K2436" s="114"/>
    </row>
    <row r="2437" spans="11:11" x14ac:dyDescent="0.25">
      <c r="K2437" s="114"/>
    </row>
    <row r="2438" spans="11:11" x14ac:dyDescent="0.25">
      <c r="K2438" s="114"/>
    </row>
    <row r="2439" spans="11:11" x14ac:dyDescent="0.25">
      <c r="K2439" s="114"/>
    </row>
    <row r="2440" spans="11:11" x14ac:dyDescent="0.25">
      <c r="K2440" s="114"/>
    </row>
    <row r="2441" spans="11:11" x14ac:dyDescent="0.25">
      <c r="K2441" s="114"/>
    </row>
    <row r="2442" spans="11:11" x14ac:dyDescent="0.25">
      <c r="K2442" s="114"/>
    </row>
    <row r="2443" spans="11:11" x14ac:dyDescent="0.25">
      <c r="K2443" s="114"/>
    </row>
    <row r="2444" spans="11:11" x14ac:dyDescent="0.25">
      <c r="K2444" s="114"/>
    </row>
    <row r="2445" spans="11:11" x14ac:dyDescent="0.25">
      <c r="K2445" s="114"/>
    </row>
    <row r="2446" spans="11:11" x14ac:dyDescent="0.25">
      <c r="K2446" s="114"/>
    </row>
    <row r="2447" spans="11:11" x14ac:dyDescent="0.25">
      <c r="K2447" s="114"/>
    </row>
    <row r="2448" spans="11:11" x14ac:dyDescent="0.25">
      <c r="K2448" s="114"/>
    </row>
    <row r="2449" spans="11:11" x14ac:dyDescent="0.25">
      <c r="K2449" s="114"/>
    </row>
    <row r="2450" spans="11:11" x14ac:dyDescent="0.25">
      <c r="K2450" s="114"/>
    </row>
    <row r="2451" spans="11:11" x14ac:dyDescent="0.25">
      <c r="K2451" s="114"/>
    </row>
    <row r="2452" spans="11:11" x14ac:dyDescent="0.25">
      <c r="K2452" s="114"/>
    </row>
    <row r="2453" spans="11:11" x14ac:dyDescent="0.25">
      <c r="K2453" s="114"/>
    </row>
    <row r="2454" spans="11:11" x14ac:dyDescent="0.25">
      <c r="K2454" s="114"/>
    </row>
    <row r="2455" spans="11:11" x14ac:dyDescent="0.25">
      <c r="K2455" s="114"/>
    </row>
    <row r="2456" spans="11:11" x14ac:dyDescent="0.25">
      <c r="K2456" s="114"/>
    </row>
    <row r="2457" spans="11:11" x14ac:dyDescent="0.25">
      <c r="K2457" s="114"/>
    </row>
    <row r="2458" spans="11:11" x14ac:dyDescent="0.25">
      <c r="K2458" s="114"/>
    </row>
    <row r="2459" spans="11:11" x14ac:dyDescent="0.25">
      <c r="K2459" s="114"/>
    </row>
    <row r="2460" spans="11:11" x14ac:dyDescent="0.25">
      <c r="K2460" s="114"/>
    </row>
    <row r="2461" spans="11:11" x14ac:dyDescent="0.25">
      <c r="K2461" s="114"/>
    </row>
    <row r="2462" spans="11:11" x14ac:dyDescent="0.25">
      <c r="K2462" s="114"/>
    </row>
    <row r="2463" spans="11:11" x14ac:dyDescent="0.25">
      <c r="K2463" s="114"/>
    </row>
    <row r="2464" spans="11:11" x14ac:dyDescent="0.25">
      <c r="K2464" s="114"/>
    </row>
    <row r="2465" spans="11:11" x14ac:dyDescent="0.25">
      <c r="K2465" s="114"/>
    </row>
    <row r="2466" spans="11:11" x14ac:dyDescent="0.25">
      <c r="K2466" s="114"/>
    </row>
    <row r="2467" spans="11:11" x14ac:dyDescent="0.25">
      <c r="K2467" s="114"/>
    </row>
    <row r="2468" spans="11:11" x14ac:dyDescent="0.25">
      <c r="K2468" s="114"/>
    </row>
    <row r="2469" spans="11:11" x14ac:dyDescent="0.25">
      <c r="K2469" s="114"/>
    </row>
    <row r="2470" spans="11:11" x14ac:dyDescent="0.25">
      <c r="K2470" s="114"/>
    </row>
    <row r="2471" spans="11:11" x14ac:dyDescent="0.25">
      <c r="K2471" s="114"/>
    </row>
    <row r="2472" spans="11:11" x14ac:dyDescent="0.25">
      <c r="K2472" s="114"/>
    </row>
    <row r="2473" spans="11:11" x14ac:dyDescent="0.25">
      <c r="K2473" s="114"/>
    </row>
    <row r="2474" spans="11:11" x14ac:dyDescent="0.25">
      <c r="K2474" s="114"/>
    </row>
    <row r="2475" spans="11:11" x14ac:dyDescent="0.25">
      <c r="K2475" s="114"/>
    </row>
    <row r="2476" spans="11:11" x14ac:dyDescent="0.25">
      <c r="K2476" s="114"/>
    </row>
    <row r="2477" spans="11:11" x14ac:dyDescent="0.25">
      <c r="K2477" s="114"/>
    </row>
    <row r="2478" spans="11:11" x14ac:dyDescent="0.25">
      <c r="K2478" s="114"/>
    </row>
    <row r="2479" spans="11:11" x14ac:dyDescent="0.25">
      <c r="K2479" s="114"/>
    </row>
    <row r="2480" spans="11:11" x14ac:dyDescent="0.25">
      <c r="K2480" s="114"/>
    </row>
    <row r="2481" spans="11:11" x14ac:dyDescent="0.25">
      <c r="K2481" s="114"/>
    </row>
    <row r="2482" spans="11:11" x14ac:dyDescent="0.25">
      <c r="K2482" s="114"/>
    </row>
    <row r="2483" spans="11:11" x14ac:dyDescent="0.25">
      <c r="K2483" s="114"/>
    </row>
    <row r="2484" spans="11:11" x14ac:dyDescent="0.25">
      <c r="K2484" s="114"/>
    </row>
    <row r="2485" spans="11:11" x14ac:dyDescent="0.25">
      <c r="K2485" s="114"/>
    </row>
    <row r="2486" spans="11:11" x14ac:dyDescent="0.25">
      <c r="K2486" s="114"/>
    </row>
    <row r="2487" spans="11:11" x14ac:dyDescent="0.25">
      <c r="K2487" s="114"/>
    </row>
    <row r="2488" spans="11:11" x14ac:dyDescent="0.25">
      <c r="K2488" s="114"/>
    </row>
    <row r="2489" spans="11:11" x14ac:dyDescent="0.25">
      <c r="K2489" s="114"/>
    </row>
    <row r="2490" spans="11:11" x14ac:dyDescent="0.25">
      <c r="K2490" s="114"/>
    </row>
    <row r="2491" spans="11:11" x14ac:dyDescent="0.25">
      <c r="K2491" s="114"/>
    </row>
    <row r="2492" spans="11:11" x14ac:dyDescent="0.25">
      <c r="K2492" s="114"/>
    </row>
    <row r="2493" spans="11:11" x14ac:dyDescent="0.25">
      <c r="K2493" s="114"/>
    </row>
    <row r="2494" spans="11:11" x14ac:dyDescent="0.25">
      <c r="K2494" s="114"/>
    </row>
    <row r="2495" spans="11:11" x14ac:dyDescent="0.25">
      <c r="K2495" s="114"/>
    </row>
    <row r="2496" spans="11:11" x14ac:dyDescent="0.25">
      <c r="K2496" s="114"/>
    </row>
    <row r="2497" spans="11:11" x14ac:dyDescent="0.25">
      <c r="K2497" s="114"/>
    </row>
    <row r="2498" spans="11:11" x14ac:dyDescent="0.25">
      <c r="K2498" s="114"/>
    </row>
    <row r="2499" spans="11:11" x14ac:dyDescent="0.25">
      <c r="K2499" s="114"/>
    </row>
    <row r="2500" spans="11:11" x14ac:dyDescent="0.25">
      <c r="K2500" s="114"/>
    </row>
    <row r="2501" spans="11:11" x14ac:dyDescent="0.25">
      <c r="K2501" s="114"/>
    </row>
    <row r="2502" spans="11:11" x14ac:dyDescent="0.25">
      <c r="K2502" s="114"/>
    </row>
    <row r="2503" spans="11:11" x14ac:dyDescent="0.25">
      <c r="K2503" s="114"/>
    </row>
    <row r="2504" spans="11:11" x14ac:dyDescent="0.25">
      <c r="K2504" s="114"/>
    </row>
    <row r="2505" spans="11:11" x14ac:dyDescent="0.25">
      <c r="K2505" s="114"/>
    </row>
    <row r="2506" spans="11:11" x14ac:dyDescent="0.25">
      <c r="K2506" s="114"/>
    </row>
    <row r="2507" spans="11:11" x14ac:dyDescent="0.25">
      <c r="K2507" s="114"/>
    </row>
    <row r="2508" spans="11:11" x14ac:dyDescent="0.25">
      <c r="K2508" s="114"/>
    </row>
    <row r="2509" spans="11:11" x14ac:dyDescent="0.25">
      <c r="K2509" s="114"/>
    </row>
    <row r="2510" spans="11:11" x14ac:dyDescent="0.25">
      <c r="K2510" s="114"/>
    </row>
    <row r="2511" spans="11:11" x14ac:dyDescent="0.25">
      <c r="K2511" s="114"/>
    </row>
    <row r="2512" spans="11:11" x14ac:dyDescent="0.25">
      <c r="K2512" s="114"/>
    </row>
    <row r="2513" spans="11:11" x14ac:dyDescent="0.25">
      <c r="K2513" s="114"/>
    </row>
    <row r="2514" spans="11:11" x14ac:dyDescent="0.25">
      <c r="K2514" s="114"/>
    </row>
    <row r="2515" spans="11:11" x14ac:dyDescent="0.25">
      <c r="K2515" s="114"/>
    </row>
    <row r="2516" spans="11:11" x14ac:dyDescent="0.25">
      <c r="K2516" s="114"/>
    </row>
    <row r="2517" spans="11:11" x14ac:dyDescent="0.25">
      <c r="K2517" s="114"/>
    </row>
    <row r="2518" spans="11:11" x14ac:dyDescent="0.25">
      <c r="K2518" s="114"/>
    </row>
    <row r="2519" spans="11:11" x14ac:dyDescent="0.25">
      <c r="K2519" s="114"/>
    </row>
    <row r="2520" spans="11:11" x14ac:dyDescent="0.25">
      <c r="K2520" s="114"/>
    </row>
    <row r="2521" spans="11:11" x14ac:dyDescent="0.25">
      <c r="K2521" s="114"/>
    </row>
    <row r="2522" spans="11:11" x14ac:dyDescent="0.25">
      <c r="K2522" s="114"/>
    </row>
    <row r="2523" spans="11:11" x14ac:dyDescent="0.25">
      <c r="K2523" s="114"/>
    </row>
    <row r="2524" spans="11:11" x14ac:dyDescent="0.25">
      <c r="K2524" s="114"/>
    </row>
    <row r="2525" spans="11:11" x14ac:dyDescent="0.25">
      <c r="K2525" s="114"/>
    </row>
    <row r="2526" spans="11:11" x14ac:dyDescent="0.25">
      <c r="K2526" s="114"/>
    </row>
    <row r="2527" spans="11:11" x14ac:dyDescent="0.25">
      <c r="K2527" s="114"/>
    </row>
    <row r="2528" spans="11:11" x14ac:dyDescent="0.25">
      <c r="K2528" s="114"/>
    </row>
    <row r="2529" spans="11:11" x14ac:dyDescent="0.25">
      <c r="K2529" s="114"/>
    </row>
    <row r="2530" spans="11:11" x14ac:dyDescent="0.25">
      <c r="K2530" s="114"/>
    </row>
    <row r="2531" spans="11:11" x14ac:dyDescent="0.25">
      <c r="K2531" s="114"/>
    </row>
    <row r="2532" spans="11:11" x14ac:dyDescent="0.25">
      <c r="K2532" s="114"/>
    </row>
    <row r="2533" spans="11:11" x14ac:dyDescent="0.25">
      <c r="K2533" s="114"/>
    </row>
    <row r="2534" spans="11:11" x14ac:dyDescent="0.25">
      <c r="K2534" s="114"/>
    </row>
    <row r="2535" spans="11:11" x14ac:dyDescent="0.25">
      <c r="K2535" s="114"/>
    </row>
    <row r="2536" spans="11:11" x14ac:dyDescent="0.25">
      <c r="K2536" s="114"/>
    </row>
    <row r="2537" spans="11:11" x14ac:dyDescent="0.25">
      <c r="K2537" s="114"/>
    </row>
    <row r="2538" spans="11:11" x14ac:dyDescent="0.25">
      <c r="K2538" s="114"/>
    </row>
    <row r="2539" spans="11:11" x14ac:dyDescent="0.25">
      <c r="K2539" s="114"/>
    </row>
    <row r="2540" spans="11:11" x14ac:dyDescent="0.25">
      <c r="K2540" s="114"/>
    </row>
    <row r="2541" spans="11:11" x14ac:dyDescent="0.25">
      <c r="K2541" s="114"/>
    </row>
    <row r="2542" spans="11:11" x14ac:dyDescent="0.25">
      <c r="K2542" s="114"/>
    </row>
    <row r="2543" spans="11:11" x14ac:dyDescent="0.25">
      <c r="K2543" s="114"/>
    </row>
    <row r="2544" spans="11:11" x14ac:dyDescent="0.25">
      <c r="K2544" s="114"/>
    </row>
    <row r="2545" spans="11:11" x14ac:dyDescent="0.25">
      <c r="K2545" s="114"/>
    </row>
    <row r="2546" spans="11:11" x14ac:dyDescent="0.25">
      <c r="K2546" s="114"/>
    </row>
    <row r="2547" spans="11:11" x14ac:dyDescent="0.25">
      <c r="K2547" s="114"/>
    </row>
    <row r="2548" spans="11:11" x14ac:dyDescent="0.25">
      <c r="K2548" s="114"/>
    </row>
    <row r="2549" spans="11:11" x14ac:dyDescent="0.25">
      <c r="K2549" s="114"/>
    </row>
    <row r="2550" spans="11:11" x14ac:dyDescent="0.25">
      <c r="K2550" s="114"/>
    </row>
    <row r="2551" spans="11:11" x14ac:dyDescent="0.25">
      <c r="K2551" s="114"/>
    </row>
    <row r="2552" spans="11:11" x14ac:dyDescent="0.25">
      <c r="K2552" s="114"/>
    </row>
    <row r="2553" spans="11:11" x14ac:dyDescent="0.25">
      <c r="K2553" s="114"/>
    </row>
    <row r="2554" spans="11:11" x14ac:dyDescent="0.25">
      <c r="K2554" s="114"/>
    </row>
    <row r="2555" spans="11:11" x14ac:dyDescent="0.25">
      <c r="K2555" s="114"/>
    </row>
    <row r="2556" spans="11:11" x14ac:dyDescent="0.25">
      <c r="K2556" s="114"/>
    </row>
    <row r="2557" spans="11:11" x14ac:dyDescent="0.25">
      <c r="K2557" s="114"/>
    </row>
    <row r="2558" spans="11:11" x14ac:dyDescent="0.25">
      <c r="K2558" s="114"/>
    </row>
    <row r="2559" spans="11:11" x14ac:dyDescent="0.25">
      <c r="K2559" s="114"/>
    </row>
    <row r="2560" spans="11:11" x14ac:dyDescent="0.25">
      <c r="K2560" s="114"/>
    </row>
    <row r="2561" spans="11:11" x14ac:dyDescent="0.25">
      <c r="K2561" s="114"/>
    </row>
    <row r="2562" spans="11:11" x14ac:dyDescent="0.25">
      <c r="K2562" s="114"/>
    </row>
    <row r="2563" spans="11:11" x14ac:dyDescent="0.25">
      <c r="K2563" s="114"/>
    </row>
    <row r="2564" spans="11:11" x14ac:dyDescent="0.25">
      <c r="K2564" s="114"/>
    </row>
    <row r="2565" spans="11:11" x14ac:dyDescent="0.25">
      <c r="K2565" s="114"/>
    </row>
    <row r="2566" spans="11:11" x14ac:dyDescent="0.25">
      <c r="K2566" s="114"/>
    </row>
    <row r="2567" spans="11:11" x14ac:dyDescent="0.25">
      <c r="K2567" s="114"/>
    </row>
    <row r="2568" spans="11:11" x14ac:dyDescent="0.25">
      <c r="K2568" s="114"/>
    </row>
    <row r="2569" spans="11:11" x14ac:dyDescent="0.25">
      <c r="K2569" s="114"/>
    </row>
    <row r="2570" spans="11:11" x14ac:dyDescent="0.25">
      <c r="K2570" s="114"/>
    </row>
    <row r="2571" spans="11:11" x14ac:dyDescent="0.25">
      <c r="K2571" s="114"/>
    </row>
    <row r="2572" spans="11:11" x14ac:dyDescent="0.25">
      <c r="K2572" s="114"/>
    </row>
    <row r="2573" spans="11:11" x14ac:dyDescent="0.25">
      <c r="K2573" s="114"/>
    </row>
    <row r="2574" spans="11:11" x14ac:dyDescent="0.25">
      <c r="K2574" s="114"/>
    </row>
    <row r="2575" spans="11:11" x14ac:dyDescent="0.25">
      <c r="K2575" s="114"/>
    </row>
    <row r="2576" spans="11:11" x14ac:dyDescent="0.25">
      <c r="K2576" s="114"/>
    </row>
    <row r="2577" spans="11:11" x14ac:dyDescent="0.25">
      <c r="K2577" s="114"/>
    </row>
    <row r="2578" spans="11:11" x14ac:dyDescent="0.25">
      <c r="K2578" s="114"/>
    </row>
    <row r="2579" spans="11:11" x14ac:dyDescent="0.25">
      <c r="K2579" s="114"/>
    </row>
    <row r="2580" spans="11:11" x14ac:dyDescent="0.25">
      <c r="K2580" s="114"/>
    </row>
    <row r="2581" spans="11:11" x14ac:dyDescent="0.25">
      <c r="K2581" s="114"/>
    </row>
    <row r="2582" spans="11:11" x14ac:dyDescent="0.25">
      <c r="K2582" s="114"/>
    </row>
    <row r="2583" spans="11:11" x14ac:dyDescent="0.25">
      <c r="K2583" s="114"/>
    </row>
    <row r="2584" spans="11:11" x14ac:dyDescent="0.25">
      <c r="K2584" s="114"/>
    </row>
    <row r="2585" spans="11:11" x14ac:dyDescent="0.25">
      <c r="K2585" s="114"/>
    </row>
    <row r="2586" spans="11:11" x14ac:dyDescent="0.25">
      <c r="K2586" s="114"/>
    </row>
    <row r="2587" spans="11:11" x14ac:dyDescent="0.25">
      <c r="K2587" s="114"/>
    </row>
    <row r="2588" spans="11:11" x14ac:dyDescent="0.25">
      <c r="K2588" s="114"/>
    </row>
    <row r="2589" spans="11:11" x14ac:dyDescent="0.25">
      <c r="K2589" s="114"/>
    </row>
    <row r="2590" spans="11:11" x14ac:dyDescent="0.25">
      <c r="K2590" s="114"/>
    </row>
    <row r="2591" spans="11:11" x14ac:dyDescent="0.25">
      <c r="K2591" s="114"/>
    </row>
    <row r="2592" spans="11:11" x14ac:dyDescent="0.25">
      <c r="K2592" s="114"/>
    </row>
    <row r="2593" spans="11:11" x14ac:dyDescent="0.25">
      <c r="K2593" s="114"/>
    </row>
    <row r="2594" spans="11:11" x14ac:dyDescent="0.25">
      <c r="K2594" s="114"/>
    </row>
    <row r="2595" spans="11:11" x14ac:dyDescent="0.25">
      <c r="K2595" s="114"/>
    </row>
    <row r="2596" spans="11:11" x14ac:dyDescent="0.25">
      <c r="K2596" s="114"/>
    </row>
    <row r="2597" spans="11:11" x14ac:dyDescent="0.25">
      <c r="K2597" s="114"/>
    </row>
    <row r="2598" spans="11:11" x14ac:dyDescent="0.25">
      <c r="K2598" s="114"/>
    </row>
    <row r="2599" spans="11:11" x14ac:dyDescent="0.25">
      <c r="K2599" s="114"/>
    </row>
    <row r="2600" spans="11:11" x14ac:dyDescent="0.25">
      <c r="K2600" s="114"/>
    </row>
    <row r="2601" spans="11:11" x14ac:dyDescent="0.25">
      <c r="K2601" s="114"/>
    </row>
    <row r="2602" spans="11:11" x14ac:dyDescent="0.25">
      <c r="K2602" s="114"/>
    </row>
    <row r="2603" spans="11:11" x14ac:dyDescent="0.25">
      <c r="K2603" s="114"/>
    </row>
    <row r="2604" spans="11:11" x14ac:dyDescent="0.25">
      <c r="K2604" s="114"/>
    </row>
    <row r="2605" spans="11:11" x14ac:dyDescent="0.25">
      <c r="K2605" s="114"/>
    </row>
    <row r="2606" spans="11:11" x14ac:dyDescent="0.25">
      <c r="K2606" s="114"/>
    </row>
    <row r="2607" spans="11:11" x14ac:dyDescent="0.25">
      <c r="K2607" s="114"/>
    </row>
    <row r="2608" spans="11:11" x14ac:dyDescent="0.25">
      <c r="K2608" s="114"/>
    </row>
    <row r="2609" spans="11:11" x14ac:dyDescent="0.25">
      <c r="K2609" s="114"/>
    </row>
    <row r="2610" spans="11:11" x14ac:dyDescent="0.25">
      <c r="K2610" s="114"/>
    </row>
    <row r="2611" spans="11:11" x14ac:dyDescent="0.25">
      <c r="K2611" s="114"/>
    </row>
    <row r="2612" spans="11:11" x14ac:dyDescent="0.25">
      <c r="K2612" s="114"/>
    </row>
    <row r="2613" spans="11:11" x14ac:dyDescent="0.25">
      <c r="K2613" s="114"/>
    </row>
    <row r="2614" spans="11:11" x14ac:dyDescent="0.25">
      <c r="K2614" s="114"/>
    </row>
    <row r="2615" spans="11:11" x14ac:dyDescent="0.25">
      <c r="K2615" s="114"/>
    </row>
    <row r="2616" spans="11:11" x14ac:dyDescent="0.25">
      <c r="K2616" s="114"/>
    </row>
    <row r="2617" spans="11:11" x14ac:dyDescent="0.25">
      <c r="K2617" s="114"/>
    </row>
    <row r="2618" spans="11:11" x14ac:dyDescent="0.25">
      <c r="K2618" s="114"/>
    </row>
    <row r="2619" spans="11:11" x14ac:dyDescent="0.25">
      <c r="K2619" s="114"/>
    </row>
    <row r="2620" spans="11:11" x14ac:dyDescent="0.25">
      <c r="K2620" s="114"/>
    </row>
    <row r="2621" spans="11:11" x14ac:dyDescent="0.25">
      <c r="K2621" s="114"/>
    </row>
    <row r="2622" spans="11:11" x14ac:dyDescent="0.25">
      <c r="K2622" s="114"/>
    </row>
    <row r="2623" spans="11:11" x14ac:dyDescent="0.25">
      <c r="K2623" s="114"/>
    </row>
    <row r="2624" spans="11:11" x14ac:dyDescent="0.25">
      <c r="K2624" s="114"/>
    </row>
    <row r="2625" spans="11:11" x14ac:dyDescent="0.25">
      <c r="K2625" s="114"/>
    </row>
    <row r="2626" spans="11:11" x14ac:dyDescent="0.25">
      <c r="K2626" s="114"/>
    </row>
    <row r="2627" spans="11:11" x14ac:dyDescent="0.25">
      <c r="K2627" s="114"/>
    </row>
    <row r="2628" spans="11:11" x14ac:dyDescent="0.25">
      <c r="K2628" s="114"/>
    </row>
    <row r="2629" spans="11:11" x14ac:dyDescent="0.25">
      <c r="K2629" s="114"/>
    </row>
    <row r="2630" spans="11:11" x14ac:dyDescent="0.25">
      <c r="K2630" s="114"/>
    </row>
    <row r="2631" spans="11:11" x14ac:dyDescent="0.25">
      <c r="K2631" s="114"/>
    </row>
    <row r="2632" spans="11:11" x14ac:dyDescent="0.25">
      <c r="K2632" s="114"/>
    </row>
    <row r="2633" spans="11:11" x14ac:dyDescent="0.25">
      <c r="K2633" s="114"/>
    </row>
    <row r="2634" spans="11:11" x14ac:dyDescent="0.25">
      <c r="K2634" s="114"/>
    </row>
    <row r="2635" spans="11:11" x14ac:dyDescent="0.25">
      <c r="K2635" s="114"/>
    </row>
    <row r="2636" spans="11:11" x14ac:dyDescent="0.25">
      <c r="K2636" s="114"/>
    </row>
    <row r="2637" spans="11:11" x14ac:dyDescent="0.25">
      <c r="K2637" s="114"/>
    </row>
    <row r="2638" spans="11:11" x14ac:dyDescent="0.25">
      <c r="K2638" s="114"/>
    </row>
    <row r="2639" spans="11:11" x14ac:dyDescent="0.25">
      <c r="K2639" s="114"/>
    </row>
    <row r="2640" spans="11:11" x14ac:dyDescent="0.25">
      <c r="K2640" s="114"/>
    </row>
    <row r="2641" spans="11:11" x14ac:dyDescent="0.25">
      <c r="K2641" s="114"/>
    </row>
    <row r="2642" spans="11:11" x14ac:dyDescent="0.25">
      <c r="K2642" s="114"/>
    </row>
    <row r="2643" spans="11:11" x14ac:dyDescent="0.25">
      <c r="K2643" s="114"/>
    </row>
    <row r="2644" spans="11:11" x14ac:dyDescent="0.25">
      <c r="K2644" s="114"/>
    </row>
    <row r="2645" spans="11:11" x14ac:dyDescent="0.25">
      <c r="K2645" s="114"/>
    </row>
    <row r="2646" spans="11:11" x14ac:dyDescent="0.25">
      <c r="K2646" s="114"/>
    </row>
    <row r="2647" spans="11:11" x14ac:dyDescent="0.25">
      <c r="K2647" s="114"/>
    </row>
    <row r="2648" spans="11:11" x14ac:dyDescent="0.25">
      <c r="K2648" s="114"/>
    </row>
    <row r="2649" spans="11:11" x14ac:dyDescent="0.25">
      <c r="K2649" s="114"/>
    </row>
    <row r="2650" spans="11:11" x14ac:dyDescent="0.25">
      <c r="K2650" s="114"/>
    </row>
    <row r="2651" spans="11:11" x14ac:dyDescent="0.25">
      <c r="K2651" s="114"/>
    </row>
    <row r="2652" spans="11:11" x14ac:dyDescent="0.25">
      <c r="K2652" s="114"/>
    </row>
    <row r="2653" spans="11:11" x14ac:dyDescent="0.25">
      <c r="K2653" s="114"/>
    </row>
    <row r="2654" spans="11:11" x14ac:dyDescent="0.25">
      <c r="K2654" s="114"/>
    </row>
    <row r="2655" spans="11:11" x14ac:dyDescent="0.25">
      <c r="K2655" s="114"/>
    </row>
    <row r="2656" spans="11:11" x14ac:dyDescent="0.25">
      <c r="K2656" s="114"/>
    </row>
    <row r="2657" spans="11:11" x14ac:dyDescent="0.25">
      <c r="K2657" s="114"/>
    </row>
    <row r="2658" spans="11:11" x14ac:dyDescent="0.25">
      <c r="K2658" s="114"/>
    </row>
    <row r="2659" spans="11:11" x14ac:dyDescent="0.25">
      <c r="K2659" s="114"/>
    </row>
    <row r="2660" spans="11:11" x14ac:dyDescent="0.25">
      <c r="K2660" s="114"/>
    </row>
    <row r="2661" spans="11:11" x14ac:dyDescent="0.25">
      <c r="K2661" s="114"/>
    </row>
    <row r="2662" spans="11:11" x14ac:dyDescent="0.25">
      <c r="K2662" s="114"/>
    </row>
    <row r="2663" spans="11:11" x14ac:dyDescent="0.25">
      <c r="K2663" s="114"/>
    </row>
    <row r="2664" spans="11:11" x14ac:dyDescent="0.25">
      <c r="K2664" s="114"/>
    </row>
    <row r="2665" spans="11:11" x14ac:dyDescent="0.25">
      <c r="K2665" s="114"/>
    </row>
    <row r="2666" spans="11:11" x14ac:dyDescent="0.25">
      <c r="K2666" s="114"/>
    </row>
    <row r="2667" spans="11:11" x14ac:dyDescent="0.25">
      <c r="K2667" s="114"/>
    </row>
    <row r="2668" spans="11:11" x14ac:dyDescent="0.25">
      <c r="K2668" s="114"/>
    </row>
    <row r="2669" spans="11:11" x14ac:dyDescent="0.25">
      <c r="K2669" s="114"/>
    </row>
    <row r="2670" spans="11:11" x14ac:dyDescent="0.25">
      <c r="K2670" s="114"/>
    </row>
    <row r="2671" spans="11:11" x14ac:dyDescent="0.25">
      <c r="K2671" s="114"/>
    </row>
    <row r="2672" spans="11:11" x14ac:dyDescent="0.25">
      <c r="K2672" s="114"/>
    </row>
    <row r="2673" spans="11:11" x14ac:dyDescent="0.25">
      <c r="K2673" s="114"/>
    </row>
    <row r="2674" spans="11:11" x14ac:dyDescent="0.25">
      <c r="K2674" s="114"/>
    </row>
    <row r="2675" spans="11:11" x14ac:dyDescent="0.25">
      <c r="K2675" s="114"/>
    </row>
    <row r="2676" spans="11:11" x14ac:dyDescent="0.25">
      <c r="K2676" s="114"/>
    </row>
    <row r="2677" spans="11:11" x14ac:dyDescent="0.25">
      <c r="K2677" s="114"/>
    </row>
    <row r="2678" spans="11:11" x14ac:dyDescent="0.25">
      <c r="K2678" s="114"/>
    </row>
    <row r="2679" spans="11:11" x14ac:dyDescent="0.25">
      <c r="K2679" s="114"/>
    </row>
    <row r="2680" spans="11:11" x14ac:dyDescent="0.25">
      <c r="K2680" s="114"/>
    </row>
    <row r="2681" spans="11:11" x14ac:dyDescent="0.25">
      <c r="K2681" s="114"/>
    </row>
    <row r="2682" spans="11:11" x14ac:dyDescent="0.25">
      <c r="K2682" s="114"/>
    </row>
    <row r="2683" spans="11:11" x14ac:dyDescent="0.25">
      <c r="K2683" s="114"/>
    </row>
    <row r="2684" spans="11:11" x14ac:dyDescent="0.25">
      <c r="K2684" s="114"/>
    </row>
    <row r="2685" spans="11:11" x14ac:dyDescent="0.25">
      <c r="K2685" s="114"/>
    </row>
    <row r="2686" spans="11:11" x14ac:dyDescent="0.25">
      <c r="K2686" s="114"/>
    </row>
    <row r="2687" spans="11:11" x14ac:dyDescent="0.25">
      <c r="K2687" s="114"/>
    </row>
    <row r="2688" spans="11:11" x14ac:dyDescent="0.25">
      <c r="K2688" s="114"/>
    </row>
    <row r="2689" spans="11:11" x14ac:dyDescent="0.25">
      <c r="K2689" s="114"/>
    </row>
    <row r="2690" spans="11:11" x14ac:dyDescent="0.25">
      <c r="K2690" s="114"/>
    </row>
    <row r="2691" spans="11:11" x14ac:dyDescent="0.25">
      <c r="K2691" s="114"/>
    </row>
    <row r="2692" spans="11:11" x14ac:dyDescent="0.25">
      <c r="K2692" s="114"/>
    </row>
    <row r="2693" spans="11:11" x14ac:dyDescent="0.25">
      <c r="K2693" s="114"/>
    </row>
    <row r="2694" spans="11:11" x14ac:dyDescent="0.25">
      <c r="K2694" s="114"/>
    </row>
    <row r="2695" spans="11:11" x14ac:dyDescent="0.25">
      <c r="K2695" s="114"/>
    </row>
    <row r="2696" spans="11:11" x14ac:dyDescent="0.25">
      <c r="K2696" s="114"/>
    </row>
    <row r="2697" spans="11:11" x14ac:dyDescent="0.25">
      <c r="K2697" s="114"/>
    </row>
    <row r="2698" spans="11:11" x14ac:dyDescent="0.25">
      <c r="K2698" s="114"/>
    </row>
    <row r="2699" spans="11:11" x14ac:dyDescent="0.25">
      <c r="K2699" s="114"/>
    </row>
    <row r="2700" spans="11:11" x14ac:dyDescent="0.25">
      <c r="K2700" s="114"/>
    </row>
    <row r="2701" spans="11:11" x14ac:dyDescent="0.25">
      <c r="K2701" s="114"/>
    </row>
    <row r="2702" spans="11:11" x14ac:dyDescent="0.25">
      <c r="K2702" s="114"/>
    </row>
    <row r="2703" spans="11:11" x14ac:dyDescent="0.25">
      <c r="K2703" s="114"/>
    </row>
    <row r="2704" spans="11:11" x14ac:dyDescent="0.25">
      <c r="K2704" s="114"/>
    </row>
    <row r="2705" spans="11:11" x14ac:dyDescent="0.25">
      <c r="K2705" s="114"/>
    </row>
    <row r="2706" spans="11:11" x14ac:dyDescent="0.25">
      <c r="K2706" s="114"/>
    </row>
    <row r="2707" spans="11:11" x14ac:dyDescent="0.25">
      <c r="K2707" s="114"/>
    </row>
    <row r="2708" spans="11:11" x14ac:dyDescent="0.25">
      <c r="K2708" s="114"/>
    </row>
    <row r="2709" spans="11:11" x14ac:dyDescent="0.25">
      <c r="K2709" s="114"/>
    </row>
    <row r="2710" spans="11:11" x14ac:dyDescent="0.25">
      <c r="K2710" s="114"/>
    </row>
    <row r="2711" spans="11:11" x14ac:dyDescent="0.25">
      <c r="K2711" s="114"/>
    </row>
    <row r="2712" spans="11:11" x14ac:dyDescent="0.25">
      <c r="K2712" s="114"/>
    </row>
    <row r="2713" spans="11:11" x14ac:dyDescent="0.25">
      <c r="K2713" s="114"/>
    </row>
    <row r="2714" spans="11:11" x14ac:dyDescent="0.25">
      <c r="K2714" s="114"/>
    </row>
    <row r="2715" spans="11:11" x14ac:dyDescent="0.25">
      <c r="K2715" s="114"/>
    </row>
    <row r="2716" spans="11:11" x14ac:dyDescent="0.25">
      <c r="K2716" s="114"/>
    </row>
    <row r="2717" spans="11:11" x14ac:dyDescent="0.25">
      <c r="K2717" s="114"/>
    </row>
    <row r="2718" spans="11:11" x14ac:dyDescent="0.25">
      <c r="K2718" s="114"/>
    </row>
    <row r="2719" spans="11:11" x14ac:dyDescent="0.25">
      <c r="K2719" s="114"/>
    </row>
    <row r="2720" spans="11:11" x14ac:dyDescent="0.25">
      <c r="K2720" s="114"/>
    </row>
    <row r="2721" spans="11:11" x14ac:dyDescent="0.25">
      <c r="K2721" s="114"/>
    </row>
    <row r="2722" spans="11:11" x14ac:dyDescent="0.25">
      <c r="K2722" s="114"/>
    </row>
    <row r="2723" spans="11:11" x14ac:dyDescent="0.25">
      <c r="K2723" s="114"/>
    </row>
    <row r="2724" spans="11:11" x14ac:dyDescent="0.25">
      <c r="K2724" s="114"/>
    </row>
    <row r="2725" spans="11:11" x14ac:dyDescent="0.25">
      <c r="K2725" s="114"/>
    </row>
    <row r="2726" spans="11:11" x14ac:dyDescent="0.25">
      <c r="K2726" s="114"/>
    </row>
    <row r="2727" spans="11:11" x14ac:dyDescent="0.25">
      <c r="K2727" s="114"/>
    </row>
    <row r="2728" spans="11:11" x14ac:dyDescent="0.25">
      <c r="K2728" s="114"/>
    </row>
    <row r="2729" spans="11:11" x14ac:dyDescent="0.25">
      <c r="K2729" s="114"/>
    </row>
    <row r="2730" spans="11:11" x14ac:dyDescent="0.25">
      <c r="K2730" s="114"/>
    </row>
    <row r="2731" spans="11:11" x14ac:dyDescent="0.25">
      <c r="K2731" s="114"/>
    </row>
    <row r="2732" spans="11:11" x14ac:dyDescent="0.25">
      <c r="K2732" s="114"/>
    </row>
    <row r="2733" spans="11:11" x14ac:dyDescent="0.25">
      <c r="K2733" s="114"/>
    </row>
    <row r="2734" spans="11:11" x14ac:dyDescent="0.25">
      <c r="K2734" s="114"/>
    </row>
    <row r="2735" spans="11:11" x14ac:dyDescent="0.25">
      <c r="K2735" s="114"/>
    </row>
    <row r="2736" spans="11:11" x14ac:dyDescent="0.25">
      <c r="K2736" s="114"/>
    </row>
    <row r="2737" spans="11:11" x14ac:dyDescent="0.25">
      <c r="K2737" s="114"/>
    </row>
    <row r="2738" spans="11:11" x14ac:dyDescent="0.25">
      <c r="K2738" s="114"/>
    </row>
    <row r="2739" spans="11:11" x14ac:dyDescent="0.25">
      <c r="K2739" s="114"/>
    </row>
    <row r="2740" spans="11:11" x14ac:dyDescent="0.25">
      <c r="K2740" s="114"/>
    </row>
    <row r="2741" spans="11:11" x14ac:dyDescent="0.25">
      <c r="K2741" s="114"/>
    </row>
    <row r="2742" spans="11:11" x14ac:dyDescent="0.25">
      <c r="K2742" s="114"/>
    </row>
    <row r="2743" spans="11:11" x14ac:dyDescent="0.25">
      <c r="K2743" s="114"/>
    </row>
    <row r="2744" spans="11:11" x14ac:dyDescent="0.25">
      <c r="K2744" s="114"/>
    </row>
    <row r="2745" spans="11:11" x14ac:dyDescent="0.25">
      <c r="K2745" s="114"/>
    </row>
    <row r="2746" spans="11:11" x14ac:dyDescent="0.25">
      <c r="K2746" s="114"/>
    </row>
    <row r="2747" spans="11:11" x14ac:dyDescent="0.25">
      <c r="K2747" s="114"/>
    </row>
    <row r="2748" spans="11:11" x14ac:dyDescent="0.25">
      <c r="K2748" s="114"/>
    </row>
    <row r="2749" spans="11:11" x14ac:dyDescent="0.25">
      <c r="K2749" s="114"/>
    </row>
    <row r="2750" spans="11:11" x14ac:dyDescent="0.25">
      <c r="K2750" s="114"/>
    </row>
    <row r="2751" spans="11:11" x14ac:dyDescent="0.25">
      <c r="K2751" s="114"/>
    </row>
    <row r="2752" spans="11:11" x14ac:dyDescent="0.25">
      <c r="K2752" s="114"/>
    </row>
    <row r="2753" spans="11:11" x14ac:dyDescent="0.25">
      <c r="K2753" s="114"/>
    </row>
    <row r="2754" spans="11:11" x14ac:dyDescent="0.25">
      <c r="K2754" s="114"/>
    </row>
    <row r="2755" spans="11:11" x14ac:dyDescent="0.25">
      <c r="K2755" s="114"/>
    </row>
    <row r="2756" spans="11:11" x14ac:dyDescent="0.25">
      <c r="K2756" s="114"/>
    </row>
    <row r="2757" spans="11:11" x14ac:dyDescent="0.25">
      <c r="K2757" s="114"/>
    </row>
    <row r="2758" spans="11:11" x14ac:dyDescent="0.25">
      <c r="K2758" s="114"/>
    </row>
    <row r="2759" spans="11:11" x14ac:dyDescent="0.25">
      <c r="K2759" s="114"/>
    </row>
    <row r="2760" spans="11:11" x14ac:dyDescent="0.25">
      <c r="K2760" s="114"/>
    </row>
    <row r="2761" spans="11:11" x14ac:dyDescent="0.25">
      <c r="K2761" s="114"/>
    </row>
    <row r="2762" spans="11:11" x14ac:dyDescent="0.25">
      <c r="K2762" s="114"/>
    </row>
    <row r="2763" spans="11:11" x14ac:dyDescent="0.25">
      <c r="K2763" s="114"/>
    </row>
    <row r="2764" spans="11:11" x14ac:dyDescent="0.25">
      <c r="K2764" s="114"/>
    </row>
    <row r="2765" spans="11:11" x14ac:dyDescent="0.25">
      <c r="K2765" s="114"/>
    </row>
    <row r="2766" spans="11:11" x14ac:dyDescent="0.25">
      <c r="K2766" s="114"/>
    </row>
    <row r="2767" spans="11:11" x14ac:dyDescent="0.25">
      <c r="K2767" s="114"/>
    </row>
    <row r="2768" spans="11:11" x14ac:dyDescent="0.25">
      <c r="K2768" s="114"/>
    </row>
    <row r="2769" spans="11:11" x14ac:dyDescent="0.25">
      <c r="K2769" s="114"/>
    </row>
    <row r="2770" spans="11:11" x14ac:dyDescent="0.25">
      <c r="K2770" s="114"/>
    </row>
    <row r="2771" spans="11:11" x14ac:dyDescent="0.25">
      <c r="K2771" s="114"/>
    </row>
    <row r="2772" spans="11:11" x14ac:dyDescent="0.25">
      <c r="K2772" s="114"/>
    </row>
    <row r="2773" spans="11:11" x14ac:dyDescent="0.25">
      <c r="K2773" s="114"/>
    </row>
    <row r="2774" spans="11:11" x14ac:dyDescent="0.25">
      <c r="K2774" s="114"/>
    </row>
    <row r="2775" spans="11:11" x14ac:dyDescent="0.25">
      <c r="K2775" s="114"/>
    </row>
    <row r="2776" spans="11:11" x14ac:dyDescent="0.25">
      <c r="K2776" s="114"/>
    </row>
    <row r="2777" spans="11:11" x14ac:dyDescent="0.25">
      <c r="K2777" s="114"/>
    </row>
    <row r="2778" spans="11:11" x14ac:dyDescent="0.25">
      <c r="K2778" s="114"/>
    </row>
    <row r="2779" spans="11:11" x14ac:dyDescent="0.25">
      <c r="K2779" s="114"/>
    </row>
    <row r="2780" spans="11:11" x14ac:dyDescent="0.25">
      <c r="K2780" s="114"/>
    </row>
    <row r="2781" spans="11:11" x14ac:dyDescent="0.25">
      <c r="K2781" s="114"/>
    </row>
    <row r="2782" spans="11:11" x14ac:dyDescent="0.25">
      <c r="K2782" s="114"/>
    </row>
    <row r="2783" spans="11:11" x14ac:dyDescent="0.25">
      <c r="K2783" s="114"/>
    </row>
    <row r="2784" spans="11:11" x14ac:dyDescent="0.25">
      <c r="K2784" s="114"/>
    </row>
    <row r="2785" spans="11:11" x14ac:dyDescent="0.25">
      <c r="K2785" s="114"/>
    </row>
    <row r="2786" spans="11:11" x14ac:dyDescent="0.25">
      <c r="K2786" s="114"/>
    </row>
    <row r="2787" spans="11:11" x14ac:dyDescent="0.25">
      <c r="K2787" s="114"/>
    </row>
    <row r="2788" spans="11:11" x14ac:dyDescent="0.25">
      <c r="K2788" s="114"/>
    </row>
    <row r="2789" spans="11:11" x14ac:dyDescent="0.25">
      <c r="K2789" s="114"/>
    </row>
    <row r="2790" spans="11:11" x14ac:dyDescent="0.25">
      <c r="K2790" s="114"/>
    </row>
    <row r="2791" spans="11:11" x14ac:dyDescent="0.25">
      <c r="K2791" s="114"/>
    </row>
    <row r="2792" spans="11:11" x14ac:dyDescent="0.25">
      <c r="K2792" s="114"/>
    </row>
    <row r="2793" spans="11:11" x14ac:dyDescent="0.25">
      <c r="K2793" s="114"/>
    </row>
    <row r="2794" spans="11:11" x14ac:dyDescent="0.25">
      <c r="K2794" s="114"/>
    </row>
    <row r="2795" spans="11:11" x14ac:dyDescent="0.25">
      <c r="K2795" s="114"/>
    </row>
    <row r="2796" spans="11:11" x14ac:dyDescent="0.25">
      <c r="K2796" s="114"/>
    </row>
    <row r="2797" spans="11:11" x14ac:dyDescent="0.25">
      <c r="K2797" s="114"/>
    </row>
    <row r="2798" spans="11:11" x14ac:dyDescent="0.25">
      <c r="K2798" s="114"/>
    </row>
    <row r="2799" spans="11:11" x14ac:dyDescent="0.25">
      <c r="K2799" s="114"/>
    </row>
    <row r="2800" spans="11:11" x14ac:dyDescent="0.25">
      <c r="K2800" s="114"/>
    </row>
    <row r="2801" spans="11:11" x14ac:dyDescent="0.25">
      <c r="K2801" s="114"/>
    </row>
    <row r="2802" spans="11:11" x14ac:dyDescent="0.25">
      <c r="K2802" s="114"/>
    </row>
    <row r="2803" spans="11:11" x14ac:dyDescent="0.25">
      <c r="K2803" s="114"/>
    </row>
    <row r="2804" spans="11:11" x14ac:dyDescent="0.25">
      <c r="K2804" s="114"/>
    </row>
    <row r="2805" spans="11:11" x14ac:dyDescent="0.25">
      <c r="K2805" s="114"/>
    </row>
    <row r="2806" spans="11:11" x14ac:dyDescent="0.25">
      <c r="K2806" s="114"/>
    </row>
    <row r="2807" spans="11:11" x14ac:dyDescent="0.25">
      <c r="K2807" s="114"/>
    </row>
    <row r="2808" spans="11:11" x14ac:dyDescent="0.25">
      <c r="K2808" s="114"/>
    </row>
    <row r="2809" spans="11:11" x14ac:dyDescent="0.25">
      <c r="K2809" s="114"/>
    </row>
    <row r="2810" spans="11:11" x14ac:dyDescent="0.25">
      <c r="K2810" s="114"/>
    </row>
    <row r="2811" spans="11:11" x14ac:dyDescent="0.25">
      <c r="K2811" s="114"/>
    </row>
    <row r="2812" spans="11:11" x14ac:dyDescent="0.25">
      <c r="K2812" s="114"/>
    </row>
    <row r="2813" spans="11:11" x14ac:dyDescent="0.25">
      <c r="K2813" s="114"/>
    </row>
    <row r="2814" spans="11:11" x14ac:dyDescent="0.25">
      <c r="K2814" s="114"/>
    </row>
    <row r="2815" spans="11:11" x14ac:dyDescent="0.25">
      <c r="K2815" s="114"/>
    </row>
    <row r="2816" spans="11:11" x14ac:dyDescent="0.25">
      <c r="K2816" s="114"/>
    </row>
    <row r="2817" spans="11:11" x14ac:dyDescent="0.25">
      <c r="K2817" s="114"/>
    </row>
    <row r="2818" spans="11:11" x14ac:dyDescent="0.25">
      <c r="K2818" s="114"/>
    </row>
    <row r="2819" spans="11:11" x14ac:dyDescent="0.25">
      <c r="K2819" s="114"/>
    </row>
    <row r="2820" spans="11:11" x14ac:dyDescent="0.25">
      <c r="K2820" s="114"/>
    </row>
    <row r="2821" spans="11:11" x14ac:dyDescent="0.25">
      <c r="K2821" s="114"/>
    </row>
    <row r="2822" spans="11:11" x14ac:dyDescent="0.25">
      <c r="K2822" s="114"/>
    </row>
    <row r="2823" spans="11:11" x14ac:dyDescent="0.25">
      <c r="K2823" s="114"/>
    </row>
    <row r="2824" spans="11:11" x14ac:dyDescent="0.25">
      <c r="K2824" s="114"/>
    </row>
    <row r="2825" spans="11:11" x14ac:dyDescent="0.25">
      <c r="K2825" s="114"/>
    </row>
    <row r="2826" spans="11:11" x14ac:dyDescent="0.25">
      <c r="K2826" s="114"/>
    </row>
    <row r="2827" spans="11:11" x14ac:dyDescent="0.25">
      <c r="K2827" s="114"/>
    </row>
    <row r="2828" spans="11:11" x14ac:dyDescent="0.25">
      <c r="K2828" s="114"/>
    </row>
    <row r="2829" spans="11:11" x14ac:dyDescent="0.25">
      <c r="K2829" s="114"/>
    </row>
    <row r="2830" spans="11:11" x14ac:dyDescent="0.25">
      <c r="K2830" s="114"/>
    </row>
    <row r="2831" spans="11:11" x14ac:dyDescent="0.25">
      <c r="K2831" s="114"/>
    </row>
    <row r="2832" spans="11:11" x14ac:dyDescent="0.25">
      <c r="K2832" s="114"/>
    </row>
    <row r="2833" spans="11:11" x14ac:dyDescent="0.25">
      <c r="K2833" s="114"/>
    </row>
    <row r="2834" spans="11:11" x14ac:dyDescent="0.25">
      <c r="K2834" s="114"/>
    </row>
    <row r="2835" spans="11:11" x14ac:dyDescent="0.25">
      <c r="K2835" s="114"/>
    </row>
    <row r="2836" spans="11:11" x14ac:dyDescent="0.25">
      <c r="K2836" s="114"/>
    </row>
    <row r="2837" spans="11:11" x14ac:dyDescent="0.25">
      <c r="K2837" s="114"/>
    </row>
    <row r="2838" spans="11:11" x14ac:dyDescent="0.25">
      <c r="K2838" s="114"/>
    </row>
    <row r="2839" spans="11:11" x14ac:dyDescent="0.25">
      <c r="K2839" s="114"/>
    </row>
    <row r="2840" spans="11:11" x14ac:dyDescent="0.25">
      <c r="K2840" s="114"/>
    </row>
    <row r="2841" spans="11:11" x14ac:dyDescent="0.25">
      <c r="K2841" s="114"/>
    </row>
    <row r="2842" spans="11:11" x14ac:dyDescent="0.25">
      <c r="K2842" s="114"/>
    </row>
    <row r="2843" spans="11:11" x14ac:dyDescent="0.25">
      <c r="K2843" s="114"/>
    </row>
    <row r="2844" spans="11:11" x14ac:dyDescent="0.25">
      <c r="K2844" s="114"/>
    </row>
    <row r="2845" spans="11:11" x14ac:dyDescent="0.25">
      <c r="K2845" s="114"/>
    </row>
    <row r="2846" spans="11:11" x14ac:dyDescent="0.25">
      <c r="K2846" s="114"/>
    </row>
    <row r="2847" spans="11:11" x14ac:dyDescent="0.25">
      <c r="K2847" s="114"/>
    </row>
    <row r="2848" spans="11:11" x14ac:dyDescent="0.25">
      <c r="K2848" s="114"/>
    </row>
    <row r="2849" spans="11:11" x14ac:dyDescent="0.25">
      <c r="K2849" s="114"/>
    </row>
    <row r="2850" spans="11:11" x14ac:dyDescent="0.25">
      <c r="K2850" s="114"/>
    </row>
    <row r="2851" spans="11:11" x14ac:dyDescent="0.25">
      <c r="K2851" s="114"/>
    </row>
    <row r="2852" spans="11:11" x14ac:dyDescent="0.25">
      <c r="K2852" s="114"/>
    </row>
    <row r="2853" spans="11:11" x14ac:dyDescent="0.25">
      <c r="K2853" s="114"/>
    </row>
    <row r="2854" spans="11:11" x14ac:dyDescent="0.25">
      <c r="K2854" s="114"/>
    </row>
    <row r="2855" spans="11:11" x14ac:dyDescent="0.25">
      <c r="K2855" s="114"/>
    </row>
    <row r="2856" spans="11:11" x14ac:dyDescent="0.25">
      <c r="K2856" s="114"/>
    </row>
    <row r="2857" spans="11:11" x14ac:dyDescent="0.25">
      <c r="K2857" s="114"/>
    </row>
    <row r="2858" spans="11:11" x14ac:dyDescent="0.25">
      <c r="K2858" s="114"/>
    </row>
    <row r="2859" spans="11:11" x14ac:dyDescent="0.25">
      <c r="K2859" s="114"/>
    </row>
    <row r="2860" spans="11:11" x14ac:dyDescent="0.25">
      <c r="K2860" s="114"/>
    </row>
    <row r="2861" spans="11:11" x14ac:dyDescent="0.25">
      <c r="K2861" s="114"/>
    </row>
    <row r="2862" spans="11:11" x14ac:dyDescent="0.25">
      <c r="K2862" s="114"/>
    </row>
    <row r="2863" spans="11:11" x14ac:dyDescent="0.25">
      <c r="K2863" s="114"/>
    </row>
    <row r="2864" spans="11:11" x14ac:dyDescent="0.25">
      <c r="K2864" s="114"/>
    </row>
    <row r="2865" spans="11:11" x14ac:dyDescent="0.25">
      <c r="K2865" s="114"/>
    </row>
    <row r="2866" spans="11:11" x14ac:dyDescent="0.25">
      <c r="K2866" s="114"/>
    </row>
    <row r="2867" spans="11:11" x14ac:dyDescent="0.25">
      <c r="K2867" s="114"/>
    </row>
    <row r="2868" spans="11:11" x14ac:dyDescent="0.25">
      <c r="K2868" s="114"/>
    </row>
    <row r="2869" spans="11:11" x14ac:dyDescent="0.25">
      <c r="K2869" s="114"/>
    </row>
    <row r="2870" spans="11:11" x14ac:dyDescent="0.25">
      <c r="K2870" s="114"/>
    </row>
    <row r="2871" spans="11:11" x14ac:dyDescent="0.25">
      <c r="K2871" s="114"/>
    </row>
    <row r="2872" spans="11:11" x14ac:dyDescent="0.25">
      <c r="K2872" s="114"/>
    </row>
    <row r="2873" spans="11:11" x14ac:dyDescent="0.25">
      <c r="K2873" s="114"/>
    </row>
    <row r="2874" spans="11:11" x14ac:dyDescent="0.25">
      <c r="K2874" s="114"/>
    </row>
    <row r="2875" spans="11:11" x14ac:dyDescent="0.25">
      <c r="K2875" s="114"/>
    </row>
    <row r="2876" spans="11:11" x14ac:dyDescent="0.25">
      <c r="K2876" s="114"/>
    </row>
    <row r="2877" spans="11:11" x14ac:dyDescent="0.25">
      <c r="K2877" s="114"/>
    </row>
    <row r="2878" spans="11:11" x14ac:dyDescent="0.25">
      <c r="K2878" s="114"/>
    </row>
    <row r="2879" spans="11:11" x14ac:dyDescent="0.25">
      <c r="K2879" s="114"/>
    </row>
    <row r="2880" spans="11:11" x14ac:dyDescent="0.25">
      <c r="K2880" s="114"/>
    </row>
    <row r="2881" spans="11:11" x14ac:dyDescent="0.25">
      <c r="K2881" s="114"/>
    </row>
    <row r="2882" spans="11:11" x14ac:dyDescent="0.25">
      <c r="K2882" s="114"/>
    </row>
    <row r="2883" spans="11:11" x14ac:dyDescent="0.25">
      <c r="K2883" s="114"/>
    </row>
    <row r="2884" spans="11:11" x14ac:dyDescent="0.25">
      <c r="K2884" s="114"/>
    </row>
    <row r="2885" spans="11:11" x14ac:dyDescent="0.25">
      <c r="K2885" s="114"/>
    </row>
    <row r="2886" spans="11:11" x14ac:dyDescent="0.25">
      <c r="K2886" s="114"/>
    </row>
    <row r="2887" spans="11:11" x14ac:dyDescent="0.25">
      <c r="K2887" s="114"/>
    </row>
    <row r="2888" spans="11:11" x14ac:dyDescent="0.25">
      <c r="K2888" s="114"/>
    </row>
    <row r="2889" spans="11:11" x14ac:dyDescent="0.25">
      <c r="K2889" s="114"/>
    </row>
    <row r="2890" spans="11:11" x14ac:dyDescent="0.25">
      <c r="K2890" s="114"/>
    </row>
    <row r="2891" spans="11:11" x14ac:dyDescent="0.25">
      <c r="K2891" s="114"/>
    </row>
    <row r="2892" spans="11:11" x14ac:dyDescent="0.25">
      <c r="K2892" s="114"/>
    </row>
    <row r="2893" spans="11:11" x14ac:dyDescent="0.25">
      <c r="K2893" s="114"/>
    </row>
    <row r="2894" spans="11:11" x14ac:dyDescent="0.25">
      <c r="K2894" s="114"/>
    </row>
    <row r="2895" spans="11:11" x14ac:dyDescent="0.25">
      <c r="K2895" s="114"/>
    </row>
    <row r="2896" spans="11:11" x14ac:dyDescent="0.25">
      <c r="K2896" s="114"/>
    </row>
    <row r="2897" spans="11:11" x14ac:dyDescent="0.25">
      <c r="K2897" s="114"/>
    </row>
    <row r="2898" spans="11:11" x14ac:dyDescent="0.25">
      <c r="K2898" s="114"/>
    </row>
    <row r="2899" spans="11:11" x14ac:dyDescent="0.25">
      <c r="K2899" s="114"/>
    </row>
    <row r="2900" spans="11:11" x14ac:dyDescent="0.25">
      <c r="K2900" s="114"/>
    </row>
    <row r="2901" spans="11:11" x14ac:dyDescent="0.25">
      <c r="K2901" s="114"/>
    </row>
    <row r="2902" spans="11:11" x14ac:dyDescent="0.25">
      <c r="K2902" s="114"/>
    </row>
    <row r="2903" spans="11:11" x14ac:dyDescent="0.25">
      <c r="K2903" s="114"/>
    </row>
    <row r="2904" spans="11:11" x14ac:dyDescent="0.25">
      <c r="K2904" s="114"/>
    </row>
    <row r="2905" spans="11:11" x14ac:dyDescent="0.25">
      <c r="K2905" s="114"/>
    </row>
    <row r="2906" spans="11:11" x14ac:dyDescent="0.25">
      <c r="K2906" s="114"/>
    </row>
    <row r="2907" spans="11:11" x14ac:dyDescent="0.25">
      <c r="K2907" s="114"/>
    </row>
    <row r="2908" spans="11:11" x14ac:dyDescent="0.25">
      <c r="K2908" s="114"/>
    </row>
    <row r="2909" spans="11:11" x14ac:dyDescent="0.25">
      <c r="K2909" s="114"/>
    </row>
    <row r="2910" spans="11:11" x14ac:dyDescent="0.25">
      <c r="K2910" s="114"/>
    </row>
    <row r="2911" spans="11:11" x14ac:dyDescent="0.25">
      <c r="K2911" s="114"/>
    </row>
    <row r="2912" spans="11:11" x14ac:dyDescent="0.25">
      <c r="K2912" s="114"/>
    </row>
    <row r="2913" spans="11:11" x14ac:dyDescent="0.25">
      <c r="K2913" s="114"/>
    </row>
    <row r="2914" spans="11:11" x14ac:dyDescent="0.25">
      <c r="K2914" s="114"/>
    </row>
    <row r="2915" spans="11:11" x14ac:dyDescent="0.25">
      <c r="K2915" s="114"/>
    </row>
    <row r="2916" spans="11:11" x14ac:dyDescent="0.25">
      <c r="K2916" s="114"/>
    </row>
    <row r="2917" spans="11:11" x14ac:dyDescent="0.25">
      <c r="K2917" s="114"/>
    </row>
    <row r="2918" spans="11:11" x14ac:dyDescent="0.25">
      <c r="K2918" s="114"/>
    </row>
    <row r="2919" spans="11:11" x14ac:dyDescent="0.25">
      <c r="K2919" s="114"/>
    </row>
    <row r="2920" spans="11:11" x14ac:dyDescent="0.25">
      <c r="K2920" s="114"/>
    </row>
    <row r="2921" spans="11:11" x14ac:dyDescent="0.25">
      <c r="K2921" s="114"/>
    </row>
    <row r="2922" spans="11:11" x14ac:dyDescent="0.25">
      <c r="K2922" s="114"/>
    </row>
    <row r="2923" spans="11:11" x14ac:dyDescent="0.25">
      <c r="K2923" s="114"/>
    </row>
    <row r="2924" spans="11:11" x14ac:dyDescent="0.25">
      <c r="K2924" s="114"/>
    </row>
    <row r="2925" spans="11:11" x14ac:dyDescent="0.25">
      <c r="K2925" s="114"/>
    </row>
    <row r="2926" spans="11:11" x14ac:dyDescent="0.25">
      <c r="K2926" s="114"/>
    </row>
    <row r="2927" spans="11:11" x14ac:dyDescent="0.25">
      <c r="K2927" s="114"/>
    </row>
    <row r="2928" spans="11:11" x14ac:dyDescent="0.25">
      <c r="K2928" s="114"/>
    </row>
    <row r="2929" spans="11:11" x14ac:dyDescent="0.25">
      <c r="K2929" s="114"/>
    </row>
    <row r="2930" spans="11:11" x14ac:dyDescent="0.25">
      <c r="K2930" s="114"/>
    </row>
    <row r="2931" spans="11:11" x14ac:dyDescent="0.25">
      <c r="K2931" s="114"/>
    </row>
    <row r="2932" spans="11:11" x14ac:dyDescent="0.25">
      <c r="K2932" s="114"/>
    </row>
    <row r="2933" spans="11:11" x14ac:dyDescent="0.25">
      <c r="K2933" s="114"/>
    </row>
    <row r="2934" spans="11:11" x14ac:dyDescent="0.25">
      <c r="K2934" s="114"/>
    </row>
    <row r="2935" spans="11:11" x14ac:dyDescent="0.25">
      <c r="K2935" s="114"/>
    </row>
    <row r="2936" spans="11:11" x14ac:dyDescent="0.25">
      <c r="K2936" s="114"/>
    </row>
    <row r="2937" spans="11:11" x14ac:dyDescent="0.25">
      <c r="K2937" s="114"/>
    </row>
    <row r="2938" spans="11:11" x14ac:dyDescent="0.25">
      <c r="K2938" s="114"/>
    </row>
    <row r="2939" spans="11:11" x14ac:dyDescent="0.25">
      <c r="K2939" s="114"/>
    </row>
    <row r="2940" spans="11:11" x14ac:dyDescent="0.25">
      <c r="K2940" s="114"/>
    </row>
    <row r="2941" spans="11:11" x14ac:dyDescent="0.25">
      <c r="K2941" s="114"/>
    </row>
    <row r="2942" spans="11:11" x14ac:dyDescent="0.25">
      <c r="K2942" s="114"/>
    </row>
    <row r="2943" spans="11:11" x14ac:dyDescent="0.25">
      <c r="K2943" s="114"/>
    </row>
    <row r="2944" spans="11:11" x14ac:dyDescent="0.25">
      <c r="K2944" s="114"/>
    </row>
    <row r="2945" spans="11:11" x14ac:dyDescent="0.25">
      <c r="K2945" s="114"/>
    </row>
    <row r="2946" spans="11:11" x14ac:dyDescent="0.25">
      <c r="K2946" s="114"/>
    </row>
    <row r="2947" spans="11:11" x14ac:dyDescent="0.25">
      <c r="K2947" s="114"/>
    </row>
    <row r="2948" spans="11:11" x14ac:dyDescent="0.25">
      <c r="K2948" s="114"/>
    </row>
    <row r="2949" spans="11:11" x14ac:dyDescent="0.25">
      <c r="K2949" s="114"/>
    </row>
    <row r="2950" spans="11:11" x14ac:dyDescent="0.25">
      <c r="K2950" s="114"/>
    </row>
    <row r="2951" spans="11:11" x14ac:dyDescent="0.25">
      <c r="K2951" s="114"/>
    </row>
    <row r="2952" spans="11:11" x14ac:dyDescent="0.25">
      <c r="K2952" s="114"/>
    </row>
    <row r="2953" spans="11:11" x14ac:dyDescent="0.25">
      <c r="K2953" s="114"/>
    </row>
    <row r="2954" spans="11:11" x14ac:dyDescent="0.25">
      <c r="K2954" s="114"/>
    </row>
    <row r="2955" spans="11:11" x14ac:dyDescent="0.25">
      <c r="K2955" s="114"/>
    </row>
    <row r="2956" spans="11:11" x14ac:dyDescent="0.25">
      <c r="K2956" s="114"/>
    </row>
    <row r="2957" spans="11:11" x14ac:dyDescent="0.25">
      <c r="K2957" s="114"/>
    </row>
    <row r="2958" spans="11:11" x14ac:dyDescent="0.25">
      <c r="K2958" s="114"/>
    </row>
    <row r="2959" spans="11:11" x14ac:dyDescent="0.25">
      <c r="K2959" s="114"/>
    </row>
    <row r="2960" spans="11:11" x14ac:dyDescent="0.25">
      <c r="K2960" s="114"/>
    </row>
    <row r="2961" spans="11:11" x14ac:dyDescent="0.25">
      <c r="K2961" s="114"/>
    </row>
    <row r="2962" spans="11:11" x14ac:dyDescent="0.25">
      <c r="K2962" s="114"/>
    </row>
    <row r="2963" spans="11:11" x14ac:dyDescent="0.25">
      <c r="K2963" s="114"/>
    </row>
    <row r="2964" spans="11:11" x14ac:dyDescent="0.25">
      <c r="K2964" s="114"/>
    </row>
    <row r="2965" spans="11:11" x14ac:dyDescent="0.25">
      <c r="K2965" s="114"/>
    </row>
    <row r="2966" spans="11:11" x14ac:dyDescent="0.25">
      <c r="K2966" s="114"/>
    </row>
    <row r="2967" spans="11:11" x14ac:dyDescent="0.25">
      <c r="K2967" s="114"/>
    </row>
    <row r="2968" spans="11:11" x14ac:dyDescent="0.25">
      <c r="K2968" s="114"/>
    </row>
    <row r="2969" spans="11:11" x14ac:dyDescent="0.25">
      <c r="K2969" s="114"/>
    </row>
    <row r="2970" spans="11:11" x14ac:dyDescent="0.25">
      <c r="K2970" s="114"/>
    </row>
    <row r="2971" spans="11:11" x14ac:dyDescent="0.25">
      <c r="K2971" s="114"/>
    </row>
    <row r="2972" spans="11:11" x14ac:dyDescent="0.25">
      <c r="K2972" s="114"/>
    </row>
    <row r="2973" spans="11:11" x14ac:dyDescent="0.25">
      <c r="K2973" s="114"/>
    </row>
    <row r="2974" spans="11:11" x14ac:dyDescent="0.25">
      <c r="K2974" s="114"/>
    </row>
    <row r="2975" spans="11:11" x14ac:dyDescent="0.25">
      <c r="K2975" s="114"/>
    </row>
    <row r="2976" spans="11:11" x14ac:dyDescent="0.25">
      <c r="K2976" s="114"/>
    </row>
    <row r="2977" spans="11:11" x14ac:dyDescent="0.25">
      <c r="K2977" s="114"/>
    </row>
    <row r="2978" spans="11:11" x14ac:dyDescent="0.25">
      <c r="K2978" s="114"/>
    </row>
    <row r="2979" spans="11:11" x14ac:dyDescent="0.25">
      <c r="K2979" s="114"/>
    </row>
    <row r="2980" spans="11:11" x14ac:dyDescent="0.25">
      <c r="K2980" s="114"/>
    </row>
    <row r="2981" spans="11:11" x14ac:dyDescent="0.25">
      <c r="K2981" s="114"/>
    </row>
    <row r="2982" spans="11:11" x14ac:dyDescent="0.25">
      <c r="K2982" s="114"/>
    </row>
    <row r="2983" spans="11:11" x14ac:dyDescent="0.25">
      <c r="K2983" s="114"/>
    </row>
    <row r="2984" spans="11:11" x14ac:dyDescent="0.25">
      <c r="K2984" s="114"/>
    </row>
    <row r="2985" spans="11:11" x14ac:dyDescent="0.25">
      <c r="K2985" s="114"/>
    </row>
    <row r="2986" spans="11:11" x14ac:dyDescent="0.25">
      <c r="K2986" s="114"/>
    </row>
    <row r="2987" spans="11:11" x14ac:dyDescent="0.25">
      <c r="K2987" s="114"/>
    </row>
    <row r="2988" spans="11:11" x14ac:dyDescent="0.25">
      <c r="K2988" s="114"/>
    </row>
    <row r="2989" spans="11:11" x14ac:dyDescent="0.25">
      <c r="K2989" s="114"/>
    </row>
    <row r="2990" spans="11:11" x14ac:dyDescent="0.25">
      <c r="K2990" s="114"/>
    </row>
    <row r="2991" spans="11:11" x14ac:dyDescent="0.25">
      <c r="K2991" s="114"/>
    </row>
    <row r="2992" spans="11:11" x14ac:dyDescent="0.25">
      <c r="K2992" s="114"/>
    </row>
    <row r="2993" spans="11:11" x14ac:dyDescent="0.25">
      <c r="K2993" s="114"/>
    </row>
    <row r="2994" spans="11:11" x14ac:dyDescent="0.25">
      <c r="K2994" s="114"/>
    </row>
    <row r="2995" spans="11:11" x14ac:dyDescent="0.25">
      <c r="K2995" s="114"/>
    </row>
    <row r="2996" spans="11:11" x14ac:dyDescent="0.25">
      <c r="K2996" s="114"/>
    </row>
    <row r="2997" spans="11:11" x14ac:dyDescent="0.25">
      <c r="K2997" s="114"/>
    </row>
    <row r="2998" spans="11:11" x14ac:dyDescent="0.25">
      <c r="K2998" s="114"/>
    </row>
    <row r="2999" spans="11:11" x14ac:dyDescent="0.25">
      <c r="K2999" s="114"/>
    </row>
    <row r="3000" spans="11:11" x14ac:dyDescent="0.25">
      <c r="K3000" s="114"/>
    </row>
    <row r="3001" spans="11:11" x14ac:dyDescent="0.25">
      <c r="K3001" s="114"/>
    </row>
    <row r="3002" spans="11:11" x14ac:dyDescent="0.25">
      <c r="K3002" s="114"/>
    </row>
    <row r="3003" spans="11:11" x14ac:dyDescent="0.25">
      <c r="K3003" s="114"/>
    </row>
    <row r="3004" spans="11:11" x14ac:dyDescent="0.25">
      <c r="K3004" s="114"/>
    </row>
    <row r="3005" spans="11:11" x14ac:dyDescent="0.25">
      <c r="K3005" s="114"/>
    </row>
    <row r="3006" spans="11:11" x14ac:dyDescent="0.25">
      <c r="K3006" s="114"/>
    </row>
    <row r="3007" spans="11:11" x14ac:dyDescent="0.25">
      <c r="K3007" s="114"/>
    </row>
    <row r="3008" spans="11:11" x14ac:dyDescent="0.25">
      <c r="K3008" s="114"/>
    </row>
    <row r="3009" spans="11:11" x14ac:dyDescent="0.25">
      <c r="K3009" s="114"/>
    </row>
    <row r="3010" spans="11:11" x14ac:dyDescent="0.25">
      <c r="K3010" s="114"/>
    </row>
    <row r="3011" spans="11:11" x14ac:dyDescent="0.25">
      <c r="K3011" s="114"/>
    </row>
    <row r="3012" spans="11:11" x14ac:dyDescent="0.25">
      <c r="K3012" s="114"/>
    </row>
    <row r="3013" spans="11:11" x14ac:dyDescent="0.25">
      <c r="K3013" s="114"/>
    </row>
    <row r="3014" spans="11:11" x14ac:dyDescent="0.25">
      <c r="K3014" s="114"/>
    </row>
    <row r="3015" spans="11:11" x14ac:dyDescent="0.25">
      <c r="K3015" s="114"/>
    </row>
    <row r="3016" spans="11:11" x14ac:dyDescent="0.25">
      <c r="K3016" s="114"/>
    </row>
    <row r="3017" spans="11:11" x14ac:dyDescent="0.25">
      <c r="K3017" s="114"/>
    </row>
    <row r="3018" spans="11:11" x14ac:dyDescent="0.25">
      <c r="K3018" s="114"/>
    </row>
    <row r="3019" spans="11:11" x14ac:dyDescent="0.25">
      <c r="K3019" s="114"/>
    </row>
    <row r="3020" spans="11:11" x14ac:dyDescent="0.25">
      <c r="K3020" s="114"/>
    </row>
    <row r="3021" spans="11:11" x14ac:dyDescent="0.25">
      <c r="K3021" s="114"/>
    </row>
    <row r="3022" spans="11:11" x14ac:dyDescent="0.25">
      <c r="K3022" s="114"/>
    </row>
    <row r="3023" spans="11:11" x14ac:dyDescent="0.25">
      <c r="K3023" s="114"/>
    </row>
    <row r="3024" spans="11:11" x14ac:dyDescent="0.25">
      <c r="K3024" s="114"/>
    </row>
    <row r="3025" spans="11:11" x14ac:dyDescent="0.25">
      <c r="K3025" s="114"/>
    </row>
    <row r="3026" spans="11:11" x14ac:dyDescent="0.25">
      <c r="K3026" s="114"/>
    </row>
    <row r="3027" spans="11:11" x14ac:dyDescent="0.25">
      <c r="K3027" s="114"/>
    </row>
    <row r="3028" spans="11:11" x14ac:dyDescent="0.25">
      <c r="K3028" s="114"/>
    </row>
    <row r="3029" spans="11:11" x14ac:dyDescent="0.25">
      <c r="K3029" s="114"/>
    </row>
    <row r="3030" spans="11:11" x14ac:dyDescent="0.25">
      <c r="K3030" s="114"/>
    </row>
    <row r="3031" spans="11:11" x14ac:dyDescent="0.25">
      <c r="K3031" s="114"/>
    </row>
    <row r="3032" spans="11:11" x14ac:dyDescent="0.25">
      <c r="K3032" s="114"/>
    </row>
    <row r="3033" spans="11:11" x14ac:dyDescent="0.25">
      <c r="K3033" s="114"/>
    </row>
    <row r="3034" spans="11:11" x14ac:dyDescent="0.25">
      <c r="K3034" s="114"/>
    </row>
    <row r="3035" spans="11:11" x14ac:dyDescent="0.25">
      <c r="K3035" s="114"/>
    </row>
    <row r="3036" spans="11:11" x14ac:dyDescent="0.25">
      <c r="K3036" s="114"/>
    </row>
    <row r="3037" spans="11:11" x14ac:dyDescent="0.25">
      <c r="K3037" s="114"/>
    </row>
    <row r="3038" spans="11:11" x14ac:dyDescent="0.25">
      <c r="K3038" s="114"/>
    </row>
    <row r="3039" spans="11:11" x14ac:dyDescent="0.25">
      <c r="K3039" s="114"/>
    </row>
    <row r="3040" spans="11:11" x14ac:dyDescent="0.25">
      <c r="K3040" s="114"/>
    </row>
    <row r="3041" spans="11:11" x14ac:dyDescent="0.25">
      <c r="K3041" s="114"/>
    </row>
    <row r="3042" spans="11:11" x14ac:dyDescent="0.25">
      <c r="K3042" s="114"/>
    </row>
    <row r="3043" spans="11:11" x14ac:dyDescent="0.25">
      <c r="K3043" s="114"/>
    </row>
    <row r="3044" spans="11:11" x14ac:dyDescent="0.25">
      <c r="K3044" s="114"/>
    </row>
    <row r="3045" spans="11:11" x14ac:dyDescent="0.25">
      <c r="K3045" s="114"/>
    </row>
    <row r="3046" spans="11:11" x14ac:dyDescent="0.25">
      <c r="K3046" s="114"/>
    </row>
    <row r="3047" spans="11:11" x14ac:dyDescent="0.25">
      <c r="K3047" s="114"/>
    </row>
    <row r="3048" spans="11:11" x14ac:dyDescent="0.25">
      <c r="K3048" s="114"/>
    </row>
    <row r="3049" spans="11:11" x14ac:dyDescent="0.25">
      <c r="K3049" s="114"/>
    </row>
    <row r="3050" spans="11:11" x14ac:dyDescent="0.25">
      <c r="K3050" s="114"/>
    </row>
    <row r="3051" spans="11:11" x14ac:dyDescent="0.25">
      <c r="K3051" s="114"/>
    </row>
    <row r="3052" spans="11:11" x14ac:dyDescent="0.25">
      <c r="K3052" s="114"/>
    </row>
    <row r="3053" spans="11:11" x14ac:dyDescent="0.25">
      <c r="K3053" s="114"/>
    </row>
    <row r="3054" spans="11:11" x14ac:dyDescent="0.25">
      <c r="K3054" s="114"/>
    </row>
    <row r="3055" spans="11:11" x14ac:dyDescent="0.25">
      <c r="K3055" s="114"/>
    </row>
    <row r="3056" spans="11:11" x14ac:dyDescent="0.25">
      <c r="K3056" s="114"/>
    </row>
    <row r="3057" spans="11:11" x14ac:dyDescent="0.25">
      <c r="K3057" s="114"/>
    </row>
    <row r="3058" spans="11:11" x14ac:dyDescent="0.25">
      <c r="K3058" s="114"/>
    </row>
    <row r="3059" spans="11:11" x14ac:dyDescent="0.25">
      <c r="K3059" s="114"/>
    </row>
    <row r="3060" spans="11:11" x14ac:dyDescent="0.25">
      <c r="K3060" s="114"/>
    </row>
    <row r="3061" spans="11:11" x14ac:dyDescent="0.25">
      <c r="K3061" s="114"/>
    </row>
    <row r="3062" spans="11:11" x14ac:dyDescent="0.25">
      <c r="K3062" s="114"/>
    </row>
    <row r="3063" spans="11:11" x14ac:dyDescent="0.25">
      <c r="K3063" s="114"/>
    </row>
    <row r="3064" spans="11:11" x14ac:dyDescent="0.25">
      <c r="K3064" s="114"/>
    </row>
    <row r="3065" spans="11:11" x14ac:dyDescent="0.25">
      <c r="K3065" s="114"/>
    </row>
    <row r="3066" spans="11:11" x14ac:dyDescent="0.25">
      <c r="K3066" s="114"/>
    </row>
    <row r="3067" spans="11:11" x14ac:dyDescent="0.25">
      <c r="K3067" s="114"/>
    </row>
    <row r="3068" spans="11:11" x14ac:dyDescent="0.25">
      <c r="K3068" s="114"/>
    </row>
    <row r="3069" spans="11:11" x14ac:dyDescent="0.25">
      <c r="K3069" s="114"/>
    </row>
    <row r="3070" spans="11:11" x14ac:dyDescent="0.25">
      <c r="K3070" s="114"/>
    </row>
    <row r="3071" spans="11:11" x14ac:dyDescent="0.25">
      <c r="K3071" s="114"/>
    </row>
    <row r="3072" spans="11:11" x14ac:dyDescent="0.25">
      <c r="K3072" s="114"/>
    </row>
    <row r="3073" spans="11:11" x14ac:dyDescent="0.25">
      <c r="K3073" s="114"/>
    </row>
    <row r="3074" spans="11:11" x14ac:dyDescent="0.25">
      <c r="K3074" s="114"/>
    </row>
    <row r="3075" spans="11:11" x14ac:dyDescent="0.25">
      <c r="K3075" s="114"/>
    </row>
    <row r="3076" spans="11:11" x14ac:dyDescent="0.25">
      <c r="K3076" s="114"/>
    </row>
    <row r="3077" spans="11:11" x14ac:dyDescent="0.25">
      <c r="K3077" s="114"/>
    </row>
    <row r="3078" spans="11:11" x14ac:dyDescent="0.25">
      <c r="K3078" s="114"/>
    </row>
    <row r="3079" spans="11:11" x14ac:dyDescent="0.25">
      <c r="K3079" s="114"/>
    </row>
    <row r="3080" spans="11:11" x14ac:dyDescent="0.25">
      <c r="K3080" s="114"/>
    </row>
    <row r="3081" spans="11:11" x14ac:dyDescent="0.25">
      <c r="K3081" s="114"/>
    </row>
    <row r="3082" spans="11:11" x14ac:dyDescent="0.25">
      <c r="K3082" s="114"/>
    </row>
    <row r="3083" spans="11:11" x14ac:dyDescent="0.25">
      <c r="K3083" s="114"/>
    </row>
    <row r="3084" spans="11:11" x14ac:dyDescent="0.25">
      <c r="K3084" s="114"/>
    </row>
    <row r="3085" spans="11:11" x14ac:dyDescent="0.25">
      <c r="K3085" s="114"/>
    </row>
    <row r="3086" spans="11:11" x14ac:dyDescent="0.25">
      <c r="K3086" s="114"/>
    </row>
    <row r="3087" spans="11:11" x14ac:dyDescent="0.25">
      <c r="K3087" s="114"/>
    </row>
    <row r="3088" spans="11:11" x14ac:dyDescent="0.25">
      <c r="K3088" s="114"/>
    </row>
    <row r="3089" spans="11:11" x14ac:dyDescent="0.25">
      <c r="K3089" s="114"/>
    </row>
    <row r="3090" spans="11:11" x14ac:dyDescent="0.25">
      <c r="K3090" s="114"/>
    </row>
    <row r="3091" spans="11:11" x14ac:dyDescent="0.25">
      <c r="K3091" s="114"/>
    </row>
    <row r="3092" spans="11:11" x14ac:dyDescent="0.25">
      <c r="K3092" s="114"/>
    </row>
    <row r="3093" spans="11:11" x14ac:dyDescent="0.25">
      <c r="K3093" s="114"/>
    </row>
    <row r="3094" spans="11:11" x14ac:dyDescent="0.25">
      <c r="K3094" s="114"/>
    </row>
    <row r="3095" spans="11:11" x14ac:dyDescent="0.25">
      <c r="K3095" s="114"/>
    </row>
    <row r="3096" spans="11:11" x14ac:dyDescent="0.25">
      <c r="K3096" s="114"/>
    </row>
    <row r="3097" spans="11:11" x14ac:dyDescent="0.25">
      <c r="K3097" s="114"/>
    </row>
    <row r="3098" spans="11:11" x14ac:dyDescent="0.25">
      <c r="K3098" s="114"/>
    </row>
    <row r="3099" spans="11:11" x14ac:dyDescent="0.25">
      <c r="K3099" s="114"/>
    </row>
    <row r="3100" spans="11:11" x14ac:dyDescent="0.25">
      <c r="K3100" s="114"/>
    </row>
    <row r="3101" spans="11:11" x14ac:dyDescent="0.25">
      <c r="K3101" s="114"/>
    </row>
    <row r="3102" spans="11:11" x14ac:dyDescent="0.25">
      <c r="K3102" s="114"/>
    </row>
    <row r="3103" spans="11:11" x14ac:dyDescent="0.25">
      <c r="K3103" s="114"/>
    </row>
    <row r="3104" spans="11:11" x14ac:dyDescent="0.25">
      <c r="K3104" s="114"/>
    </row>
    <row r="3105" spans="11:11" x14ac:dyDescent="0.25">
      <c r="K3105" s="114"/>
    </row>
    <row r="3106" spans="11:11" x14ac:dyDescent="0.25">
      <c r="K3106" s="114"/>
    </row>
    <row r="3107" spans="11:11" x14ac:dyDescent="0.25">
      <c r="K3107" s="114"/>
    </row>
    <row r="3108" spans="11:11" x14ac:dyDescent="0.25">
      <c r="K3108" s="114"/>
    </row>
    <row r="3109" spans="11:11" x14ac:dyDescent="0.25">
      <c r="K3109" s="114"/>
    </row>
    <row r="3110" spans="11:11" x14ac:dyDescent="0.25">
      <c r="K3110" s="114"/>
    </row>
    <row r="3111" spans="11:11" x14ac:dyDescent="0.25">
      <c r="K3111" s="114"/>
    </row>
    <row r="3112" spans="11:11" x14ac:dyDescent="0.25">
      <c r="K3112" s="114"/>
    </row>
    <row r="3113" spans="11:11" x14ac:dyDescent="0.25">
      <c r="K3113" s="114"/>
    </row>
    <row r="3114" spans="11:11" x14ac:dyDescent="0.25">
      <c r="K3114" s="114"/>
    </row>
    <row r="3115" spans="11:11" x14ac:dyDescent="0.25">
      <c r="K3115" s="114"/>
    </row>
    <row r="3116" spans="11:11" x14ac:dyDescent="0.25">
      <c r="K3116" s="114"/>
    </row>
    <row r="3117" spans="11:11" x14ac:dyDescent="0.25">
      <c r="K3117" s="114"/>
    </row>
    <row r="3118" spans="11:11" x14ac:dyDescent="0.25">
      <c r="K3118" s="114"/>
    </row>
    <row r="3119" spans="11:11" x14ac:dyDescent="0.25">
      <c r="K3119" s="114"/>
    </row>
    <row r="3120" spans="11:11" x14ac:dyDescent="0.25">
      <c r="K3120" s="114"/>
    </row>
    <row r="3121" spans="11:11" x14ac:dyDescent="0.25">
      <c r="K3121" s="114"/>
    </row>
    <row r="3122" spans="11:11" x14ac:dyDescent="0.25">
      <c r="K3122" s="114"/>
    </row>
    <row r="3123" spans="11:11" x14ac:dyDescent="0.25">
      <c r="K3123" s="114"/>
    </row>
    <row r="3124" spans="11:11" x14ac:dyDescent="0.25">
      <c r="K3124" s="114"/>
    </row>
    <row r="3125" spans="11:11" x14ac:dyDescent="0.25">
      <c r="K3125" s="114"/>
    </row>
    <row r="3126" spans="11:11" x14ac:dyDescent="0.25">
      <c r="K3126" s="114"/>
    </row>
    <row r="3127" spans="11:11" x14ac:dyDescent="0.25">
      <c r="K3127" s="114"/>
    </row>
    <row r="3128" spans="11:11" x14ac:dyDescent="0.25">
      <c r="K3128" s="114"/>
    </row>
    <row r="3129" spans="11:11" x14ac:dyDescent="0.25">
      <c r="K3129" s="114"/>
    </row>
    <row r="3130" spans="11:11" x14ac:dyDescent="0.25">
      <c r="K3130" s="114"/>
    </row>
    <row r="3131" spans="11:11" x14ac:dyDescent="0.25">
      <c r="K3131" s="114"/>
    </row>
    <row r="3132" spans="11:11" x14ac:dyDescent="0.25">
      <c r="K3132" s="114"/>
    </row>
    <row r="3133" spans="11:11" x14ac:dyDescent="0.25">
      <c r="K3133" s="114"/>
    </row>
    <row r="3134" spans="11:11" x14ac:dyDescent="0.25">
      <c r="K3134" s="114"/>
    </row>
    <row r="3135" spans="11:11" x14ac:dyDescent="0.25">
      <c r="K3135" s="114"/>
    </row>
    <row r="3136" spans="11:11" x14ac:dyDescent="0.25">
      <c r="K3136" s="114"/>
    </row>
    <row r="3137" spans="11:11" x14ac:dyDescent="0.25">
      <c r="K3137" s="114"/>
    </row>
    <row r="3138" spans="11:11" x14ac:dyDescent="0.25">
      <c r="K3138" s="114"/>
    </row>
    <row r="3139" spans="11:11" x14ac:dyDescent="0.25">
      <c r="K3139" s="114"/>
    </row>
    <row r="3140" spans="11:11" x14ac:dyDescent="0.25">
      <c r="K3140" s="114"/>
    </row>
    <row r="3141" spans="11:11" x14ac:dyDescent="0.25">
      <c r="K3141" s="114"/>
    </row>
    <row r="3142" spans="11:11" x14ac:dyDescent="0.25">
      <c r="K3142" s="114"/>
    </row>
    <row r="3143" spans="11:11" x14ac:dyDescent="0.25">
      <c r="K3143" s="114"/>
    </row>
    <row r="3144" spans="11:11" x14ac:dyDescent="0.25">
      <c r="K3144" s="114"/>
    </row>
    <row r="3145" spans="11:11" x14ac:dyDescent="0.25">
      <c r="K3145" s="114"/>
    </row>
    <row r="3146" spans="11:11" x14ac:dyDescent="0.25">
      <c r="K3146" s="114"/>
    </row>
    <row r="3147" spans="11:11" x14ac:dyDescent="0.25">
      <c r="K3147" s="114"/>
    </row>
    <row r="3148" spans="11:11" x14ac:dyDescent="0.25">
      <c r="K3148" s="114"/>
    </row>
    <row r="3149" spans="11:11" x14ac:dyDescent="0.25">
      <c r="K3149" s="114"/>
    </row>
    <row r="3150" spans="11:11" x14ac:dyDescent="0.25">
      <c r="K3150" s="114"/>
    </row>
    <row r="3151" spans="11:11" x14ac:dyDescent="0.25">
      <c r="K3151" s="114"/>
    </row>
    <row r="3152" spans="11:11" x14ac:dyDescent="0.25">
      <c r="K3152" s="114"/>
    </row>
    <row r="3153" spans="11:11" x14ac:dyDescent="0.25">
      <c r="K3153" s="114"/>
    </row>
    <row r="3154" spans="11:11" x14ac:dyDescent="0.25">
      <c r="K3154" s="114"/>
    </row>
    <row r="3155" spans="11:11" x14ac:dyDescent="0.25">
      <c r="K3155" s="114"/>
    </row>
    <row r="3156" spans="11:11" x14ac:dyDescent="0.25">
      <c r="K3156" s="114"/>
    </row>
    <row r="3157" spans="11:11" x14ac:dyDescent="0.25">
      <c r="K3157" s="114"/>
    </row>
    <row r="3158" spans="11:11" x14ac:dyDescent="0.25">
      <c r="K3158" s="114"/>
    </row>
    <row r="3159" spans="11:11" x14ac:dyDescent="0.25">
      <c r="K3159" s="114"/>
    </row>
    <row r="3160" spans="11:11" x14ac:dyDescent="0.25">
      <c r="K3160" s="114"/>
    </row>
    <row r="3161" spans="11:11" x14ac:dyDescent="0.25">
      <c r="K3161" s="114"/>
    </row>
    <row r="3162" spans="11:11" x14ac:dyDescent="0.25">
      <c r="K3162" s="114"/>
    </row>
    <row r="3163" spans="11:11" x14ac:dyDescent="0.25">
      <c r="K3163" s="114"/>
    </row>
    <row r="3164" spans="11:11" x14ac:dyDescent="0.25">
      <c r="K3164" s="114"/>
    </row>
    <row r="3165" spans="11:11" x14ac:dyDescent="0.25">
      <c r="K3165" s="114"/>
    </row>
    <row r="3166" spans="11:11" x14ac:dyDescent="0.25">
      <c r="K3166" s="114"/>
    </row>
    <row r="3167" spans="11:11" x14ac:dyDescent="0.25">
      <c r="K3167" s="114"/>
    </row>
    <row r="3168" spans="11:11" x14ac:dyDescent="0.25">
      <c r="K3168" s="114"/>
    </row>
    <row r="3169" spans="11:11" x14ac:dyDescent="0.25">
      <c r="K3169" s="114"/>
    </row>
    <row r="3170" spans="11:11" x14ac:dyDescent="0.25">
      <c r="K3170" s="114"/>
    </row>
    <row r="3171" spans="11:11" x14ac:dyDescent="0.25">
      <c r="K3171" s="114"/>
    </row>
    <row r="3172" spans="11:11" x14ac:dyDescent="0.25">
      <c r="K3172" s="114"/>
    </row>
    <row r="3173" spans="11:11" x14ac:dyDescent="0.25">
      <c r="K3173" s="114"/>
    </row>
    <row r="3174" spans="11:11" x14ac:dyDescent="0.25">
      <c r="K3174" s="114"/>
    </row>
    <row r="3175" spans="11:11" x14ac:dyDescent="0.25">
      <c r="K3175" s="114"/>
    </row>
    <row r="3176" spans="11:11" x14ac:dyDescent="0.25">
      <c r="K3176" s="114"/>
    </row>
    <row r="3177" spans="11:11" x14ac:dyDescent="0.25">
      <c r="K3177" s="114"/>
    </row>
    <row r="3178" spans="11:11" x14ac:dyDescent="0.25">
      <c r="K3178" s="114"/>
    </row>
    <row r="3179" spans="11:11" x14ac:dyDescent="0.25">
      <c r="K3179" s="114"/>
    </row>
    <row r="3180" spans="11:11" x14ac:dyDescent="0.25">
      <c r="K3180" s="114"/>
    </row>
    <row r="3181" spans="11:11" x14ac:dyDescent="0.25">
      <c r="K3181" s="114"/>
    </row>
    <row r="3182" spans="11:11" x14ac:dyDescent="0.25">
      <c r="K3182" s="114"/>
    </row>
    <row r="3183" spans="11:11" x14ac:dyDescent="0.25">
      <c r="K3183" s="114"/>
    </row>
    <row r="3184" spans="11:11" x14ac:dyDescent="0.25">
      <c r="K3184" s="114"/>
    </row>
    <row r="3185" spans="11:11" x14ac:dyDescent="0.25">
      <c r="K3185" s="114"/>
    </row>
    <row r="3186" spans="11:11" x14ac:dyDescent="0.25">
      <c r="K3186" s="114"/>
    </row>
    <row r="3187" spans="11:11" x14ac:dyDescent="0.25">
      <c r="K3187" s="114"/>
    </row>
    <row r="3188" spans="11:11" x14ac:dyDescent="0.25">
      <c r="K3188" s="114"/>
    </row>
    <row r="3189" spans="11:11" x14ac:dyDescent="0.25">
      <c r="K3189" s="114"/>
    </row>
    <row r="3190" spans="11:11" x14ac:dyDescent="0.25">
      <c r="K3190" s="114"/>
    </row>
    <row r="3191" spans="11:11" x14ac:dyDescent="0.25">
      <c r="K3191" s="114"/>
    </row>
    <row r="3192" spans="11:11" x14ac:dyDescent="0.25">
      <c r="K3192" s="114"/>
    </row>
    <row r="3193" spans="11:11" x14ac:dyDescent="0.25">
      <c r="K3193" s="114"/>
    </row>
    <row r="3194" spans="11:11" x14ac:dyDescent="0.25">
      <c r="K3194" s="114"/>
    </row>
    <row r="3195" spans="11:11" x14ac:dyDescent="0.25">
      <c r="K3195" s="114"/>
    </row>
    <row r="3196" spans="11:11" x14ac:dyDescent="0.25">
      <c r="K3196" s="114"/>
    </row>
    <row r="3197" spans="11:11" x14ac:dyDescent="0.25">
      <c r="K3197" s="114"/>
    </row>
    <row r="3198" spans="11:11" x14ac:dyDescent="0.25">
      <c r="K3198" s="114"/>
    </row>
    <row r="3199" spans="11:11" x14ac:dyDescent="0.25">
      <c r="K3199" s="114"/>
    </row>
    <row r="3200" spans="11:11" x14ac:dyDescent="0.25">
      <c r="K3200" s="114"/>
    </row>
    <row r="3201" spans="11:11" x14ac:dyDescent="0.25">
      <c r="K3201" s="114"/>
    </row>
    <row r="3202" spans="11:11" x14ac:dyDescent="0.25">
      <c r="K3202" s="114"/>
    </row>
    <row r="3203" spans="11:11" x14ac:dyDescent="0.25">
      <c r="K3203" s="114"/>
    </row>
    <row r="3204" spans="11:11" x14ac:dyDescent="0.25">
      <c r="K3204" s="114"/>
    </row>
    <row r="3205" spans="11:11" x14ac:dyDescent="0.25">
      <c r="K3205" s="114"/>
    </row>
    <row r="3206" spans="11:11" x14ac:dyDescent="0.25">
      <c r="K3206" s="114"/>
    </row>
    <row r="3207" spans="11:11" x14ac:dyDescent="0.25">
      <c r="K3207" s="114"/>
    </row>
    <row r="3208" spans="11:11" x14ac:dyDescent="0.25">
      <c r="K3208" s="114"/>
    </row>
    <row r="3209" spans="11:11" x14ac:dyDescent="0.25">
      <c r="K3209" s="114"/>
    </row>
    <row r="3210" spans="11:11" x14ac:dyDescent="0.25">
      <c r="K3210" s="114"/>
    </row>
    <row r="3211" spans="11:11" x14ac:dyDescent="0.25">
      <c r="K3211" s="114"/>
    </row>
    <row r="3212" spans="11:11" x14ac:dyDescent="0.25">
      <c r="K3212" s="114"/>
    </row>
    <row r="3213" spans="11:11" x14ac:dyDescent="0.25">
      <c r="K3213" s="114"/>
    </row>
    <row r="3214" spans="11:11" x14ac:dyDescent="0.25">
      <c r="K3214" s="114"/>
    </row>
    <row r="3215" spans="11:11" x14ac:dyDescent="0.25">
      <c r="K3215" s="114"/>
    </row>
    <row r="3216" spans="11:11" x14ac:dyDescent="0.25">
      <c r="K3216" s="114"/>
    </row>
    <row r="3217" spans="11:11" x14ac:dyDescent="0.25">
      <c r="K3217" s="114"/>
    </row>
    <row r="3218" spans="11:11" x14ac:dyDescent="0.25">
      <c r="K3218" s="114"/>
    </row>
    <row r="3219" spans="11:11" x14ac:dyDescent="0.25">
      <c r="K3219" s="114"/>
    </row>
    <row r="3220" spans="11:11" x14ac:dyDescent="0.25">
      <c r="K3220" s="114"/>
    </row>
    <row r="3221" spans="11:11" x14ac:dyDescent="0.25">
      <c r="K3221" s="114"/>
    </row>
    <row r="3222" spans="11:11" x14ac:dyDescent="0.25">
      <c r="K3222" s="114"/>
    </row>
    <row r="3223" spans="11:11" x14ac:dyDescent="0.25">
      <c r="K3223" s="114"/>
    </row>
    <row r="3224" spans="11:11" x14ac:dyDescent="0.25">
      <c r="K3224" s="114"/>
    </row>
    <row r="3225" spans="11:11" x14ac:dyDescent="0.25">
      <c r="K3225" s="114"/>
    </row>
    <row r="3226" spans="11:11" x14ac:dyDescent="0.25">
      <c r="K3226" s="114"/>
    </row>
    <row r="3227" spans="11:11" x14ac:dyDescent="0.25">
      <c r="K3227" s="114"/>
    </row>
    <row r="3228" spans="11:11" x14ac:dyDescent="0.25">
      <c r="K3228" s="114"/>
    </row>
    <row r="3229" spans="11:11" x14ac:dyDescent="0.25">
      <c r="K3229" s="114"/>
    </row>
    <row r="3230" spans="11:11" x14ac:dyDescent="0.25">
      <c r="K3230" s="114"/>
    </row>
    <row r="3231" spans="11:11" x14ac:dyDescent="0.25">
      <c r="K3231" s="114"/>
    </row>
    <row r="3232" spans="11:11" x14ac:dyDescent="0.25">
      <c r="K3232" s="114"/>
    </row>
    <row r="3233" spans="11:11" x14ac:dyDescent="0.25">
      <c r="K3233" s="114"/>
    </row>
    <row r="3234" spans="11:11" x14ac:dyDescent="0.25">
      <c r="K3234" s="114"/>
    </row>
    <row r="3235" spans="11:11" x14ac:dyDescent="0.25">
      <c r="K3235" s="114"/>
    </row>
    <row r="3236" spans="11:11" x14ac:dyDescent="0.25">
      <c r="K3236" s="114"/>
    </row>
    <row r="3237" spans="11:11" x14ac:dyDescent="0.25">
      <c r="K3237" s="114"/>
    </row>
    <row r="3238" spans="11:11" x14ac:dyDescent="0.25">
      <c r="K3238" s="114"/>
    </row>
    <row r="3239" spans="11:11" x14ac:dyDescent="0.25">
      <c r="K3239" s="114"/>
    </row>
    <row r="3240" spans="11:11" x14ac:dyDescent="0.25">
      <c r="K3240" s="114"/>
    </row>
    <row r="3241" spans="11:11" x14ac:dyDescent="0.25">
      <c r="K3241" s="114"/>
    </row>
    <row r="3242" spans="11:11" x14ac:dyDescent="0.25">
      <c r="K3242" s="114"/>
    </row>
    <row r="3243" spans="11:11" x14ac:dyDescent="0.25">
      <c r="K3243" s="114"/>
    </row>
    <row r="3244" spans="11:11" x14ac:dyDescent="0.25">
      <c r="K3244" s="114"/>
    </row>
    <row r="3245" spans="11:11" x14ac:dyDescent="0.25">
      <c r="K3245" s="114"/>
    </row>
    <row r="3246" spans="11:11" x14ac:dyDescent="0.25">
      <c r="K3246" s="114"/>
    </row>
    <row r="3247" spans="11:11" x14ac:dyDescent="0.25">
      <c r="K3247" s="114"/>
    </row>
    <row r="3248" spans="11:11" x14ac:dyDescent="0.25">
      <c r="K3248" s="114"/>
    </row>
    <row r="3249" spans="11:11" x14ac:dyDescent="0.25">
      <c r="K3249" s="114"/>
    </row>
    <row r="3250" spans="11:11" x14ac:dyDescent="0.25">
      <c r="K3250" s="114"/>
    </row>
    <row r="3251" spans="11:11" x14ac:dyDescent="0.25">
      <c r="K3251" s="114"/>
    </row>
    <row r="3252" spans="11:11" x14ac:dyDescent="0.25">
      <c r="K3252" s="114"/>
    </row>
    <row r="3253" spans="11:11" x14ac:dyDescent="0.25">
      <c r="K3253" s="114"/>
    </row>
    <row r="3254" spans="11:11" x14ac:dyDescent="0.25">
      <c r="K3254" s="114"/>
    </row>
    <row r="3255" spans="11:11" x14ac:dyDescent="0.25">
      <c r="K3255" s="114"/>
    </row>
    <row r="3256" spans="11:11" x14ac:dyDescent="0.25">
      <c r="K3256" s="114"/>
    </row>
    <row r="3257" spans="11:11" x14ac:dyDescent="0.25">
      <c r="K3257" s="114"/>
    </row>
    <row r="3258" spans="11:11" x14ac:dyDescent="0.25">
      <c r="K3258" s="114"/>
    </row>
    <row r="3259" spans="11:11" x14ac:dyDescent="0.25">
      <c r="K3259" s="114"/>
    </row>
    <row r="3260" spans="11:11" x14ac:dyDescent="0.25">
      <c r="K3260" s="114"/>
    </row>
    <row r="3261" spans="11:11" x14ac:dyDescent="0.25">
      <c r="K3261" s="114"/>
    </row>
    <row r="3262" spans="11:11" x14ac:dyDescent="0.25">
      <c r="K3262" s="114"/>
    </row>
    <row r="3263" spans="11:11" x14ac:dyDescent="0.25">
      <c r="K3263" s="114"/>
    </row>
    <row r="3264" spans="11:11" x14ac:dyDescent="0.25">
      <c r="K3264" s="114"/>
    </row>
    <row r="3265" spans="11:11" x14ac:dyDescent="0.25">
      <c r="K3265" s="114"/>
    </row>
    <row r="3266" spans="11:11" x14ac:dyDescent="0.25">
      <c r="K3266" s="114"/>
    </row>
    <row r="3267" spans="11:11" x14ac:dyDescent="0.25">
      <c r="K3267" s="114"/>
    </row>
    <row r="3268" spans="11:11" x14ac:dyDescent="0.25">
      <c r="K3268" s="114"/>
    </row>
    <row r="3269" spans="11:11" x14ac:dyDescent="0.25">
      <c r="K3269" s="114"/>
    </row>
    <row r="3270" spans="11:11" x14ac:dyDescent="0.25">
      <c r="K3270" s="114"/>
    </row>
    <row r="3271" spans="11:11" x14ac:dyDescent="0.25">
      <c r="K3271" s="114"/>
    </row>
    <row r="3272" spans="11:11" x14ac:dyDescent="0.25">
      <c r="K3272" s="114"/>
    </row>
    <row r="3273" spans="11:11" x14ac:dyDescent="0.25">
      <c r="K3273" s="114"/>
    </row>
    <row r="3274" spans="11:11" x14ac:dyDescent="0.25">
      <c r="K3274" s="114"/>
    </row>
    <row r="3275" spans="11:11" x14ac:dyDescent="0.25">
      <c r="K3275" s="114"/>
    </row>
    <row r="3276" spans="11:11" x14ac:dyDescent="0.25">
      <c r="K3276" s="114"/>
    </row>
    <row r="3277" spans="11:11" x14ac:dyDescent="0.25">
      <c r="K3277" s="114"/>
    </row>
    <row r="3278" spans="11:11" x14ac:dyDescent="0.25">
      <c r="K3278" s="114"/>
    </row>
    <row r="3279" spans="11:11" x14ac:dyDescent="0.25">
      <c r="K3279" s="114"/>
    </row>
    <row r="3280" spans="11:11" x14ac:dyDescent="0.25">
      <c r="K3280" s="114"/>
    </row>
    <row r="3281" spans="11:11" x14ac:dyDescent="0.25">
      <c r="K3281" s="114"/>
    </row>
    <row r="3282" spans="11:11" x14ac:dyDescent="0.25">
      <c r="K3282" s="114"/>
    </row>
    <row r="3283" spans="11:11" x14ac:dyDescent="0.25">
      <c r="K3283" s="114"/>
    </row>
    <row r="3284" spans="11:11" x14ac:dyDescent="0.25">
      <c r="K3284" s="114"/>
    </row>
    <row r="3285" spans="11:11" x14ac:dyDescent="0.25">
      <c r="K3285" s="114"/>
    </row>
    <row r="3286" spans="11:11" x14ac:dyDescent="0.25">
      <c r="K3286" s="114"/>
    </row>
    <row r="3287" spans="11:11" x14ac:dyDescent="0.25">
      <c r="K3287" s="114"/>
    </row>
    <row r="3288" spans="11:11" x14ac:dyDescent="0.25">
      <c r="K3288" s="114"/>
    </row>
    <row r="3289" spans="11:11" x14ac:dyDescent="0.25">
      <c r="K3289" s="114"/>
    </row>
    <row r="3290" spans="11:11" x14ac:dyDescent="0.25">
      <c r="K3290" s="114"/>
    </row>
    <row r="3291" spans="11:11" x14ac:dyDescent="0.25">
      <c r="K3291" s="114"/>
    </row>
    <row r="3292" spans="11:11" x14ac:dyDescent="0.25">
      <c r="K3292" s="114"/>
    </row>
    <row r="3293" spans="11:11" x14ac:dyDescent="0.25">
      <c r="K3293" s="114"/>
    </row>
    <row r="3294" spans="11:11" x14ac:dyDescent="0.25">
      <c r="K3294" s="114"/>
    </row>
    <row r="3295" spans="11:11" x14ac:dyDescent="0.25">
      <c r="K3295" s="114"/>
    </row>
    <row r="3296" spans="11:11" x14ac:dyDescent="0.25">
      <c r="K3296" s="114"/>
    </row>
    <row r="3297" spans="11:11" x14ac:dyDescent="0.25">
      <c r="K3297" s="114"/>
    </row>
    <row r="3298" spans="11:11" x14ac:dyDescent="0.25">
      <c r="K3298" s="114"/>
    </row>
    <row r="3299" spans="11:11" x14ac:dyDescent="0.25">
      <c r="K3299" s="114"/>
    </row>
    <row r="3300" spans="11:11" x14ac:dyDescent="0.25">
      <c r="K3300" s="114"/>
    </row>
    <row r="3301" spans="11:11" x14ac:dyDescent="0.25">
      <c r="K3301" s="114"/>
    </row>
    <row r="3302" spans="11:11" x14ac:dyDescent="0.25">
      <c r="K3302" s="114"/>
    </row>
    <row r="3303" spans="11:11" x14ac:dyDescent="0.25">
      <c r="K3303" s="114"/>
    </row>
    <row r="3304" spans="11:11" x14ac:dyDescent="0.25">
      <c r="K3304" s="114"/>
    </row>
    <row r="3305" spans="11:11" x14ac:dyDescent="0.25">
      <c r="K3305" s="114"/>
    </row>
    <row r="3306" spans="11:11" x14ac:dyDescent="0.25">
      <c r="K3306" s="114"/>
    </row>
    <row r="3307" spans="11:11" x14ac:dyDescent="0.25">
      <c r="K3307" s="114"/>
    </row>
    <row r="3308" spans="11:11" x14ac:dyDescent="0.25">
      <c r="K3308" s="114"/>
    </row>
    <row r="3309" spans="11:11" x14ac:dyDescent="0.25">
      <c r="K3309" s="114"/>
    </row>
    <row r="3310" spans="11:11" x14ac:dyDescent="0.25">
      <c r="K3310" s="114"/>
    </row>
    <row r="3311" spans="11:11" x14ac:dyDescent="0.25">
      <c r="K3311" s="114"/>
    </row>
    <row r="3312" spans="11:11" x14ac:dyDescent="0.25">
      <c r="K3312" s="114"/>
    </row>
    <row r="3313" spans="11:11" x14ac:dyDescent="0.25">
      <c r="K3313" s="114"/>
    </row>
    <row r="3314" spans="11:11" x14ac:dyDescent="0.25">
      <c r="K3314" s="114"/>
    </row>
    <row r="3315" spans="11:11" x14ac:dyDescent="0.25">
      <c r="K3315" s="114"/>
    </row>
    <row r="3316" spans="11:11" x14ac:dyDescent="0.25">
      <c r="K3316" s="114"/>
    </row>
    <row r="3317" spans="11:11" x14ac:dyDescent="0.25">
      <c r="K3317" s="114"/>
    </row>
    <row r="3318" spans="11:11" x14ac:dyDescent="0.25">
      <c r="K3318" s="114"/>
    </row>
    <row r="3319" spans="11:11" x14ac:dyDescent="0.25">
      <c r="K3319" s="114"/>
    </row>
    <row r="3320" spans="11:11" x14ac:dyDescent="0.25">
      <c r="K3320" s="114"/>
    </row>
    <row r="3321" spans="11:11" x14ac:dyDescent="0.25">
      <c r="K3321" s="114"/>
    </row>
    <row r="3322" spans="11:11" x14ac:dyDescent="0.25">
      <c r="K3322" s="114"/>
    </row>
    <row r="3323" spans="11:11" x14ac:dyDescent="0.25">
      <c r="K3323" s="114"/>
    </row>
    <row r="3324" spans="11:11" x14ac:dyDescent="0.25">
      <c r="K3324" s="114"/>
    </row>
    <row r="3325" spans="11:11" x14ac:dyDescent="0.25">
      <c r="K3325" s="114"/>
    </row>
    <row r="3326" spans="11:11" x14ac:dyDescent="0.25">
      <c r="K3326" s="114"/>
    </row>
    <row r="3327" spans="11:11" x14ac:dyDescent="0.25">
      <c r="K3327" s="114"/>
    </row>
    <row r="3328" spans="11:11" x14ac:dyDescent="0.25">
      <c r="K3328" s="114"/>
    </row>
    <row r="3329" spans="11:11" x14ac:dyDescent="0.25">
      <c r="K3329" s="114"/>
    </row>
    <row r="3330" spans="11:11" x14ac:dyDescent="0.25">
      <c r="K3330" s="114"/>
    </row>
    <row r="3331" spans="11:11" x14ac:dyDescent="0.25">
      <c r="K3331" s="114"/>
    </row>
    <row r="3332" spans="11:11" x14ac:dyDescent="0.25">
      <c r="K3332" s="114"/>
    </row>
    <row r="3333" spans="11:11" x14ac:dyDescent="0.25">
      <c r="K3333" s="114"/>
    </row>
    <row r="3334" spans="11:11" x14ac:dyDescent="0.25">
      <c r="K3334" s="114"/>
    </row>
    <row r="3335" spans="11:11" x14ac:dyDescent="0.25">
      <c r="K3335" s="114"/>
    </row>
    <row r="3336" spans="11:11" x14ac:dyDescent="0.25">
      <c r="K3336" s="114"/>
    </row>
    <row r="3337" spans="11:11" x14ac:dyDescent="0.25">
      <c r="K3337" s="114"/>
    </row>
    <row r="3338" spans="11:11" x14ac:dyDescent="0.25">
      <c r="K3338" s="114"/>
    </row>
    <row r="3339" spans="11:11" x14ac:dyDescent="0.25">
      <c r="K3339" s="114"/>
    </row>
    <row r="3340" spans="11:11" x14ac:dyDescent="0.25">
      <c r="K3340" s="114"/>
    </row>
    <row r="3341" spans="11:11" x14ac:dyDescent="0.25">
      <c r="K3341" s="114"/>
    </row>
    <row r="3342" spans="11:11" x14ac:dyDescent="0.25">
      <c r="K3342" s="114"/>
    </row>
    <row r="3343" spans="11:11" x14ac:dyDescent="0.25">
      <c r="K3343" s="114"/>
    </row>
    <row r="3344" spans="11:11" x14ac:dyDescent="0.25">
      <c r="K3344" s="114"/>
    </row>
    <row r="3345" spans="11:11" x14ac:dyDescent="0.25">
      <c r="K3345" s="114"/>
    </row>
    <row r="3346" spans="11:11" x14ac:dyDescent="0.25">
      <c r="K3346" s="114"/>
    </row>
    <row r="3347" spans="11:11" x14ac:dyDescent="0.25">
      <c r="K3347" s="114"/>
    </row>
    <row r="3348" spans="11:11" x14ac:dyDescent="0.25">
      <c r="K3348" s="114"/>
    </row>
    <row r="3349" spans="11:11" x14ac:dyDescent="0.25">
      <c r="K3349" s="114"/>
    </row>
    <row r="3350" spans="11:11" x14ac:dyDescent="0.25">
      <c r="K3350" s="114"/>
    </row>
    <row r="3351" spans="11:11" x14ac:dyDescent="0.25">
      <c r="K3351" s="114"/>
    </row>
    <row r="3352" spans="11:11" x14ac:dyDescent="0.25">
      <c r="K3352" s="114"/>
    </row>
    <row r="3353" spans="11:11" x14ac:dyDescent="0.25">
      <c r="K3353" s="114"/>
    </row>
    <row r="3354" spans="11:11" x14ac:dyDescent="0.25">
      <c r="K3354" s="114"/>
    </row>
    <row r="3355" spans="11:11" x14ac:dyDescent="0.25">
      <c r="K3355" s="114"/>
    </row>
    <row r="3356" spans="11:11" x14ac:dyDescent="0.25">
      <c r="K3356" s="114"/>
    </row>
    <row r="3357" spans="11:11" x14ac:dyDescent="0.25">
      <c r="K3357" s="114"/>
    </row>
    <row r="3358" spans="11:11" x14ac:dyDescent="0.25">
      <c r="K3358" s="114"/>
    </row>
    <row r="3359" spans="11:11" x14ac:dyDescent="0.25">
      <c r="K3359" s="114"/>
    </row>
    <row r="3360" spans="11:11" x14ac:dyDescent="0.25">
      <c r="K3360" s="114"/>
    </row>
    <row r="3361" spans="11:11" x14ac:dyDescent="0.25">
      <c r="K3361" s="114"/>
    </row>
    <row r="3362" spans="11:11" x14ac:dyDescent="0.25">
      <c r="K3362" s="114"/>
    </row>
    <row r="3363" spans="11:11" x14ac:dyDescent="0.25">
      <c r="K3363" s="114"/>
    </row>
    <row r="3364" spans="11:11" x14ac:dyDescent="0.25">
      <c r="K3364" s="114"/>
    </row>
    <row r="3365" spans="11:11" x14ac:dyDescent="0.25">
      <c r="K3365" s="114"/>
    </row>
    <row r="3366" spans="11:11" x14ac:dyDescent="0.25">
      <c r="K3366" s="114"/>
    </row>
    <row r="3367" spans="11:11" x14ac:dyDescent="0.25">
      <c r="K3367" s="114"/>
    </row>
    <row r="3368" spans="11:11" x14ac:dyDescent="0.25">
      <c r="K3368" s="114"/>
    </row>
    <row r="3369" spans="11:11" x14ac:dyDescent="0.25">
      <c r="K3369" s="114"/>
    </row>
    <row r="3370" spans="11:11" x14ac:dyDescent="0.25">
      <c r="K3370" s="114"/>
    </row>
    <row r="3371" spans="11:11" x14ac:dyDescent="0.25">
      <c r="K3371" s="114"/>
    </row>
    <row r="3372" spans="11:11" x14ac:dyDescent="0.25">
      <c r="K3372" s="114"/>
    </row>
    <row r="3373" spans="11:11" x14ac:dyDescent="0.25">
      <c r="K3373" s="114"/>
    </row>
    <row r="3374" spans="11:11" x14ac:dyDescent="0.25">
      <c r="K3374" s="114"/>
    </row>
    <row r="3375" spans="11:11" x14ac:dyDescent="0.25">
      <c r="K3375" s="114"/>
    </row>
    <row r="3376" spans="11:11" x14ac:dyDescent="0.25">
      <c r="K3376" s="114"/>
    </row>
    <row r="3377" spans="11:11" x14ac:dyDescent="0.25">
      <c r="K3377" s="114"/>
    </row>
    <row r="3378" spans="11:11" x14ac:dyDescent="0.25">
      <c r="K3378" s="114"/>
    </row>
    <row r="3379" spans="11:11" x14ac:dyDescent="0.25">
      <c r="K3379" s="114"/>
    </row>
    <row r="3380" spans="11:11" x14ac:dyDescent="0.25">
      <c r="K3380" s="114"/>
    </row>
    <row r="3381" spans="11:11" x14ac:dyDescent="0.25">
      <c r="K3381" s="114"/>
    </row>
    <row r="3382" spans="11:11" x14ac:dyDescent="0.25">
      <c r="K3382" s="114"/>
    </row>
    <row r="3383" spans="11:11" x14ac:dyDescent="0.25">
      <c r="K3383" s="114"/>
    </row>
    <row r="3384" spans="11:11" x14ac:dyDescent="0.25">
      <c r="K3384" s="114"/>
    </row>
    <row r="3385" spans="11:11" x14ac:dyDescent="0.25">
      <c r="K3385" s="114"/>
    </row>
    <row r="3386" spans="11:11" x14ac:dyDescent="0.25">
      <c r="K3386" s="114"/>
    </row>
    <row r="3387" spans="11:11" x14ac:dyDescent="0.25">
      <c r="K3387" s="114"/>
    </row>
    <row r="3388" spans="11:11" x14ac:dyDescent="0.25">
      <c r="K3388" s="114"/>
    </row>
    <row r="3389" spans="11:11" x14ac:dyDescent="0.25">
      <c r="K3389" s="114"/>
    </row>
    <row r="3390" spans="11:11" x14ac:dyDescent="0.25">
      <c r="K3390" s="114"/>
    </row>
    <row r="3391" spans="11:11" x14ac:dyDescent="0.25">
      <c r="K3391" s="114"/>
    </row>
    <row r="3392" spans="11:11" x14ac:dyDescent="0.25">
      <c r="K3392" s="114"/>
    </row>
    <row r="3393" spans="11:11" x14ac:dyDescent="0.25">
      <c r="K3393" s="114"/>
    </row>
    <row r="3394" spans="11:11" x14ac:dyDescent="0.25">
      <c r="K3394" s="114"/>
    </row>
    <row r="3395" spans="11:11" x14ac:dyDescent="0.25">
      <c r="K3395" s="114"/>
    </row>
    <row r="3396" spans="11:11" x14ac:dyDescent="0.25">
      <c r="K3396" s="114"/>
    </row>
    <row r="3397" spans="11:11" x14ac:dyDescent="0.25">
      <c r="K3397" s="114"/>
    </row>
    <row r="3398" spans="11:11" x14ac:dyDescent="0.25">
      <c r="K3398" s="114"/>
    </row>
    <row r="3399" spans="11:11" x14ac:dyDescent="0.25">
      <c r="K3399" s="114"/>
    </row>
    <row r="3400" spans="11:11" x14ac:dyDescent="0.25">
      <c r="K3400" s="114"/>
    </row>
    <row r="3401" spans="11:11" x14ac:dyDescent="0.25">
      <c r="K3401" s="114"/>
    </row>
    <row r="3402" spans="11:11" x14ac:dyDescent="0.25">
      <c r="K3402" s="114"/>
    </row>
    <row r="3403" spans="11:11" x14ac:dyDescent="0.25">
      <c r="K3403" s="114"/>
    </row>
    <row r="3404" spans="11:11" x14ac:dyDescent="0.25">
      <c r="K3404" s="114"/>
    </row>
    <row r="3405" spans="11:11" x14ac:dyDescent="0.25">
      <c r="K3405" s="114"/>
    </row>
    <row r="3406" spans="11:11" x14ac:dyDescent="0.25">
      <c r="K3406" s="114"/>
    </row>
    <row r="3407" spans="11:11" x14ac:dyDescent="0.25">
      <c r="K3407" s="114"/>
    </row>
    <row r="3408" spans="11:11" x14ac:dyDescent="0.25">
      <c r="K3408" s="114"/>
    </row>
    <row r="3409" spans="11:11" x14ac:dyDescent="0.25">
      <c r="K3409" s="114"/>
    </row>
    <row r="3410" spans="11:11" x14ac:dyDescent="0.25">
      <c r="K3410" s="114"/>
    </row>
    <row r="3411" spans="11:11" x14ac:dyDescent="0.25">
      <c r="K3411" s="114"/>
    </row>
  </sheetData>
  <mergeCells count="27">
    <mergeCell ref="I18:I19"/>
    <mergeCell ref="J18:J19"/>
    <mergeCell ref="K18:K19"/>
    <mergeCell ref="A47:A48"/>
    <mergeCell ref="B47:B48"/>
    <mergeCell ref="C47:C48"/>
    <mergeCell ref="D47:D48"/>
    <mergeCell ref="E47:E48"/>
    <mergeCell ref="F47:F48"/>
    <mergeCell ref="I47:I48"/>
    <mergeCell ref="A18:A19"/>
    <mergeCell ref="B18:B19"/>
    <mergeCell ref="C18:C19"/>
    <mergeCell ref="D18:D19"/>
    <mergeCell ref="E18:E19"/>
    <mergeCell ref="F18:F19"/>
    <mergeCell ref="K56:K57"/>
    <mergeCell ref="J47:J48"/>
    <mergeCell ref="K47:K48"/>
    <mergeCell ref="A56:A57"/>
    <mergeCell ref="B56:B57"/>
    <mergeCell ref="C56:C57"/>
    <mergeCell ref="D56:D57"/>
    <mergeCell ref="E56:E57"/>
    <mergeCell ref="F56:F57"/>
    <mergeCell ref="I56:I57"/>
    <mergeCell ref="J56:J57"/>
  </mergeCells>
  <conditionalFormatting sqref="J9:J17 J21:J46">
    <cfRule type="cellIs" dxfId="25" priority="3" operator="equal">
      <formula>0</formula>
    </cfRule>
  </conditionalFormatting>
  <pageMargins left="0.75" right="0.75" top="1" bottom="1" header="0.5" footer="0.5"/>
  <pageSetup scale="68" fitToHeight="3" orientation="landscape" r:id="rId1"/>
  <headerFooter alignWithMargins="0">
    <oddHeader>&amp;CGrants - Section 9006 Program
7 CFR Part 4280-B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38"/>
  <sheetViews>
    <sheetView zoomScale="70" zoomScaleNormal="70" zoomScaleSheetLayoutView="110" workbookViewId="0">
      <pane xSplit="2" ySplit="5" topLeftCell="C6" activePane="bottomRight" state="frozen"/>
      <selection pane="topRight"/>
      <selection pane="bottomLeft"/>
      <selection pane="bottomRight" activeCell="E31" sqref="E31"/>
    </sheetView>
  </sheetViews>
  <sheetFormatPr defaultColWidth="9.109375" defaultRowHeight="13.2" x14ac:dyDescent="0.25"/>
  <cols>
    <col min="1" max="1" width="30.88671875" style="114" bestFit="1" customWidth="1"/>
    <col min="2" max="2" width="37.44140625" style="114" customWidth="1"/>
    <col min="3" max="3" width="10" style="151" customWidth="1"/>
    <col min="4" max="4" width="11.6640625" style="259" hidden="1" customWidth="1"/>
    <col min="5" max="5" width="15.6640625" style="114" customWidth="1"/>
    <col min="6" max="6" width="10.5546875" style="114" customWidth="1"/>
    <col min="7" max="7" width="15.33203125" style="114" customWidth="1"/>
    <col min="8" max="8" width="16.6640625" style="114" bestFit="1" customWidth="1"/>
    <col min="9" max="9" width="9.88671875" style="114" bestFit="1" customWidth="1"/>
    <col min="10" max="10" width="6.88671875" style="114" customWidth="1"/>
    <col min="11" max="11" width="14.88671875" style="153" customWidth="1"/>
    <col min="12" max="16384" width="9.109375" style="114"/>
  </cols>
  <sheetData>
    <row r="1" spans="1:17" ht="27.6" x14ac:dyDescent="0.3">
      <c r="A1" s="107" t="s">
        <v>0</v>
      </c>
      <c r="B1" s="279" t="s">
        <v>64</v>
      </c>
      <c r="C1" s="108"/>
      <c r="D1" s="229" t="s">
        <v>357</v>
      </c>
      <c r="E1" s="109"/>
      <c r="F1" s="110" t="s">
        <v>1</v>
      </c>
      <c r="G1" s="110" t="s">
        <v>2</v>
      </c>
      <c r="H1" s="111" t="s">
        <v>3</v>
      </c>
      <c r="I1" s="112" t="s">
        <v>4</v>
      </c>
      <c r="J1" s="110"/>
      <c r="K1" s="113" t="s">
        <v>5</v>
      </c>
    </row>
    <row r="2" spans="1:17" ht="13.8" x14ac:dyDescent="0.3">
      <c r="A2" s="115" t="s">
        <v>278</v>
      </c>
      <c r="B2" s="116"/>
      <c r="C2" s="117" t="s">
        <v>6</v>
      </c>
      <c r="D2" s="230" t="s">
        <v>356</v>
      </c>
      <c r="E2" s="118" t="s">
        <v>3</v>
      </c>
      <c r="F2" s="118" t="s">
        <v>7</v>
      </c>
      <c r="G2" s="118" t="s">
        <v>8</v>
      </c>
      <c r="H2" s="119" t="s">
        <v>279</v>
      </c>
      <c r="I2" s="120" t="s">
        <v>280</v>
      </c>
      <c r="J2" s="118" t="s">
        <v>9</v>
      </c>
      <c r="K2" s="121" t="s">
        <v>10</v>
      </c>
    </row>
    <row r="3" spans="1:17" ht="14.4" thickBot="1" x14ac:dyDescent="0.35">
      <c r="A3" s="115" t="s">
        <v>51</v>
      </c>
      <c r="B3" s="122" t="s">
        <v>11</v>
      </c>
      <c r="C3" s="123" t="s">
        <v>12</v>
      </c>
      <c r="D3" s="231" t="s">
        <v>355</v>
      </c>
      <c r="E3" s="124" t="s">
        <v>13</v>
      </c>
      <c r="F3" s="124" t="s">
        <v>14</v>
      </c>
      <c r="G3" s="124" t="s">
        <v>15</v>
      </c>
      <c r="H3" s="125" t="s">
        <v>16</v>
      </c>
      <c r="I3" s="126" t="s">
        <v>17</v>
      </c>
      <c r="J3" s="124" t="s">
        <v>18</v>
      </c>
      <c r="K3" s="127" t="s">
        <v>19</v>
      </c>
    </row>
    <row r="4" spans="1:17" ht="14.4" thickBot="1" x14ac:dyDescent="0.35">
      <c r="A4" s="128"/>
      <c r="B4" s="122"/>
      <c r="C4" s="123"/>
      <c r="D4" s="232"/>
      <c r="E4" s="124"/>
      <c r="F4" s="124"/>
      <c r="G4" s="124"/>
      <c r="H4" s="125"/>
      <c r="I4" s="126"/>
      <c r="J4" s="124"/>
      <c r="K4" s="127"/>
    </row>
    <row r="5" spans="1:17" ht="14.25" customHeight="1" thickBot="1" x14ac:dyDescent="0.35">
      <c r="A5" s="129" t="s">
        <v>20</v>
      </c>
      <c r="B5" s="130" t="s">
        <v>21</v>
      </c>
      <c r="C5" s="131" t="s">
        <v>22</v>
      </c>
      <c r="D5" s="233"/>
      <c r="E5" s="129" t="s">
        <v>23</v>
      </c>
      <c r="F5" s="129" t="s">
        <v>24</v>
      </c>
      <c r="G5" s="129" t="s">
        <v>25</v>
      </c>
      <c r="H5" s="129" t="s">
        <v>26</v>
      </c>
      <c r="I5" s="132" t="s">
        <v>27</v>
      </c>
      <c r="J5" s="129" t="s">
        <v>28</v>
      </c>
      <c r="K5" s="132" t="s">
        <v>29</v>
      </c>
    </row>
    <row r="6" spans="1:17" ht="13.8" x14ac:dyDescent="0.25">
      <c r="A6" s="133"/>
      <c r="B6" s="273" t="s">
        <v>361</v>
      </c>
      <c r="C6" s="78"/>
      <c r="D6" s="234"/>
      <c r="E6" s="79">
        <v>965</v>
      </c>
      <c r="F6" s="133"/>
      <c r="G6" s="134"/>
      <c r="H6" s="135"/>
      <c r="I6" s="134"/>
      <c r="J6" s="136"/>
      <c r="K6" s="137"/>
    </row>
    <row r="7" spans="1:17" ht="13.8" x14ac:dyDescent="0.25">
      <c r="A7" s="138"/>
      <c r="B7" s="279" t="s">
        <v>362</v>
      </c>
      <c r="C7" s="84"/>
      <c r="D7" s="235"/>
      <c r="E7" s="85">
        <v>821</v>
      </c>
      <c r="F7" s="138"/>
      <c r="G7" s="4"/>
      <c r="H7" s="139"/>
      <c r="I7" s="4"/>
      <c r="J7" s="140"/>
      <c r="K7" s="141"/>
    </row>
    <row r="8" spans="1:17" s="274" customFormat="1" ht="13.8" x14ac:dyDescent="0.25">
      <c r="A8" s="91" t="s">
        <v>358</v>
      </c>
      <c r="B8" s="92"/>
      <c r="C8" s="90"/>
      <c r="D8" s="236"/>
      <c r="E8" s="50"/>
      <c r="F8" s="361"/>
      <c r="G8" s="362"/>
      <c r="H8" s="361"/>
      <c r="I8" s="362"/>
      <c r="J8" s="343"/>
      <c r="K8" s="343"/>
    </row>
    <row r="9" spans="1:17" s="142" customFormat="1" ht="13.8" x14ac:dyDescent="0.25">
      <c r="A9" s="138">
        <v>111</v>
      </c>
      <c r="B9" s="83" t="s">
        <v>302</v>
      </c>
      <c r="C9" s="84" t="s">
        <v>31</v>
      </c>
      <c r="D9" s="235" t="s">
        <v>363</v>
      </c>
      <c r="E9" s="532">
        <v>1109</v>
      </c>
      <c r="F9" s="357">
        <v>1</v>
      </c>
      <c r="G9" s="217">
        <f>(E9)*(F9)</f>
        <v>1109</v>
      </c>
      <c r="H9" s="357">
        <v>0.25</v>
      </c>
      <c r="I9" s="217">
        <f>(G9)*(H9)</f>
        <v>277.25</v>
      </c>
      <c r="J9" s="340">
        <v>35.72</v>
      </c>
      <c r="K9" s="340">
        <f>(I9)*(J9)</f>
        <v>9903.369999999999</v>
      </c>
      <c r="Q9" s="417"/>
    </row>
    <row r="10" spans="1:17" s="142" customFormat="1" ht="13.8" x14ac:dyDescent="0.25">
      <c r="A10" s="514" t="s">
        <v>273</v>
      </c>
      <c r="B10" s="510" t="s">
        <v>274</v>
      </c>
      <c r="C10" s="500" t="s">
        <v>31</v>
      </c>
      <c r="D10" s="512">
        <v>0.51892788063000828</v>
      </c>
      <c r="E10" s="517">
        <v>965</v>
      </c>
      <c r="F10" s="504">
        <v>1</v>
      </c>
      <c r="G10" s="515">
        <f>(E10)*(F10)</f>
        <v>965</v>
      </c>
      <c r="H10" s="504">
        <v>1.5</v>
      </c>
      <c r="I10" s="515">
        <f>(G10)*(H10)</f>
        <v>1447.5</v>
      </c>
      <c r="J10" s="503">
        <v>35.72</v>
      </c>
      <c r="K10" s="340">
        <f>(I10)*(J10)</f>
        <v>51704.7</v>
      </c>
      <c r="P10" s="417"/>
    </row>
    <row r="11" spans="1:17" s="142" customFormat="1" ht="48" customHeight="1" x14ac:dyDescent="0.25">
      <c r="A11" s="500" t="s">
        <v>384</v>
      </c>
      <c r="B11" s="510" t="s">
        <v>292</v>
      </c>
      <c r="C11" s="500" t="s">
        <v>289</v>
      </c>
      <c r="D11" s="499"/>
      <c r="E11" s="517">
        <v>965</v>
      </c>
      <c r="F11" s="504">
        <v>1</v>
      </c>
      <c r="G11" s="515">
        <f t="shared" ref="G11:G16" si="0">(E11)*(F11)</f>
        <v>965</v>
      </c>
      <c r="H11" s="509">
        <v>21.1</v>
      </c>
      <c r="I11" s="515">
        <f>(G11)*(H11)</f>
        <v>20361.5</v>
      </c>
      <c r="J11" s="503">
        <v>35.72</v>
      </c>
      <c r="K11" s="340">
        <f t="shared" ref="K11:K15" si="1">(I11)*(J11)</f>
        <v>727312.78</v>
      </c>
    </row>
    <row r="12" spans="1:17" s="142" customFormat="1" ht="13.8" x14ac:dyDescent="0.25">
      <c r="A12" s="514" t="s">
        <v>65</v>
      </c>
      <c r="B12" s="510" t="s">
        <v>58</v>
      </c>
      <c r="C12" s="500" t="s">
        <v>31</v>
      </c>
      <c r="D12" s="512">
        <v>1</v>
      </c>
      <c r="E12" s="517">
        <f t="shared" ref="E12:E15" si="2">ROUND(D12*$E$6,0)</f>
        <v>965</v>
      </c>
      <c r="F12" s="504">
        <v>1</v>
      </c>
      <c r="G12" s="515">
        <f t="shared" si="0"/>
        <v>965</v>
      </c>
      <c r="H12" s="504">
        <v>1.5</v>
      </c>
      <c r="I12" s="515">
        <f t="shared" ref="I12:I15" si="3">(G12)*(H12)</f>
        <v>1447.5</v>
      </c>
      <c r="J12" s="503">
        <v>35.72</v>
      </c>
      <c r="K12" s="340">
        <f t="shared" si="1"/>
        <v>51704.7</v>
      </c>
    </row>
    <row r="13" spans="1:17" s="142" customFormat="1" ht="27.6" x14ac:dyDescent="0.25">
      <c r="A13" s="514" t="s">
        <v>332</v>
      </c>
      <c r="B13" s="510" t="s">
        <v>35</v>
      </c>
      <c r="C13" s="505" t="s">
        <v>46</v>
      </c>
      <c r="D13" s="512">
        <v>1</v>
      </c>
      <c r="E13" s="517">
        <f t="shared" si="2"/>
        <v>965</v>
      </c>
      <c r="F13" s="504">
        <v>1</v>
      </c>
      <c r="G13" s="515">
        <v>0</v>
      </c>
      <c r="H13" s="504">
        <v>1</v>
      </c>
      <c r="I13" s="504">
        <f t="shared" si="3"/>
        <v>0</v>
      </c>
      <c r="J13" s="503">
        <v>0</v>
      </c>
      <c r="K13" s="340">
        <f t="shared" si="1"/>
        <v>0</v>
      </c>
    </row>
    <row r="14" spans="1:17" s="142" customFormat="1" ht="27.6" x14ac:dyDescent="0.25">
      <c r="A14" s="514" t="s">
        <v>333</v>
      </c>
      <c r="B14" s="510" t="s">
        <v>36</v>
      </c>
      <c r="C14" s="505" t="s">
        <v>47</v>
      </c>
      <c r="D14" s="512">
        <v>1</v>
      </c>
      <c r="E14" s="517">
        <f t="shared" si="2"/>
        <v>965</v>
      </c>
      <c r="F14" s="504">
        <v>1</v>
      </c>
      <c r="G14" s="515">
        <v>0</v>
      </c>
      <c r="H14" s="504">
        <v>3</v>
      </c>
      <c r="I14" s="504">
        <f t="shared" si="3"/>
        <v>0</v>
      </c>
      <c r="J14" s="503">
        <v>0</v>
      </c>
      <c r="K14" s="340">
        <f t="shared" si="1"/>
        <v>0</v>
      </c>
    </row>
    <row r="15" spans="1:17" s="142" customFormat="1" ht="27.6" x14ac:dyDescent="0.25">
      <c r="A15" s="514" t="s">
        <v>334</v>
      </c>
      <c r="B15" s="510" t="s">
        <v>37</v>
      </c>
      <c r="C15" s="505" t="s">
        <v>48</v>
      </c>
      <c r="D15" s="512">
        <v>1</v>
      </c>
      <c r="E15" s="517">
        <f t="shared" si="2"/>
        <v>965</v>
      </c>
      <c r="F15" s="504">
        <v>1</v>
      </c>
      <c r="G15" s="515">
        <v>0</v>
      </c>
      <c r="H15" s="504">
        <v>0.25</v>
      </c>
      <c r="I15" s="504">
        <f t="shared" si="3"/>
        <v>0</v>
      </c>
      <c r="J15" s="503">
        <v>0</v>
      </c>
      <c r="K15" s="340">
        <f t="shared" si="1"/>
        <v>0</v>
      </c>
    </row>
    <row r="16" spans="1:17" s="142" customFormat="1" ht="27.6" x14ac:dyDescent="0.25">
      <c r="A16" s="514" t="s">
        <v>335</v>
      </c>
      <c r="B16" s="510" t="s">
        <v>33</v>
      </c>
      <c r="C16" s="500" t="s">
        <v>312</v>
      </c>
      <c r="D16" s="512">
        <v>0.73299999999999998</v>
      </c>
      <c r="E16" s="517">
        <v>965</v>
      </c>
      <c r="F16" s="504">
        <v>1</v>
      </c>
      <c r="G16" s="515">
        <f t="shared" si="0"/>
        <v>965</v>
      </c>
      <c r="H16" s="504">
        <v>6</v>
      </c>
      <c r="I16" s="504">
        <f>(G16)*(H16)</f>
        <v>5790</v>
      </c>
      <c r="J16" s="503">
        <v>35.72</v>
      </c>
      <c r="K16" s="340">
        <f>(I16)*(J16)</f>
        <v>206818.8</v>
      </c>
    </row>
    <row r="17" spans="1:18" s="274" customFormat="1" ht="13.8" x14ac:dyDescent="0.25">
      <c r="A17" s="559"/>
      <c r="B17" s="561" t="s">
        <v>351</v>
      </c>
      <c r="C17" s="549"/>
      <c r="D17" s="551"/>
      <c r="E17" s="553"/>
      <c r="F17" s="555"/>
      <c r="G17" s="360" t="s">
        <v>370</v>
      </c>
      <c r="H17" s="256">
        <f>SUM(H8:H16)</f>
        <v>34.6</v>
      </c>
      <c r="I17" s="563">
        <f>SUM(I8:I16)</f>
        <v>29323.75</v>
      </c>
      <c r="J17" s="543"/>
      <c r="K17" s="541">
        <f>SUM(K8:K16)</f>
        <v>1047444.3499999999</v>
      </c>
    </row>
    <row r="18" spans="1:18" s="274" customFormat="1" ht="13.8" x14ac:dyDescent="0.25">
      <c r="A18" s="560"/>
      <c r="B18" s="562"/>
      <c r="C18" s="550"/>
      <c r="D18" s="552"/>
      <c r="E18" s="554"/>
      <c r="F18" s="556"/>
      <c r="G18" s="360" t="s">
        <v>371</v>
      </c>
      <c r="H18" s="256">
        <f>SUM(H8:H16)</f>
        <v>34.6</v>
      </c>
      <c r="I18" s="564"/>
      <c r="J18" s="544"/>
      <c r="K18" s="542"/>
    </row>
    <row r="19" spans="1:18" s="142" customFormat="1" ht="13.8" x14ac:dyDescent="0.25">
      <c r="A19" s="91" t="s">
        <v>359</v>
      </c>
      <c r="B19" s="89"/>
      <c r="C19" s="90"/>
      <c r="D19" s="236"/>
      <c r="E19" s="50"/>
      <c r="F19" s="361"/>
      <c r="G19" s="362"/>
      <c r="H19" s="361"/>
      <c r="I19" s="362"/>
      <c r="J19" s="343"/>
      <c r="K19" s="343"/>
    </row>
    <row r="20" spans="1:18" s="142" customFormat="1" ht="13.8" x14ac:dyDescent="0.25">
      <c r="A20" s="138" t="s">
        <v>85</v>
      </c>
      <c r="B20" s="83" t="s">
        <v>66</v>
      </c>
      <c r="C20" s="84" t="s">
        <v>83</v>
      </c>
      <c r="D20" s="235">
        <v>0.85099999999999998</v>
      </c>
      <c r="E20" s="143">
        <f t="shared" ref="E20:E43" si="4">ROUND(D20*$E$6,0)</f>
        <v>821</v>
      </c>
      <c r="F20" s="357">
        <v>1</v>
      </c>
      <c r="G20" s="217">
        <f t="shared" ref="G20:G43" si="5">(E20)*(F20)</f>
        <v>821</v>
      </c>
      <c r="H20" s="357">
        <v>1</v>
      </c>
      <c r="I20" s="217">
        <f>(G20)*(H20)</f>
        <v>821</v>
      </c>
      <c r="J20" s="340">
        <v>35.72</v>
      </c>
      <c r="K20" s="340">
        <f>(I20)*(J20)</f>
        <v>29326.12</v>
      </c>
    </row>
    <row r="21" spans="1:18" s="142" customFormat="1" ht="24.75" customHeight="1" x14ac:dyDescent="0.25">
      <c r="A21" s="138" t="s">
        <v>104</v>
      </c>
      <c r="B21" s="83" t="s">
        <v>53</v>
      </c>
      <c r="C21" s="84" t="s">
        <v>304</v>
      </c>
      <c r="D21" s="235">
        <v>0.85099999999999998</v>
      </c>
      <c r="E21" s="143">
        <f t="shared" si="4"/>
        <v>821</v>
      </c>
      <c r="F21" s="357">
        <v>1</v>
      </c>
      <c r="G21" s="217">
        <f t="shared" si="5"/>
        <v>821</v>
      </c>
      <c r="H21" s="357">
        <v>1</v>
      </c>
      <c r="I21" s="217">
        <f>(G21)*(H21)</f>
        <v>821</v>
      </c>
      <c r="J21" s="340">
        <v>35.72</v>
      </c>
      <c r="K21" s="340">
        <f>(I21)*(J21)</f>
        <v>29326.12</v>
      </c>
    </row>
    <row r="22" spans="1:18" s="142" customFormat="1" ht="27.6" x14ac:dyDescent="0.25">
      <c r="A22" s="138" t="s">
        <v>86</v>
      </c>
      <c r="B22" s="83" t="s">
        <v>44</v>
      </c>
      <c r="C22" s="84" t="s">
        <v>305</v>
      </c>
      <c r="D22" s="235">
        <v>0.85099999999999998</v>
      </c>
      <c r="E22" s="143">
        <f t="shared" si="4"/>
        <v>821</v>
      </c>
      <c r="F22" s="357">
        <v>1</v>
      </c>
      <c r="G22" s="217">
        <f t="shared" si="5"/>
        <v>821</v>
      </c>
      <c r="H22" s="357">
        <v>0.25</v>
      </c>
      <c r="I22" s="357">
        <f>(G22)*(H22)</f>
        <v>205.25</v>
      </c>
      <c r="J22" s="340">
        <v>35.72</v>
      </c>
      <c r="K22" s="340">
        <f>(I22)*(J22)</f>
        <v>7331.53</v>
      </c>
    </row>
    <row r="23" spans="1:18" s="142" customFormat="1" ht="41.4" x14ac:dyDescent="0.25">
      <c r="A23" s="138" t="s">
        <v>89</v>
      </c>
      <c r="B23" s="83" t="s">
        <v>38</v>
      </c>
      <c r="C23" s="84" t="s">
        <v>49</v>
      </c>
      <c r="D23" s="235">
        <v>0.85099999999999998</v>
      </c>
      <c r="E23" s="143">
        <f t="shared" si="4"/>
        <v>821</v>
      </c>
      <c r="F23" s="357">
        <v>1</v>
      </c>
      <c r="G23" s="217">
        <f t="shared" si="5"/>
        <v>821</v>
      </c>
      <c r="H23" s="357">
        <v>0.25</v>
      </c>
      <c r="I23" s="357">
        <f t="shared" ref="I23:I29" si="6">(G23)*(H23)</f>
        <v>205.25</v>
      </c>
      <c r="J23" s="340">
        <v>35.72</v>
      </c>
      <c r="K23" s="340">
        <f t="shared" ref="K23:K29" si="7">(I23)*(J23)</f>
        <v>7331.53</v>
      </c>
    </row>
    <row r="24" spans="1:18" s="142" customFormat="1" ht="27.6" x14ac:dyDescent="0.25">
      <c r="A24" s="138" t="s">
        <v>91</v>
      </c>
      <c r="B24" s="83" t="s">
        <v>41</v>
      </c>
      <c r="C24" s="84" t="s">
        <v>82</v>
      </c>
      <c r="D24" s="235">
        <v>0.85099999999999998</v>
      </c>
      <c r="E24" s="143">
        <f t="shared" si="4"/>
        <v>821</v>
      </c>
      <c r="F24" s="357">
        <v>1</v>
      </c>
      <c r="G24" s="217">
        <f t="shared" si="5"/>
        <v>821</v>
      </c>
      <c r="H24" s="357">
        <v>0.25</v>
      </c>
      <c r="I24" s="357">
        <f t="shared" si="6"/>
        <v>205.25</v>
      </c>
      <c r="J24" s="340">
        <v>35.72</v>
      </c>
      <c r="K24" s="340">
        <f t="shared" si="7"/>
        <v>7331.53</v>
      </c>
    </row>
    <row r="25" spans="1:18" s="142" customFormat="1" ht="27.6" x14ac:dyDescent="0.25">
      <c r="A25" s="138" t="s">
        <v>87</v>
      </c>
      <c r="B25" s="83" t="s">
        <v>42</v>
      </c>
      <c r="C25" s="84" t="s">
        <v>318</v>
      </c>
      <c r="D25" s="235">
        <v>0.85099999999999998</v>
      </c>
      <c r="E25" s="143">
        <f t="shared" si="4"/>
        <v>821</v>
      </c>
      <c r="F25" s="357">
        <v>1</v>
      </c>
      <c r="G25" s="217">
        <f t="shared" si="5"/>
        <v>821</v>
      </c>
      <c r="H25" s="357">
        <v>0.16</v>
      </c>
      <c r="I25" s="357">
        <f t="shared" si="6"/>
        <v>131.36000000000001</v>
      </c>
      <c r="J25" s="340">
        <v>35.72</v>
      </c>
      <c r="K25" s="340">
        <f t="shared" si="7"/>
        <v>4692.1792000000005</v>
      </c>
    </row>
    <row r="26" spans="1:18" s="142" customFormat="1" ht="27.6" x14ac:dyDescent="0.25">
      <c r="A26" s="138" t="s">
        <v>88</v>
      </c>
      <c r="B26" s="83" t="s">
        <v>43</v>
      </c>
      <c r="C26" s="84" t="s">
        <v>306</v>
      </c>
      <c r="D26" s="235">
        <v>0.85099999999999998</v>
      </c>
      <c r="E26" s="143">
        <f t="shared" si="4"/>
        <v>821</v>
      </c>
      <c r="F26" s="357">
        <v>1</v>
      </c>
      <c r="G26" s="217">
        <f t="shared" si="5"/>
        <v>821</v>
      </c>
      <c r="H26" s="357">
        <v>0.25</v>
      </c>
      <c r="I26" s="357">
        <f t="shared" si="6"/>
        <v>205.25</v>
      </c>
      <c r="J26" s="340">
        <v>35.72</v>
      </c>
      <c r="K26" s="340">
        <f t="shared" si="7"/>
        <v>7331.53</v>
      </c>
    </row>
    <row r="27" spans="1:18" s="142" customFormat="1" ht="41.4" x14ac:dyDescent="0.25">
      <c r="A27" s="84" t="s">
        <v>336</v>
      </c>
      <c r="B27" s="83" t="s">
        <v>71</v>
      </c>
      <c r="C27" s="84" t="s">
        <v>81</v>
      </c>
      <c r="D27" s="235">
        <v>1.081</v>
      </c>
      <c r="E27" s="143">
        <f t="shared" si="4"/>
        <v>1043</v>
      </c>
      <c r="F27" s="357">
        <v>1</v>
      </c>
      <c r="G27" s="217">
        <f t="shared" si="5"/>
        <v>1043</v>
      </c>
      <c r="H27" s="357">
        <v>0.25</v>
      </c>
      <c r="I27" s="357">
        <f t="shared" si="6"/>
        <v>260.75</v>
      </c>
      <c r="J27" s="340">
        <v>35.72</v>
      </c>
      <c r="K27" s="340">
        <f t="shared" si="7"/>
        <v>9313.99</v>
      </c>
    </row>
    <row r="28" spans="1:18" s="142" customFormat="1" ht="13.8" x14ac:dyDescent="0.25">
      <c r="A28" s="138" t="s">
        <v>92</v>
      </c>
      <c r="B28" s="83" t="s">
        <v>67</v>
      </c>
      <c r="C28" s="84" t="s">
        <v>31</v>
      </c>
      <c r="D28" s="235">
        <v>0.85099999999999998</v>
      </c>
      <c r="E28" s="143">
        <f t="shared" si="4"/>
        <v>821</v>
      </c>
      <c r="F28" s="357">
        <v>1</v>
      </c>
      <c r="G28" s="217">
        <f t="shared" si="5"/>
        <v>821</v>
      </c>
      <c r="H28" s="357">
        <v>1</v>
      </c>
      <c r="I28" s="217">
        <f t="shared" si="6"/>
        <v>821</v>
      </c>
      <c r="J28" s="340">
        <v>35.72</v>
      </c>
      <c r="K28" s="340">
        <f t="shared" si="7"/>
        <v>29326.12</v>
      </c>
    </row>
    <row r="29" spans="1:18" s="142" customFormat="1" ht="13.8" x14ac:dyDescent="0.25">
      <c r="A29" s="144" t="s">
        <v>319</v>
      </c>
      <c r="B29" s="83" t="s">
        <v>263</v>
      </c>
      <c r="C29" s="84" t="s">
        <v>31</v>
      </c>
      <c r="D29" s="235">
        <v>0.85099999999999998</v>
      </c>
      <c r="E29" s="143">
        <f t="shared" si="4"/>
        <v>821</v>
      </c>
      <c r="F29" s="357">
        <v>1</v>
      </c>
      <c r="G29" s="217">
        <f t="shared" si="5"/>
        <v>821</v>
      </c>
      <c r="H29" s="357">
        <v>1</v>
      </c>
      <c r="I29" s="217">
        <f t="shared" si="6"/>
        <v>821</v>
      </c>
      <c r="J29" s="340">
        <v>35.72</v>
      </c>
      <c r="K29" s="340">
        <f t="shared" si="7"/>
        <v>29326.12</v>
      </c>
      <c r="R29" s="417"/>
    </row>
    <row r="30" spans="1:18" s="142" customFormat="1" ht="27.6" x14ac:dyDescent="0.25">
      <c r="A30" s="138" t="s">
        <v>103</v>
      </c>
      <c r="B30" s="83" t="s">
        <v>80</v>
      </c>
      <c r="C30" s="88" t="s">
        <v>383</v>
      </c>
      <c r="D30" s="235">
        <v>0.85099999999999998</v>
      </c>
      <c r="E30" s="143">
        <f t="shared" si="4"/>
        <v>821</v>
      </c>
      <c r="F30" s="357">
        <v>1</v>
      </c>
      <c r="G30" s="217">
        <f t="shared" si="5"/>
        <v>821</v>
      </c>
      <c r="H30" s="357">
        <v>1</v>
      </c>
      <c r="I30" s="217">
        <f>(G30)*(H30)</f>
        <v>821</v>
      </c>
      <c r="J30" s="340">
        <v>35.72</v>
      </c>
      <c r="K30" s="340">
        <f>(I30)*(J30)</f>
        <v>29326.12</v>
      </c>
    </row>
    <row r="31" spans="1:18" s="524" customFormat="1" ht="13.8" x14ac:dyDescent="0.25">
      <c r="A31" s="527" t="s">
        <v>97</v>
      </c>
      <c r="B31" s="525" t="s">
        <v>52</v>
      </c>
      <c r="C31" s="526" t="s">
        <v>31</v>
      </c>
      <c r="D31" s="529">
        <v>0</v>
      </c>
      <c r="E31" s="517">
        <v>1</v>
      </c>
      <c r="F31" s="531">
        <v>1</v>
      </c>
      <c r="G31" s="528">
        <v>1</v>
      </c>
      <c r="H31" s="531">
        <v>1.5</v>
      </c>
      <c r="I31" s="528">
        <v>1.5</v>
      </c>
      <c r="J31" s="530">
        <v>35.72</v>
      </c>
      <c r="K31" s="530">
        <v>53.58</v>
      </c>
    </row>
    <row r="32" spans="1:18" s="142" customFormat="1" ht="13.8" x14ac:dyDescent="0.25">
      <c r="A32" s="138" t="s">
        <v>93</v>
      </c>
      <c r="B32" s="83" t="s">
        <v>68</v>
      </c>
      <c r="C32" s="84" t="s">
        <v>31</v>
      </c>
      <c r="D32" s="262">
        <v>8.0000000000000002E-3</v>
      </c>
      <c r="E32" s="143">
        <f t="shared" si="4"/>
        <v>8</v>
      </c>
      <c r="F32" s="357">
        <v>1</v>
      </c>
      <c r="G32" s="217">
        <f t="shared" si="5"/>
        <v>8</v>
      </c>
      <c r="H32" s="357">
        <v>0.5</v>
      </c>
      <c r="I32" s="217">
        <f t="shared" ref="I32:I38" si="8">(G32)*(H32)</f>
        <v>4</v>
      </c>
      <c r="J32" s="340">
        <v>35.72</v>
      </c>
      <c r="K32" s="340">
        <f t="shared" ref="K32:K36" si="9">(I32)*(J32)</f>
        <v>142.88</v>
      </c>
    </row>
    <row r="33" spans="1:11" s="142" customFormat="1" ht="13.8" x14ac:dyDescent="0.25">
      <c r="A33" s="138" t="s">
        <v>94</v>
      </c>
      <c r="B33" s="83" t="s">
        <v>69</v>
      </c>
      <c r="C33" s="84" t="s">
        <v>31</v>
      </c>
      <c r="D33" s="262">
        <v>8.0000000000000002E-3</v>
      </c>
      <c r="E33" s="143">
        <f t="shared" si="4"/>
        <v>8</v>
      </c>
      <c r="F33" s="357">
        <v>1</v>
      </c>
      <c r="G33" s="217">
        <f t="shared" si="5"/>
        <v>8</v>
      </c>
      <c r="H33" s="357">
        <v>0.5</v>
      </c>
      <c r="I33" s="217">
        <f t="shared" si="8"/>
        <v>4</v>
      </c>
      <c r="J33" s="340">
        <v>35.72</v>
      </c>
      <c r="K33" s="340">
        <f t="shared" si="9"/>
        <v>142.88</v>
      </c>
    </row>
    <row r="34" spans="1:11" s="142" customFormat="1" ht="27.6" x14ac:dyDescent="0.25">
      <c r="A34" s="138" t="s">
        <v>84</v>
      </c>
      <c r="B34" s="83" t="s">
        <v>50</v>
      </c>
      <c r="C34" s="327" t="s">
        <v>45</v>
      </c>
      <c r="D34" s="235">
        <v>0.85099999999999998</v>
      </c>
      <c r="E34" s="143">
        <f t="shared" si="4"/>
        <v>821</v>
      </c>
      <c r="F34" s="357">
        <v>2</v>
      </c>
      <c r="G34" s="217">
        <v>0</v>
      </c>
      <c r="H34" s="357">
        <v>1</v>
      </c>
      <c r="I34" s="357">
        <f t="shared" si="8"/>
        <v>0</v>
      </c>
      <c r="J34" s="340">
        <v>0</v>
      </c>
      <c r="K34" s="340">
        <f t="shared" si="9"/>
        <v>0</v>
      </c>
    </row>
    <row r="35" spans="1:11" s="142" customFormat="1" ht="13.8" x14ac:dyDescent="0.25">
      <c r="A35" s="138" t="s">
        <v>98</v>
      </c>
      <c r="B35" s="83" t="s">
        <v>99</v>
      </c>
      <c r="C35" s="84" t="s">
        <v>31</v>
      </c>
      <c r="D35" s="235">
        <v>0.85099999999999998</v>
      </c>
      <c r="E35" s="143">
        <f t="shared" si="4"/>
        <v>821</v>
      </c>
      <c r="F35" s="357">
        <v>2</v>
      </c>
      <c r="G35" s="217">
        <f t="shared" si="5"/>
        <v>1642</v>
      </c>
      <c r="H35" s="357">
        <v>1</v>
      </c>
      <c r="I35" s="217">
        <f t="shared" si="8"/>
        <v>1642</v>
      </c>
      <c r="J35" s="340">
        <v>35.72</v>
      </c>
      <c r="K35" s="340">
        <f t="shared" si="9"/>
        <v>58652.24</v>
      </c>
    </row>
    <row r="36" spans="1:11" s="142" customFormat="1" ht="27.6" x14ac:dyDescent="0.25">
      <c r="A36" s="138" t="s">
        <v>107</v>
      </c>
      <c r="B36" s="83" t="s">
        <v>75</v>
      </c>
      <c r="C36" s="327" t="s">
        <v>76</v>
      </c>
      <c r="D36" s="235">
        <v>0.85099999999999998</v>
      </c>
      <c r="E36" s="143">
        <f t="shared" si="4"/>
        <v>821</v>
      </c>
      <c r="F36" s="357">
        <v>2</v>
      </c>
      <c r="G36" s="217">
        <v>0</v>
      </c>
      <c r="H36" s="357">
        <v>1.5</v>
      </c>
      <c r="I36" s="357">
        <f t="shared" si="8"/>
        <v>0</v>
      </c>
      <c r="J36" s="340">
        <v>0</v>
      </c>
      <c r="K36" s="340">
        <f t="shared" si="9"/>
        <v>0</v>
      </c>
    </row>
    <row r="37" spans="1:11" s="142" customFormat="1" ht="13.8" x14ac:dyDescent="0.25">
      <c r="A37" s="84" t="s">
        <v>102</v>
      </c>
      <c r="B37" s="83" t="s">
        <v>54</v>
      </c>
      <c r="C37" s="84" t="s">
        <v>31</v>
      </c>
      <c r="D37" s="235">
        <v>0.22900000000000001</v>
      </c>
      <c r="E37" s="143">
        <f t="shared" si="4"/>
        <v>221</v>
      </c>
      <c r="F37" s="363">
        <v>1</v>
      </c>
      <c r="G37" s="217">
        <f t="shared" si="5"/>
        <v>221</v>
      </c>
      <c r="H37" s="363">
        <v>2</v>
      </c>
      <c r="I37" s="364">
        <f t="shared" si="8"/>
        <v>442</v>
      </c>
      <c r="J37" s="340">
        <v>35.72</v>
      </c>
      <c r="K37" s="344">
        <f t="shared" ref="K37:K43" si="10">(I37)*(J37)</f>
        <v>15788.24</v>
      </c>
    </row>
    <row r="38" spans="1:11" s="142" customFormat="1" ht="13.8" x14ac:dyDescent="0.25">
      <c r="A38" s="138" t="s">
        <v>102</v>
      </c>
      <c r="B38" s="83" t="s">
        <v>34</v>
      </c>
      <c r="C38" s="84" t="s">
        <v>31</v>
      </c>
      <c r="D38" s="235">
        <v>0.622</v>
      </c>
      <c r="E38" s="143">
        <f t="shared" si="4"/>
        <v>600</v>
      </c>
      <c r="F38" s="357">
        <v>1</v>
      </c>
      <c r="G38" s="217">
        <f t="shared" si="5"/>
        <v>600</v>
      </c>
      <c r="H38" s="357">
        <v>1</v>
      </c>
      <c r="I38" s="217">
        <f t="shared" si="8"/>
        <v>600</v>
      </c>
      <c r="J38" s="340">
        <v>35.72</v>
      </c>
      <c r="K38" s="340">
        <f t="shared" si="10"/>
        <v>21432</v>
      </c>
    </row>
    <row r="39" spans="1:11" s="142" customFormat="1" ht="27.6" x14ac:dyDescent="0.25">
      <c r="A39" s="84" t="s">
        <v>337</v>
      </c>
      <c r="B39" s="83" t="s">
        <v>72</v>
      </c>
      <c r="C39" s="84" t="s">
        <v>320</v>
      </c>
      <c r="D39" s="235">
        <v>0.85099999999999998</v>
      </c>
      <c r="E39" s="143">
        <f t="shared" si="4"/>
        <v>821</v>
      </c>
      <c r="F39" s="357">
        <v>1</v>
      </c>
      <c r="G39" s="217">
        <f t="shared" si="5"/>
        <v>821</v>
      </c>
      <c r="H39" s="357">
        <v>0.16</v>
      </c>
      <c r="I39" s="357">
        <f>(G39)*(H39)</f>
        <v>131.36000000000001</v>
      </c>
      <c r="J39" s="340">
        <v>35.72</v>
      </c>
      <c r="K39" s="340">
        <f t="shared" si="10"/>
        <v>4692.1792000000005</v>
      </c>
    </row>
    <row r="40" spans="1:11" s="142" customFormat="1" ht="13.8" x14ac:dyDescent="0.25">
      <c r="A40" s="138" t="s">
        <v>338</v>
      </c>
      <c r="B40" s="83" t="s">
        <v>62</v>
      </c>
      <c r="C40" s="84" t="s">
        <v>31</v>
      </c>
      <c r="D40" s="235">
        <v>0.85099999999999998</v>
      </c>
      <c r="E40" s="143">
        <f t="shared" si="4"/>
        <v>821</v>
      </c>
      <c r="F40" s="357">
        <v>1</v>
      </c>
      <c r="G40" s="217">
        <f t="shared" si="5"/>
        <v>821</v>
      </c>
      <c r="H40" s="357">
        <v>0.25</v>
      </c>
      <c r="I40" s="217">
        <f>(G40)*(H40)</f>
        <v>205.25</v>
      </c>
      <c r="J40" s="340">
        <v>35.72</v>
      </c>
      <c r="K40" s="340">
        <f t="shared" si="10"/>
        <v>7331.53</v>
      </c>
    </row>
    <row r="41" spans="1:11" s="142" customFormat="1" ht="13.8" x14ac:dyDescent="0.25">
      <c r="A41" s="138" t="s">
        <v>338</v>
      </c>
      <c r="B41" s="83" t="s">
        <v>63</v>
      </c>
      <c r="C41" s="84" t="s">
        <v>31</v>
      </c>
      <c r="D41" s="235">
        <v>0.85099999999999998</v>
      </c>
      <c r="E41" s="143">
        <f t="shared" si="4"/>
        <v>821</v>
      </c>
      <c r="F41" s="357">
        <v>1</v>
      </c>
      <c r="G41" s="217">
        <f t="shared" si="5"/>
        <v>821</v>
      </c>
      <c r="H41" s="357">
        <v>0.25</v>
      </c>
      <c r="I41" s="217">
        <f>(G41)*(H41)</f>
        <v>205.25</v>
      </c>
      <c r="J41" s="340">
        <v>35.72</v>
      </c>
      <c r="K41" s="340">
        <f t="shared" si="10"/>
        <v>7331.53</v>
      </c>
    </row>
    <row r="42" spans="1:11" s="142" customFormat="1" ht="27.6" x14ac:dyDescent="0.25">
      <c r="A42" s="84" t="s">
        <v>339</v>
      </c>
      <c r="B42" s="83" t="s">
        <v>73</v>
      </c>
      <c r="C42" s="84" t="s">
        <v>322</v>
      </c>
      <c r="D42" s="235">
        <v>0.85099999999999998</v>
      </c>
      <c r="E42" s="143">
        <f t="shared" si="4"/>
        <v>821</v>
      </c>
      <c r="F42" s="357">
        <v>1</v>
      </c>
      <c r="G42" s="217">
        <f t="shared" si="5"/>
        <v>821</v>
      </c>
      <c r="H42" s="357">
        <v>0.25</v>
      </c>
      <c r="I42" s="357">
        <f>(G42)*(H42)</f>
        <v>205.25</v>
      </c>
      <c r="J42" s="340">
        <v>35.72</v>
      </c>
      <c r="K42" s="340">
        <f t="shared" si="10"/>
        <v>7331.53</v>
      </c>
    </row>
    <row r="43" spans="1:11" s="142" customFormat="1" ht="27.6" x14ac:dyDescent="0.25">
      <c r="A43" s="84" t="s">
        <v>339</v>
      </c>
      <c r="B43" s="83" t="s">
        <v>74</v>
      </c>
      <c r="C43" s="84" t="s">
        <v>323</v>
      </c>
      <c r="D43" s="235">
        <v>0.85099999999999998</v>
      </c>
      <c r="E43" s="143">
        <f t="shared" si="4"/>
        <v>821</v>
      </c>
      <c r="F43" s="357">
        <v>1</v>
      </c>
      <c r="G43" s="217">
        <f t="shared" si="5"/>
        <v>821</v>
      </c>
      <c r="H43" s="357">
        <v>0.5</v>
      </c>
      <c r="I43" s="357">
        <f>(G43)*(H43)</f>
        <v>410.5</v>
      </c>
      <c r="J43" s="340">
        <v>35.72</v>
      </c>
      <c r="K43" s="340">
        <f t="shared" si="10"/>
        <v>14663.06</v>
      </c>
    </row>
    <row r="44" spans="1:11" s="142" customFormat="1" ht="13.8" x14ac:dyDescent="0.25">
      <c r="A44" s="559"/>
      <c r="B44" s="561" t="s">
        <v>352</v>
      </c>
      <c r="C44" s="549"/>
      <c r="D44" s="551"/>
      <c r="E44" s="553"/>
      <c r="F44" s="555"/>
      <c r="G44" s="360" t="s">
        <v>370</v>
      </c>
      <c r="H44" s="256">
        <f>SUM(H20:H37,H39:H43)</f>
        <v>15.82</v>
      </c>
      <c r="I44" s="555">
        <f>SUM(I20:I43)</f>
        <v>9169.2200000000012</v>
      </c>
      <c r="J44" s="543"/>
      <c r="K44" s="541">
        <f>SUM(K20:K43)</f>
        <v>327524.53840000008</v>
      </c>
    </row>
    <row r="45" spans="1:11" s="142" customFormat="1" ht="13.8" x14ac:dyDescent="0.25">
      <c r="A45" s="560"/>
      <c r="B45" s="562"/>
      <c r="C45" s="550"/>
      <c r="D45" s="552"/>
      <c r="E45" s="554"/>
      <c r="F45" s="556"/>
      <c r="G45" s="360" t="s">
        <v>371</v>
      </c>
      <c r="H45" s="256">
        <f>SUM(H20:H36,H38:H43)</f>
        <v>14.82</v>
      </c>
      <c r="I45" s="556"/>
      <c r="J45" s="544"/>
      <c r="K45" s="542"/>
    </row>
    <row r="46" spans="1:11" s="142" customFormat="1" ht="13.8" x14ac:dyDescent="0.25">
      <c r="A46" s="91" t="s">
        <v>360</v>
      </c>
      <c r="B46" s="89"/>
      <c r="C46" s="90"/>
      <c r="D46" s="236"/>
      <c r="E46" s="50"/>
      <c r="F46" s="361"/>
      <c r="G46" s="362"/>
      <c r="H46" s="361"/>
      <c r="I46" s="362"/>
      <c r="J46" s="343"/>
      <c r="K46" s="343"/>
    </row>
    <row r="47" spans="1:11" s="142" customFormat="1" ht="13.8" x14ac:dyDescent="0.25">
      <c r="A47" s="138" t="s">
        <v>324</v>
      </c>
      <c r="B47" s="83" t="s">
        <v>325</v>
      </c>
      <c r="C47" s="84" t="s">
        <v>326</v>
      </c>
      <c r="D47" s="235">
        <v>0.85099999999999998</v>
      </c>
      <c r="E47" s="143">
        <f t="shared" ref="E47:E52" si="11">ROUND(D47*$E$6,0)</f>
        <v>821</v>
      </c>
      <c r="F47" s="357">
        <v>1</v>
      </c>
      <c r="G47" s="217">
        <f t="shared" ref="G47:G52" si="12">(E47)*(F47)</f>
        <v>821</v>
      </c>
      <c r="H47" s="357">
        <v>0.5</v>
      </c>
      <c r="I47" s="217">
        <f t="shared" ref="I47:I52" si="13">(G47)*(H47)</f>
        <v>410.5</v>
      </c>
      <c r="J47" s="340">
        <v>35.72</v>
      </c>
      <c r="K47" s="340">
        <f t="shared" ref="K47:K52" si="14">(I47)*(J47)</f>
        <v>14663.06</v>
      </c>
    </row>
    <row r="48" spans="1:11" s="142" customFormat="1" ht="13.8" x14ac:dyDescent="0.25">
      <c r="A48" s="138" t="s">
        <v>95</v>
      </c>
      <c r="B48" s="83" t="s">
        <v>70</v>
      </c>
      <c r="C48" s="84" t="s">
        <v>31</v>
      </c>
      <c r="D48" s="262">
        <v>8.0000000000000002E-3</v>
      </c>
      <c r="E48" s="143">
        <f t="shared" si="11"/>
        <v>8</v>
      </c>
      <c r="F48" s="357">
        <v>1</v>
      </c>
      <c r="G48" s="217">
        <f t="shared" si="12"/>
        <v>8</v>
      </c>
      <c r="H48" s="357">
        <v>0.5</v>
      </c>
      <c r="I48" s="217">
        <f t="shared" si="13"/>
        <v>4</v>
      </c>
      <c r="J48" s="340">
        <v>35.72</v>
      </c>
      <c r="K48" s="340">
        <f t="shared" si="14"/>
        <v>142.88</v>
      </c>
    </row>
    <row r="49" spans="1:11" s="142" customFormat="1" ht="13.8" x14ac:dyDescent="0.25">
      <c r="A49" s="138" t="s">
        <v>96</v>
      </c>
      <c r="B49" s="83" t="s">
        <v>79</v>
      </c>
      <c r="C49" s="84" t="s">
        <v>31</v>
      </c>
      <c r="D49" s="262">
        <v>8.0000000000000002E-3</v>
      </c>
      <c r="E49" s="143">
        <f t="shared" si="11"/>
        <v>8</v>
      </c>
      <c r="F49" s="357">
        <v>1</v>
      </c>
      <c r="G49" s="217">
        <f t="shared" si="12"/>
        <v>8</v>
      </c>
      <c r="H49" s="357">
        <v>0.5</v>
      </c>
      <c r="I49" s="217">
        <f t="shared" si="13"/>
        <v>4</v>
      </c>
      <c r="J49" s="340">
        <v>35.72</v>
      </c>
      <c r="K49" s="340">
        <f t="shared" si="14"/>
        <v>142.88</v>
      </c>
    </row>
    <row r="50" spans="1:11" s="142" customFormat="1" ht="13.8" x14ac:dyDescent="0.25">
      <c r="A50" s="138" t="s">
        <v>100</v>
      </c>
      <c r="B50" s="83" t="s">
        <v>77</v>
      </c>
      <c r="C50" s="84" t="s">
        <v>31</v>
      </c>
      <c r="D50" s="235">
        <v>0.22900000000000001</v>
      </c>
      <c r="E50" s="143">
        <f t="shared" si="11"/>
        <v>221</v>
      </c>
      <c r="F50" s="357">
        <v>1</v>
      </c>
      <c r="G50" s="217">
        <f t="shared" si="12"/>
        <v>221</v>
      </c>
      <c r="H50" s="357">
        <v>2</v>
      </c>
      <c r="I50" s="217">
        <f t="shared" si="13"/>
        <v>442</v>
      </c>
      <c r="J50" s="340">
        <v>35.72</v>
      </c>
      <c r="K50" s="340">
        <f t="shared" si="14"/>
        <v>15788.24</v>
      </c>
    </row>
    <row r="51" spans="1:11" s="142" customFormat="1" ht="13.8" x14ac:dyDescent="0.25">
      <c r="A51" s="138" t="s">
        <v>101</v>
      </c>
      <c r="B51" s="83" t="s">
        <v>78</v>
      </c>
      <c r="C51" s="84" t="s">
        <v>31</v>
      </c>
      <c r="D51" s="235">
        <v>0.622</v>
      </c>
      <c r="E51" s="143">
        <f t="shared" si="11"/>
        <v>600</v>
      </c>
      <c r="F51" s="357">
        <v>1</v>
      </c>
      <c r="G51" s="217">
        <f t="shared" si="12"/>
        <v>600</v>
      </c>
      <c r="H51" s="357">
        <v>1</v>
      </c>
      <c r="I51" s="217">
        <f t="shared" si="13"/>
        <v>600</v>
      </c>
      <c r="J51" s="340">
        <v>35.72</v>
      </c>
      <c r="K51" s="340">
        <f t="shared" si="14"/>
        <v>21432</v>
      </c>
    </row>
    <row r="52" spans="1:11" s="142" customFormat="1" ht="13.8" x14ac:dyDescent="0.25">
      <c r="A52" s="138"/>
      <c r="B52" s="83" t="s">
        <v>277</v>
      </c>
      <c r="C52" s="84" t="s">
        <v>31</v>
      </c>
      <c r="D52" s="235">
        <v>0.85099999999999998</v>
      </c>
      <c r="E52" s="143">
        <f t="shared" si="11"/>
        <v>821</v>
      </c>
      <c r="F52" s="357">
        <v>1</v>
      </c>
      <c r="G52" s="217">
        <f t="shared" si="12"/>
        <v>821</v>
      </c>
      <c r="H52" s="357">
        <v>1</v>
      </c>
      <c r="I52" s="217">
        <f t="shared" si="13"/>
        <v>821</v>
      </c>
      <c r="J52" s="340">
        <v>35.72</v>
      </c>
      <c r="K52" s="340">
        <f t="shared" si="14"/>
        <v>29326.12</v>
      </c>
    </row>
    <row r="53" spans="1:11" ht="13.8" x14ac:dyDescent="0.25">
      <c r="A53" s="559"/>
      <c r="B53" s="561" t="s">
        <v>354</v>
      </c>
      <c r="C53" s="549"/>
      <c r="D53" s="551"/>
      <c r="E53" s="553"/>
      <c r="F53" s="555"/>
      <c r="G53" s="360" t="s">
        <v>370</v>
      </c>
      <c r="H53" s="256">
        <f>SUM(H47:H50,H52)</f>
        <v>4.5</v>
      </c>
      <c r="I53" s="563">
        <f>SUM(I47:I52)</f>
        <v>2281.5</v>
      </c>
      <c r="J53" s="543"/>
      <c r="K53" s="541">
        <f>SUM(K47:K52)</f>
        <v>81495.179999999993</v>
      </c>
    </row>
    <row r="54" spans="1:11" ht="13.8" x14ac:dyDescent="0.25">
      <c r="A54" s="560"/>
      <c r="B54" s="562"/>
      <c r="C54" s="550"/>
      <c r="D54" s="552"/>
      <c r="E54" s="554"/>
      <c r="F54" s="556"/>
      <c r="G54" s="360" t="s">
        <v>371</v>
      </c>
      <c r="H54" s="256">
        <f>SUM(H47:H49,H51:H52)</f>
        <v>3.5</v>
      </c>
      <c r="I54" s="564"/>
      <c r="J54" s="544"/>
      <c r="K54" s="542"/>
    </row>
    <row r="55" spans="1:11" ht="27.6" x14ac:dyDescent="0.3">
      <c r="A55" s="274"/>
      <c r="B55" s="260" t="s">
        <v>364</v>
      </c>
      <c r="C55" s="276"/>
      <c r="D55" s="237"/>
      <c r="E55" s="261">
        <v>965</v>
      </c>
      <c r="F55" s="365" t="s">
        <v>109</v>
      </c>
      <c r="G55" s="366">
        <f>SUM(G8:G54)</f>
        <v>23286</v>
      </c>
      <c r="H55" s="366"/>
      <c r="I55" s="366">
        <f>I44+I53+I17</f>
        <v>40774.47</v>
      </c>
      <c r="J55" s="345"/>
      <c r="K55" s="345">
        <f>K17+K44+K53</f>
        <v>1456464.0684</v>
      </c>
    </row>
    <row r="56" spans="1:11" ht="27.6" x14ac:dyDescent="0.3">
      <c r="A56" s="274"/>
      <c r="B56" s="58"/>
      <c r="C56" s="278"/>
      <c r="D56" s="238"/>
      <c r="E56" s="274"/>
      <c r="F56" s="365" t="s">
        <v>110</v>
      </c>
      <c r="G56" s="366">
        <f>+G55*3</f>
        <v>69858</v>
      </c>
      <c r="H56" s="366"/>
      <c r="I56" s="366">
        <f>+I55*3</f>
        <v>122323.41</v>
      </c>
      <c r="J56" s="345"/>
      <c r="K56" s="346">
        <f>+K55*3</f>
        <v>4369392.2051999997</v>
      </c>
    </row>
    <row r="57" spans="1:11" x14ac:dyDescent="0.25">
      <c r="A57" s="145"/>
      <c r="B57" s="148"/>
      <c r="C57" s="147"/>
      <c r="D57" s="257"/>
      <c r="E57" s="146"/>
      <c r="F57" s="146"/>
      <c r="G57" s="146"/>
      <c r="H57" s="146"/>
      <c r="I57" s="146"/>
      <c r="J57" s="146"/>
      <c r="K57" s="146"/>
    </row>
    <row r="58" spans="1:11" x14ac:dyDescent="0.25">
      <c r="A58" s="145"/>
      <c r="B58" s="148"/>
      <c r="C58" s="147"/>
      <c r="D58" s="257"/>
      <c r="E58" s="146"/>
      <c r="F58" s="146"/>
      <c r="G58" s="146"/>
      <c r="H58" s="146"/>
      <c r="I58" s="146"/>
      <c r="J58" s="146"/>
      <c r="K58" s="146"/>
    </row>
    <row r="59" spans="1:11" x14ac:dyDescent="0.25">
      <c r="A59" s="145"/>
      <c r="B59" s="148"/>
      <c r="C59" s="147"/>
      <c r="D59" s="257"/>
      <c r="E59" s="146"/>
      <c r="F59" s="146"/>
      <c r="G59" s="146"/>
      <c r="H59" s="146"/>
      <c r="I59" s="146"/>
      <c r="J59" s="146"/>
      <c r="K59" s="146"/>
    </row>
    <row r="60" spans="1:11" x14ac:dyDescent="0.25">
      <c r="A60" s="145"/>
      <c r="B60" s="146"/>
      <c r="C60" s="147"/>
      <c r="D60" s="257"/>
      <c r="E60" s="146"/>
      <c r="F60" s="146"/>
      <c r="G60" s="146"/>
      <c r="H60" s="146"/>
      <c r="I60" s="146"/>
      <c r="J60" s="146"/>
      <c r="K60" s="146"/>
    </row>
    <row r="61" spans="1:11" x14ac:dyDescent="0.25">
      <c r="A61" s="145"/>
      <c r="B61" s="146"/>
      <c r="C61" s="147"/>
      <c r="D61" s="257"/>
      <c r="E61" s="146"/>
      <c r="F61" s="146"/>
      <c r="G61" s="146"/>
      <c r="H61" s="146"/>
      <c r="I61" s="146"/>
      <c r="J61" s="146"/>
      <c r="K61" s="146"/>
    </row>
    <row r="62" spans="1:11" x14ac:dyDescent="0.25">
      <c r="A62" s="145"/>
      <c r="B62" s="146"/>
      <c r="C62" s="147"/>
      <c r="D62" s="257"/>
      <c r="E62" s="146"/>
      <c r="F62" s="146"/>
      <c r="G62" s="146"/>
      <c r="H62" s="146"/>
      <c r="I62" s="146"/>
      <c r="J62" s="146"/>
      <c r="K62" s="146"/>
    </row>
    <row r="63" spans="1:11" x14ac:dyDescent="0.25">
      <c r="A63" s="145"/>
      <c r="B63" s="148"/>
      <c r="C63" s="147"/>
      <c r="D63" s="257"/>
      <c r="E63" s="146"/>
      <c r="F63" s="146"/>
      <c r="G63" s="146"/>
      <c r="H63" s="146"/>
      <c r="I63" s="149"/>
      <c r="J63" s="149"/>
      <c r="K63" s="149"/>
    </row>
    <row r="64" spans="1:11" x14ac:dyDescent="0.25">
      <c r="A64" s="145"/>
      <c r="B64" s="148"/>
      <c r="C64" s="147"/>
      <c r="D64" s="257"/>
      <c r="E64" s="146"/>
      <c r="F64" s="146"/>
      <c r="G64" s="146"/>
      <c r="H64" s="146"/>
      <c r="I64" s="149"/>
      <c r="J64" s="149"/>
      <c r="K64" s="149"/>
    </row>
    <row r="65" spans="1:11" x14ac:dyDescent="0.25">
      <c r="A65" s="145"/>
      <c r="B65" s="148"/>
      <c r="C65" s="147"/>
      <c r="D65" s="257"/>
      <c r="E65" s="146"/>
      <c r="F65" s="146"/>
      <c r="G65" s="146"/>
      <c r="H65" s="149"/>
      <c r="I65" s="149"/>
      <c r="J65" s="149"/>
      <c r="K65" s="149"/>
    </row>
    <row r="66" spans="1:11" x14ac:dyDescent="0.25">
      <c r="A66" s="145"/>
      <c r="B66" s="146"/>
      <c r="C66" s="147"/>
      <c r="D66" s="257"/>
      <c r="E66" s="146"/>
      <c r="F66" s="146"/>
      <c r="G66" s="146"/>
      <c r="H66" s="149"/>
      <c r="I66" s="149"/>
      <c r="J66" s="149"/>
      <c r="K66" s="149"/>
    </row>
    <row r="67" spans="1:11" x14ac:dyDescent="0.25">
      <c r="A67" s="145"/>
      <c r="B67" s="146"/>
      <c r="C67" s="147"/>
      <c r="D67" s="257"/>
      <c r="E67" s="146"/>
      <c r="F67" s="146"/>
      <c r="G67" s="146"/>
      <c r="H67" s="149"/>
      <c r="I67" s="149"/>
      <c r="J67" s="149"/>
      <c r="K67" s="149"/>
    </row>
    <row r="68" spans="1:11" x14ac:dyDescent="0.25">
      <c r="A68" s="145"/>
      <c r="B68" s="146"/>
      <c r="C68" s="147"/>
      <c r="D68" s="257"/>
      <c r="E68" s="146"/>
      <c r="F68" s="146"/>
      <c r="G68" s="146"/>
      <c r="H68" s="146"/>
      <c r="I68" s="149"/>
      <c r="J68" s="149"/>
      <c r="K68" s="149"/>
    </row>
    <row r="69" spans="1:11" x14ac:dyDescent="0.25">
      <c r="A69" s="145"/>
      <c r="B69" s="148"/>
      <c r="C69" s="147"/>
      <c r="D69" s="257"/>
      <c r="E69" s="146"/>
      <c r="F69" s="146"/>
      <c r="G69" s="146"/>
      <c r="H69" s="146"/>
      <c r="I69" s="149"/>
      <c r="J69" s="149"/>
      <c r="K69" s="149"/>
    </row>
    <row r="70" spans="1:11" x14ac:dyDescent="0.25">
      <c r="A70" s="145"/>
      <c r="B70" s="148"/>
      <c r="C70" s="147"/>
      <c r="D70" s="257"/>
      <c r="E70" s="146"/>
      <c r="F70" s="146"/>
      <c r="G70" s="146"/>
      <c r="H70" s="146"/>
      <c r="I70" s="149"/>
      <c r="J70" s="149"/>
      <c r="K70" s="149"/>
    </row>
    <row r="71" spans="1:11" x14ac:dyDescent="0.25">
      <c r="A71" s="145"/>
      <c r="B71" s="148"/>
      <c r="C71" s="147"/>
      <c r="D71" s="257"/>
      <c r="E71" s="146"/>
      <c r="F71" s="146"/>
      <c r="G71" s="146"/>
      <c r="H71" s="149"/>
      <c r="I71" s="149"/>
      <c r="J71" s="149"/>
      <c r="K71" s="149"/>
    </row>
    <row r="72" spans="1:11" x14ac:dyDescent="0.25">
      <c r="A72" s="145"/>
      <c r="B72" s="146"/>
      <c r="C72" s="147"/>
      <c r="D72" s="257"/>
      <c r="E72" s="146"/>
      <c r="F72" s="146"/>
      <c r="G72" s="146"/>
      <c r="H72" s="149"/>
      <c r="I72" s="149"/>
      <c r="J72" s="149"/>
      <c r="K72" s="149"/>
    </row>
    <row r="73" spans="1:11" x14ac:dyDescent="0.25">
      <c r="A73" s="145"/>
      <c r="B73" s="146"/>
      <c r="C73" s="147"/>
      <c r="D73" s="257"/>
      <c r="E73" s="146"/>
      <c r="F73" s="146"/>
      <c r="G73" s="146"/>
      <c r="H73" s="149"/>
      <c r="I73" s="149"/>
      <c r="J73" s="149"/>
      <c r="K73" s="149"/>
    </row>
    <row r="74" spans="1:11" x14ac:dyDescent="0.25">
      <c r="A74" s="145"/>
      <c r="B74" s="146"/>
      <c r="C74" s="150"/>
      <c r="D74" s="258"/>
      <c r="E74" s="145"/>
      <c r="F74" s="145"/>
      <c r="G74" s="145"/>
      <c r="H74" s="149"/>
      <c r="I74" s="149"/>
      <c r="J74" s="149"/>
      <c r="K74" s="149"/>
    </row>
    <row r="75" spans="1:11" x14ac:dyDescent="0.25">
      <c r="B75" s="145"/>
      <c r="H75" s="152"/>
      <c r="I75" s="152"/>
      <c r="J75" s="152"/>
      <c r="K75" s="149"/>
    </row>
    <row r="76" spans="1:11" x14ac:dyDescent="0.25">
      <c r="H76" s="152"/>
      <c r="I76" s="152"/>
      <c r="J76" s="152"/>
      <c r="K76" s="149"/>
    </row>
    <row r="77" spans="1:11" x14ac:dyDescent="0.25">
      <c r="H77" s="152"/>
      <c r="I77" s="152"/>
      <c r="J77" s="152"/>
      <c r="K77" s="149"/>
    </row>
    <row r="78" spans="1:11" x14ac:dyDescent="0.25">
      <c r="H78" s="152"/>
      <c r="I78" s="152"/>
      <c r="J78" s="152"/>
      <c r="K78" s="149"/>
    </row>
    <row r="79" spans="1:11" x14ac:dyDescent="0.25">
      <c r="K79" s="114"/>
    </row>
    <row r="80" spans="1:11" x14ac:dyDescent="0.25">
      <c r="K80" s="114"/>
    </row>
    <row r="81" spans="11:11" x14ac:dyDescent="0.25">
      <c r="K81" s="114"/>
    </row>
    <row r="82" spans="11:11" x14ac:dyDescent="0.25">
      <c r="K82" s="114"/>
    </row>
    <row r="83" spans="11:11" x14ac:dyDescent="0.25">
      <c r="K83" s="114"/>
    </row>
    <row r="84" spans="11:11" x14ac:dyDescent="0.25">
      <c r="K84" s="114"/>
    </row>
    <row r="85" spans="11:11" x14ac:dyDescent="0.25">
      <c r="K85" s="114"/>
    </row>
    <row r="86" spans="11:11" x14ac:dyDescent="0.25">
      <c r="K86" s="114"/>
    </row>
    <row r="87" spans="11:11" x14ac:dyDescent="0.25">
      <c r="K87" s="114"/>
    </row>
    <row r="88" spans="11:11" x14ac:dyDescent="0.25">
      <c r="K88" s="114"/>
    </row>
    <row r="89" spans="11:11" x14ac:dyDescent="0.25">
      <c r="K89" s="114"/>
    </row>
    <row r="90" spans="11:11" x14ac:dyDescent="0.25">
      <c r="K90" s="114"/>
    </row>
    <row r="91" spans="11:11" x14ac:dyDescent="0.25">
      <c r="K91" s="114"/>
    </row>
    <row r="92" spans="11:11" x14ac:dyDescent="0.25">
      <c r="K92" s="114"/>
    </row>
    <row r="93" spans="11:11" x14ac:dyDescent="0.25">
      <c r="K93" s="114"/>
    </row>
    <row r="94" spans="11:11" x14ac:dyDescent="0.25">
      <c r="K94" s="114"/>
    </row>
    <row r="95" spans="11:11" x14ac:dyDescent="0.25">
      <c r="K95" s="114"/>
    </row>
    <row r="96" spans="11:11" x14ac:dyDescent="0.25">
      <c r="K96" s="114"/>
    </row>
    <row r="97" spans="11:11" x14ac:dyDescent="0.25">
      <c r="K97" s="114"/>
    </row>
    <row r="98" spans="11:11" x14ac:dyDescent="0.25">
      <c r="K98" s="114"/>
    </row>
    <row r="99" spans="11:11" x14ac:dyDescent="0.25">
      <c r="K99" s="114"/>
    </row>
    <row r="100" spans="11:11" x14ac:dyDescent="0.25">
      <c r="K100" s="114"/>
    </row>
    <row r="101" spans="11:11" x14ac:dyDescent="0.25">
      <c r="K101" s="114"/>
    </row>
    <row r="102" spans="11:11" x14ac:dyDescent="0.25">
      <c r="K102" s="114"/>
    </row>
    <row r="103" spans="11:11" x14ac:dyDescent="0.25">
      <c r="K103" s="114"/>
    </row>
    <row r="104" spans="11:11" x14ac:dyDescent="0.25">
      <c r="K104" s="114"/>
    </row>
    <row r="105" spans="11:11" x14ac:dyDescent="0.25">
      <c r="K105" s="114"/>
    </row>
    <row r="106" spans="11:11" x14ac:dyDescent="0.25">
      <c r="K106" s="114"/>
    </row>
    <row r="107" spans="11:11" x14ac:dyDescent="0.25">
      <c r="K107" s="114"/>
    </row>
    <row r="108" spans="11:11" x14ac:dyDescent="0.25">
      <c r="K108" s="114"/>
    </row>
    <row r="109" spans="11:11" x14ac:dyDescent="0.25">
      <c r="K109" s="114"/>
    </row>
    <row r="110" spans="11:11" x14ac:dyDescent="0.25">
      <c r="K110" s="114"/>
    </row>
    <row r="111" spans="11:11" x14ac:dyDescent="0.25">
      <c r="K111" s="114"/>
    </row>
    <row r="112" spans="11:11" x14ac:dyDescent="0.25">
      <c r="K112" s="114"/>
    </row>
    <row r="113" spans="11:11" x14ac:dyDescent="0.25">
      <c r="K113" s="114"/>
    </row>
    <row r="114" spans="11:11" x14ac:dyDescent="0.25">
      <c r="K114" s="114"/>
    </row>
    <row r="115" spans="11:11" x14ac:dyDescent="0.25">
      <c r="K115" s="114"/>
    </row>
    <row r="116" spans="11:11" x14ac:dyDescent="0.25">
      <c r="K116" s="114"/>
    </row>
    <row r="117" spans="11:11" x14ac:dyDescent="0.25">
      <c r="K117" s="114"/>
    </row>
    <row r="118" spans="11:11" x14ac:dyDescent="0.25">
      <c r="K118" s="114"/>
    </row>
    <row r="119" spans="11:11" x14ac:dyDescent="0.25">
      <c r="K119" s="114"/>
    </row>
    <row r="120" spans="11:11" x14ac:dyDescent="0.25">
      <c r="K120" s="114"/>
    </row>
    <row r="121" spans="11:11" x14ac:dyDescent="0.25">
      <c r="K121" s="114"/>
    </row>
    <row r="122" spans="11:11" x14ac:dyDescent="0.25">
      <c r="K122" s="114"/>
    </row>
    <row r="123" spans="11:11" x14ac:dyDescent="0.25">
      <c r="K123" s="114"/>
    </row>
    <row r="124" spans="11:11" x14ac:dyDescent="0.25">
      <c r="K124" s="114"/>
    </row>
    <row r="125" spans="11:11" x14ac:dyDescent="0.25">
      <c r="K125" s="114"/>
    </row>
    <row r="126" spans="11:11" x14ac:dyDescent="0.25">
      <c r="K126" s="114"/>
    </row>
    <row r="127" spans="11:11" x14ac:dyDescent="0.25">
      <c r="K127" s="114"/>
    </row>
    <row r="128" spans="11:11" x14ac:dyDescent="0.25">
      <c r="K128" s="114"/>
    </row>
    <row r="129" spans="11:11" x14ac:dyDescent="0.25">
      <c r="K129" s="114"/>
    </row>
    <row r="130" spans="11:11" x14ac:dyDescent="0.25">
      <c r="K130" s="114"/>
    </row>
    <row r="131" spans="11:11" x14ac:dyDescent="0.25">
      <c r="K131" s="114"/>
    </row>
    <row r="132" spans="11:11" x14ac:dyDescent="0.25">
      <c r="K132" s="114"/>
    </row>
    <row r="133" spans="11:11" x14ac:dyDescent="0.25">
      <c r="K133" s="114"/>
    </row>
    <row r="134" spans="11:11" x14ac:dyDescent="0.25">
      <c r="K134" s="114"/>
    </row>
    <row r="135" spans="11:11" x14ac:dyDescent="0.25">
      <c r="K135" s="114"/>
    </row>
    <row r="136" spans="11:11" x14ac:dyDescent="0.25">
      <c r="K136" s="114"/>
    </row>
    <row r="137" spans="11:11" x14ac:dyDescent="0.25">
      <c r="K137" s="114"/>
    </row>
    <row r="138" spans="11:11" x14ac:dyDescent="0.25">
      <c r="K138" s="114"/>
    </row>
    <row r="139" spans="11:11" x14ac:dyDescent="0.25">
      <c r="K139" s="114"/>
    </row>
    <row r="140" spans="11:11" x14ac:dyDescent="0.25">
      <c r="K140" s="114"/>
    </row>
    <row r="141" spans="11:11" x14ac:dyDescent="0.25">
      <c r="K141" s="114"/>
    </row>
    <row r="142" spans="11:11" x14ac:dyDescent="0.25">
      <c r="K142" s="114"/>
    </row>
    <row r="143" spans="11:11" x14ac:dyDescent="0.25">
      <c r="K143" s="114"/>
    </row>
    <row r="144" spans="11:11" x14ac:dyDescent="0.25">
      <c r="K144" s="114"/>
    </row>
    <row r="145" spans="11:11" x14ac:dyDescent="0.25">
      <c r="K145" s="114"/>
    </row>
    <row r="146" spans="11:11" x14ac:dyDescent="0.25">
      <c r="K146" s="114"/>
    </row>
    <row r="147" spans="11:11" x14ac:dyDescent="0.25">
      <c r="K147" s="114"/>
    </row>
    <row r="148" spans="11:11" x14ac:dyDescent="0.25">
      <c r="K148" s="114"/>
    </row>
    <row r="149" spans="11:11" x14ac:dyDescent="0.25">
      <c r="K149" s="114"/>
    </row>
    <row r="150" spans="11:11" x14ac:dyDescent="0.25">
      <c r="K150" s="114"/>
    </row>
    <row r="151" spans="11:11" x14ac:dyDescent="0.25">
      <c r="K151" s="114"/>
    </row>
    <row r="152" spans="11:11" x14ac:dyDescent="0.25">
      <c r="K152" s="114"/>
    </row>
    <row r="153" spans="11:11" x14ac:dyDescent="0.25">
      <c r="K153" s="114"/>
    </row>
    <row r="154" spans="11:11" x14ac:dyDescent="0.25">
      <c r="K154" s="114"/>
    </row>
    <row r="155" spans="11:11" x14ac:dyDescent="0.25">
      <c r="K155" s="114"/>
    </row>
    <row r="156" spans="11:11" x14ac:dyDescent="0.25">
      <c r="K156" s="114"/>
    </row>
    <row r="157" spans="11:11" x14ac:dyDescent="0.25">
      <c r="K157" s="114"/>
    </row>
    <row r="158" spans="11:11" x14ac:dyDescent="0.25">
      <c r="K158" s="114"/>
    </row>
    <row r="159" spans="11:11" x14ac:dyDescent="0.25">
      <c r="K159" s="114"/>
    </row>
    <row r="160" spans="11:11" x14ac:dyDescent="0.25">
      <c r="K160" s="114"/>
    </row>
    <row r="161" spans="11:11" x14ac:dyDescent="0.25">
      <c r="K161" s="114"/>
    </row>
    <row r="162" spans="11:11" x14ac:dyDescent="0.25">
      <c r="K162" s="114"/>
    </row>
    <row r="163" spans="11:11" x14ac:dyDescent="0.25">
      <c r="K163" s="114"/>
    </row>
    <row r="164" spans="11:11" x14ac:dyDescent="0.25">
      <c r="K164" s="114"/>
    </row>
    <row r="165" spans="11:11" x14ac:dyDescent="0.25">
      <c r="K165" s="114"/>
    </row>
    <row r="166" spans="11:11" x14ac:dyDescent="0.25">
      <c r="K166" s="114"/>
    </row>
    <row r="167" spans="11:11" x14ac:dyDescent="0.25">
      <c r="K167" s="114"/>
    </row>
    <row r="168" spans="11:11" x14ac:dyDescent="0.25">
      <c r="K168" s="114"/>
    </row>
    <row r="169" spans="11:11" x14ac:dyDescent="0.25">
      <c r="K169" s="114"/>
    </row>
    <row r="170" spans="11:11" x14ac:dyDescent="0.25">
      <c r="K170" s="114"/>
    </row>
    <row r="171" spans="11:11" x14ac:dyDescent="0.25">
      <c r="K171" s="114"/>
    </row>
    <row r="172" spans="11:11" x14ac:dyDescent="0.25">
      <c r="K172" s="114"/>
    </row>
    <row r="173" spans="11:11" x14ac:dyDescent="0.25">
      <c r="K173" s="114"/>
    </row>
    <row r="174" spans="11:11" x14ac:dyDescent="0.25">
      <c r="K174" s="114"/>
    </row>
    <row r="175" spans="11:11" x14ac:dyDescent="0.25">
      <c r="K175" s="114"/>
    </row>
    <row r="176" spans="11:11" x14ac:dyDescent="0.25">
      <c r="K176" s="114"/>
    </row>
    <row r="177" spans="11:11" x14ac:dyDescent="0.25">
      <c r="K177" s="114"/>
    </row>
    <row r="178" spans="11:11" x14ac:dyDescent="0.25">
      <c r="K178" s="114"/>
    </row>
    <row r="179" spans="11:11" x14ac:dyDescent="0.25">
      <c r="K179" s="114"/>
    </row>
    <row r="180" spans="11:11" x14ac:dyDescent="0.25">
      <c r="K180" s="114"/>
    </row>
    <row r="181" spans="11:11" x14ac:dyDescent="0.25">
      <c r="K181" s="114"/>
    </row>
    <row r="182" spans="11:11" x14ac:dyDescent="0.25">
      <c r="K182" s="114"/>
    </row>
    <row r="183" spans="11:11" x14ac:dyDescent="0.25">
      <c r="K183" s="114"/>
    </row>
    <row r="184" spans="11:11" x14ac:dyDescent="0.25">
      <c r="K184" s="114"/>
    </row>
    <row r="185" spans="11:11" x14ac:dyDescent="0.25">
      <c r="K185" s="114"/>
    </row>
    <row r="186" spans="11:11" x14ac:dyDescent="0.25">
      <c r="K186" s="114"/>
    </row>
    <row r="187" spans="11:11" x14ac:dyDescent="0.25">
      <c r="K187" s="114"/>
    </row>
    <row r="188" spans="11:11" x14ac:dyDescent="0.25">
      <c r="K188" s="114"/>
    </row>
    <row r="189" spans="11:11" x14ac:dyDescent="0.25">
      <c r="K189" s="114"/>
    </row>
    <row r="190" spans="11:11" x14ac:dyDescent="0.25">
      <c r="K190" s="114"/>
    </row>
    <row r="191" spans="11:11" x14ac:dyDescent="0.25">
      <c r="K191" s="114"/>
    </row>
    <row r="192" spans="11:11" x14ac:dyDescent="0.25">
      <c r="K192" s="114"/>
    </row>
    <row r="193" spans="11:11" x14ac:dyDescent="0.25">
      <c r="K193" s="114"/>
    </row>
    <row r="194" spans="11:11" x14ac:dyDescent="0.25">
      <c r="K194" s="114"/>
    </row>
    <row r="195" spans="11:11" x14ac:dyDescent="0.25">
      <c r="K195" s="114"/>
    </row>
    <row r="196" spans="11:11" x14ac:dyDescent="0.25">
      <c r="K196" s="114"/>
    </row>
    <row r="197" spans="11:11" x14ac:dyDescent="0.25">
      <c r="K197" s="114"/>
    </row>
    <row r="198" spans="11:11" x14ac:dyDescent="0.25">
      <c r="K198" s="114"/>
    </row>
    <row r="199" spans="11:11" x14ac:dyDescent="0.25">
      <c r="K199" s="114"/>
    </row>
    <row r="200" spans="11:11" x14ac:dyDescent="0.25">
      <c r="K200" s="114"/>
    </row>
    <row r="201" spans="11:11" x14ac:dyDescent="0.25">
      <c r="K201" s="114"/>
    </row>
    <row r="202" spans="11:11" x14ac:dyDescent="0.25">
      <c r="K202" s="114"/>
    </row>
    <row r="203" spans="11:11" x14ac:dyDescent="0.25">
      <c r="K203" s="114"/>
    </row>
    <row r="204" spans="11:11" x14ac:dyDescent="0.25">
      <c r="K204" s="114"/>
    </row>
    <row r="205" spans="11:11" x14ac:dyDescent="0.25">
      <c r="K205" s="114"/>
    </row>
    <row r="206" spans="11:11" x14ac:dyDescent="0.25">
      <c r="K206" s="114"/>
    </row>
    <row r="207" spans="11:11" x14ac:dyDescent="0.25">
      <c r="K207" s="114"/>
    </row>
    <row r="208" spans="11:11" x14ac:dyDescent="0.25">
      <c r="K208" s="114"/>
    </row>
    <row r="209" spans="11:11" x14ac:dyDescent="0.25">
      <c r="K209" s="114"/>
    </row>
    <row r="210" spans="11:11" x14ac:dyDescent="0.25">
      <c r="K210" s="114"/>
    </row>
    <row r="211" spans="11:11" x14ac:dyDescent="0.25">
      <c r="K211" s="114"/>
    </row>
    <row r="212" spans="11:11" x14ac:dyDescent="0.25">
      <c r="K212" s="114"/>
    </row>
    <row r="213" spans="11:11" x14ac:dyDescent="0.25">
      <c r="K213" s="114"/>
    </row>
    <row r="214" spans="11:11" x14ac:dyDescent="0.25">
      <c r="K214" s="114"/>
    </row>
    <row r="215" spans="11:11" x14ac:dyDescent="0.25">
      <c r="K215" s="114"/>
    </row>
    <row r="216" spans="11:11" x14ac:dyDescent="0.25">
      <c r="K216" s="114"/>
    </row>
    <row r="217" spans="11:11" x14ac:dyDescent="0.25">
      <c r="K217" s="114"/>
    </row>
    <row r="218" spans="11:11" x14ac:dyDescent="0.25">
      <c r="K218" s="114"/>
    </row>
    <row r="219" spans="11:11" x14ac:dyDescent="0.25">
      <c r="K219" s="114"/>
    </row>
    <row r="220" spans="11:11" x14ac:dyDescent="0.25">
      <c r="K220" s="114"/>
    </row>
    <row r="221" spans="11:11" x14ac:dyDescent="0.25">
      <c r="K221" s="114"/>
    </row>
    <row r="222" spans="11:11" x14ac:dyDescent="0.25">
      <c r="K222" s="114"/>
    </row>
    <row r="223" spans="11:11" x14ac:dyDescent="0.25">
      <c r="K223" s="114"/>
    </row>
    <row r="224" spans="11:11" x14ac:dyDescent="0.25">
      <c r="K224" s="114"/>
    </row>
    <row r="225" spans="11:11" x14ac:dyDescent="0.25">
      <c r="K225" s="114"/>
    </row>
    <row r="226" spans="11:11" x14ac:dyDescent="0.25">
      <c r="K226" s="114"/>
    </row>
    <row r="227" spans="11:11" x14ac:dyDescent="0.25">
      <c r="K227" s="114"/>
    </row>
    <row r="228" spans="11:11" x14ac:dyDescent="0.25">
      <c r="K228" s="114"/>
    </row>
    <row r="229" spans="11:11" x14ac:dyDescent="0.25">
      <c r="K229" s="114"/>
    </row>
    <row r="230" spans="11:11" x14ac:dyDescent="0.25">
      <c r="K230" s="114"/>
    </row>
    <row r="231" spans="11:11" x14ac:dyDescent="0.25">
      <c r="K231" s="114"/>
    </row>
    <row r="232" spans="11:11" x14ac:dyDescent="0.25">
      <c r="K232" s="114"/>
    </row>
    <row r="233" spans="11:11" x14ac:dyDescent="0.25">
      <c r="K233" s="114"/>
    </row>
    <row r="234" spans="11:11" x14ac:dyDescent="0.25">
      <c r="K234" s="114"/>
    </row>
    <row r="235" spans="11:11" x14ac:dyDescent="0.25">
      <c r="K235" s="114"/>
    </row>
    <row r="236" spans="11:11" x14ac:dyDescent="0.25">
      <c r="K236" s="114"/>
    </row>
    <row r="237" spans="11:11" x14ac:dyDescent="0.25">
      <c r="K237" s="114"/>
    </row>
    <row r="238" spans="11:11" x14ac:dyDescent="0.25">
      <c r="K238" s="114"/>
    </row>
    <row r="239" spans="11:11" x14ac:dyDescent="0.25">
      <c r="K239" s="114"/>
    </row>
    <row r="240" spans="11:11" x14ac:dyDescent="0.25">
      <c r="K240" s="114"/>
    </row>
    <row r="241" spans="11:11" x14ac:dyDescent="0.25">
      <c r="K241" s="114"/>
    </row>
    <row r="242" spans="11:11" x14ac:dyDescent="0.25">
      <c r="K242" s="114"/>
    </row>
    <row r="243" spans="11:11" x14ac:dyDescent="0.25">
      <c r="K243" s="114"/>
    </row>
    <row r="244" spans="11:11" x14ac:dyDescent="0.25">
      <c r="K244" s="114"/>
    </row>
    <row r="245" spans="11:11" x14ac:dyDescent="0.25">
      <c r="K245" s="114"/>
    </row>
    <row r="246" spans="11:11" x14ac:dyDescent="0.25">
      <c r="K246" s="114"/>
    </row>
    <row r="247" spans="11:11" x14ac:dyDescent="0.25">
      <c r="K247" s="114"/>
    </row>
    <row r="248" spans="11:11" x14ac:dyDescent="0.25">
      <c r="K248" s="114"/>
    </row>
    <row r="249" spans="11:11" x14ac:dyDescent="0.25">
      <c r="K249" s="114"/>
    </row>
    <row r="250" spans="11:11" x14ac:dyDescent="0.25">
      <c r="K250" s="114"/>
    </row>
    <row r="251" spans="11:11" x14ac:dyDescent="0.25">
      <c r="K251" s="114"/>
    </row>
    <row r="252" spans="11:11" x14ac:dyDescent="0.25">
      <c r="K252" s="114"/>
    </row>
    <row r="253" spans="11:11" x14ac:dyDescent="0.25">
      <c r="K253" s="114"/>
    </row>
    <row r="254" spans="11:11" x14ac:dyDescent="0.25">
      <c r="K254" s="114"/>
    </row>
    <row r="255" spans="11:11" x14ac:dyDescent="0.25">
      <c r="K255" s="114"/>
    </row>
    <row r="256" spans="11:11" x14ac:dyDescent="0.25">
      <c r="K256" s="114"/>
    </row>
    <row r="257" spans="11:11" x14ac:dyDescent="0.25">
      <c r="K257" s="114"/>
    </row>
    <row r="258" spans="11:11" x14ac:dyDescent="0.25">
      <c r="K258" s="114"/>
    </row>
    <row r="259" spans="11:11" x14ac:dyDescent="0.25">
      <c r="K259" s="114"/>
    </row>
    <row r="260" spans="11:11" x14ac:dyDescent="0.25">
      <c r="K260" s="114"/>
    </row>
    <row r="261" spans="11:11" x14ac:dyDescent="0.25">
      <c r="K261" s="114"/>
    </row>
    <row r="262" spans="11:11" x14ac:dyDescent="0.25">
      <c r="K262" s="114"/>
    </row>
    <row r="263" spans="11:11" x14ac:dyDescent="0.25">
      <c r="K263" s="114"/>
    </row>
    <row r="264" spans="11:11" x14ac:dyDescent="0.25">
      <c r="K264" s="114"/>
    </row>
    <row r="265" spans="11:11" x14ac:dyDescent="0.25">
      <c r="K265" s="114"/>
    </row>
    <row r="266" spans="11:11" x14ac:dyDescent="0.25">
      <c r="K266" s="114"/>
    </row>
    <row r="267" spans="11:11" x14ac:dyDescent="0.25">
      <c r="K267" s="114"/>
    </row>
    <row r="268" spans="11:11" x14ac:dyDescent="0.25">
      <c r="K268" s="114"/>
    </row>
    <row r="269" spans="11:11" x14ac:dyDescent="0.25">
      <c r="K269" s="114"/>
    </row>
    <row r="270" spans="11:11" x14ac:dyDescent="0.25">
      <c r="K270" s="114"/>
    </row>
    <row r="271" spans="11:11" x14ac:dyDescent="0.25">
      <c r="K271" s="114"/>
    </row>
    <row r="272" spans="11:11" x14ac:dyDescent="0.25">
      <c r="K272" s="114"/>
    </row>
    <row r="273" spans="11:11" x14ac:dyDescent="0.25">
      <c r="K273" s="114"/>
    </row>
    <row r="274" spans="11:11" x14ac:dyDescent="0.25">
      <c r="K274" s="114"/>
    </row>
    <row r="275" spans="11:11" x14ac:dyDescent="0.25">
      <c r="K275" s="114"/>
    </row>
    <row r="276" spans="11:11" x14ac:dyDescent="0.25">
      <c r="K276" s="114"/>
    </row>
    <row r="277" spans="11:11" x14ac:dyDescent="0.25">
      <c r="K277" s="114"/>
    </row>
    <row r="278" spans="11:11" x14ac:dyDescent="0.25">
      <c r="K278" s="114"/>
    </row>
    <row r="279" spans="11:11" x14ac:dyDescent="0.25">
      <c r="K279" s="114"/>
    </row>
    <row r="280" spans="11:11" x14ac:dyDescent="0.25">
      <c r="K280" s="114"/>
    </row>
    <row r="281" spans="11:11" x14ac:dyDescent="0.25">
      <c r="K281" s="114"/>
    </row>
    <row r="282" spans="11:11" x14ac:dyDescent="0.25">
      <c r="K282" s="114"/>
    </row>
    <row r="283" spans="11:11" x14ac:dyDescent="0.25">
      <c r="K283" s="114"/>
    </row>
    <row r="284" spans="11:11" x14ac:dyDescent="0.25">
      <c r="K284" s="114"/>
    </row>
    <row r="285" spans="11:11" x14ac:dyDescent="0.25">
      <c r="K285" s="114"/>
    </row>
    <row r="286" spans="11:11" x14ac:dyDescent="0.25">
      <c r="K286" s="114"/>
    </row>
    <row r="287" spans="11:11" x14ac:dyDescent="0.25">
      <c r="K287" s="114"/>
    </row>
    <row r="288" spans="11:11" x14ac:dyDescent="0.25">
      <c r="K288" s="114"/>
    </row>
    <row r="289" spans="11:11" x14ac:dyDescent="0.25">
      <c r="K289" s="114"/>
    </row>
    <row r="290" spans="11:11" x14ac:dyDescent="0.25">
      <c r="K290" s="114"/>
    </row>
    <row r="291" spans="11:11" x14ac:dyDescent="0.25">
      <c r="K291" s="114"/>
    </row>
    <row r="292" spans="11:11" x14ac:dyDescent="0.25">
      <c r="K292" s="114"/>
    </row>
    <row r="293" spans="11:11" x14ac:dyDescent="0.25">
      <c r="K293" s="114"/>
    </row>
    <row r="294" spans="11:11" x14ac:dyDescent="0.25">
      <c r="K294" s="114"/>
    </row>
    <row r="295" spans="11:11" x14ac:dyDescent="0.25">
      <c r="K295" s="114"/>
    </row>
    <row r="296" spans="11:11" x14ac:dyDescent="0.25">
      <c r="K296" s="114"/>
    </row>
    <row r="297" spans="11:11" x14ac:dyDescent="0.25">
      <c r="K297" s="114"/>
    </row>
    <row r="298" spans="11:11" x14ac:dyDescent="0.25">
      <c r="K298" s="114"/>
    </row>
    <row r="299" spans="11:11" x14ac:dyDescent="0.25">
      <c r="K299" s="114"/>
    </row>
    <row r="300" spans="11:11" x14ac:dyDescent="0.25">
      <c r="K300" s="114"/>
    </row>
    <row r="301" spans="11:11" x14ac:dyDescent="0.25">
      <c r="K301" s="114"/>
    </row>
    <row r="302" spans="11:11" x14ac:dyDescent="0.25">
      <c r="K302" s="114"/>
    </row>
    <row r="303" spans="11:11" x14ac:dyDescent="0.25">
      <c r="K303" s="114"/>
    </row>
    <row r="304" spans="11:11" x14ac:dyDescent="0.25">
      <c r="K304" s="114"/>
    </row>
    <row r="305" spans="11:11" x14ac:dyDescent="0.25">
      <c r="K305" s="114"/>
    </row>
    <row r="306" spans="11:11" x14ac:dyDescent="0.25">
      <c r="K306" s="114"/>
    </row>
    <row r="307" spans="11:11" x14ac:dyDescent="0.25">
      <c r="K307" s="114"/>
    </row>
    <row r="308" spans="11:11" x14ac:dyDescent="0.25">
      <c r="K308" s="114"/>
    </row>
    <row r="309" spans="11:11" x14ac:dyDescent="0.25">
      <c r="K309" s="114"/>
    </row>
    <row r="310" spans="11:11" x14ac:dyDescent="0.25">
      <c r="K310" s="114"/>
    </row>
    <row r="311" spans="11:11" x14ac:dyDescent="0.25">
      <c r="K311" s="114"/>
    </row>
    <row r="312" spans="11:11" x14ac:dyDescent="0.25">
      <c r="K312" s="114"/>
    </row>
    <row r="313" spans="11:11" x14ac:dyDescent="0.25">
      <c r="K313" s="114"/>
    </row>
    <row r="314" spans="11:11" x14ac:dyDescent="0.25">
      <c r="K314" s="114"/>
    </row>
    <row r="315" spans="11:11" x14ac:dyDescent="0.25">
      <c r="K315" s="114"/>
    </row>
    <row r="316" spans="11:11" x14ac:dyDescent="0.25">
      <c r="K316" s="114"/>
    </row>
    <row r="317" spans="11:11" x14ac:dyDescent="0.25">
      <c r="K317" s="114"/>
    </row>
    <row r="318" spans="11:11" x14ac:dyDescent="0.25">
      <c r="K318" s="114"/>
    </row>
    <row r="319" spans="11:11" x14ac:dyDescent="0.25">
      <c r="K319" s="114"/>
    </row>
    <row r="320" spans="11:11" x14ac:dyDescent="0.25">
      <c r="K320" s="114"/>
    </row>
    <row r="321" spans="11:11" x14ac:dyDescent="0.25">
      <c r="K321" s="114"/>
    </row>
    <row r="322" spans="11:11" x14ac:dyDescent="0.25">
      <c r="K322" s="114"/>
    </row>
    <row r="323" spans="11:11" x14ac:dyDescent="0.25">
      <c r="K323" s="114"/>
    </row>
    <row r="324" spans="11:11" x14ac:dyDescent="0.25">
      <c r="K324" s="114"/>
    </row>
    <row r="325" spans="11:11" x14ac:dyDescent="0.25">
      <c r="K325" s="114"/>
    </row>
    <row r="326" spans="11:11" x14ac:dyDescent="0.25">
      <c r="K326" s="114"/>
    </row>
    <row r="327" spans="11:11" x14ac:dyDescent="0.25">
      <c r="K327" s="114"/>
    </row>
    <row r="328" spans="11:11" x14ac:dyDescent="0.25">
      <c r="K328" s="114"/>
    </row>
    <row r="329" spans="11:11" x14ac:dyDescent="0.25">
      <c r="K329" s="114"/>
    </row>
    <row r="330" spans="11:11" x14ac:dyDescent="0.25">
      <c r="K330" s="114"/>
    </row>
    <row r="331" spans="11:11" x14ac:dyDescent="0.25">
      <c r="K331" s="114"/>
    </row>
    <row r="332" spans="11:11" x14ac:dyDescent="0.25">
      <c r="K332" s="114"/>
    </row>
    <row r="333" spans="11:11" x14ac:dyDescent="0.25">
      <c r="K333" s="114"/>
    </row>
    <row r="334" spans="11:11" x14ac:dyDescent="0.25">
      <c r="K334" s="114"/>
    </row>
    <row r="335" spans="11:11" x14ac:dyDescent="0.25">
      <c r="K335" s="114"/>
    </row>
    <row r="336" spans="11:11" x14ac:dyDescent="0.25">
      <c r="K336" s="114"/>
    </row>
    <row r="337" spans="11:11" x14ac:dyDescent="0.25">
      <c r="K337" s="114"/>
    </row>
    <row r="338" spans="11:11" x14ac:dyDescent="0.25">
      <c r="K338" s="114"/>
    </row>
    <row r="339" spans="11:11" x14ac:dyDescent="0.25">
      <c r="K339" s="114"/>
    </row>
    <row r="340" spans="11:11" x14ac:dyDescent="0.25">
      <c r="K340" s="114"/>
    </row>
    <row r="341" spans="11:11" x14ac:dyDescent="0.25">
      <c r="K341" s="114"/>
    </row>
    <row r="342" spans="11:11" x14ac:dyDescent="0.25">
      <c r="K342" s="114"/>
    </row>
    <row r="343" spans="11:11" x14ac:dyDescent="0.25">
      <c r="K343" s="114"/>
    </row>
    <row r="344" spans="11:11" x14ac:dyDescent="0.25">
      <c r="K344" s="114"/>
    </row>
    <row r="345" spans="11:11" x14ac:dyDescent="0.25">
      <c r="K345" s="114"/>
    </row>
    <row r="346" spans="11:11" x14ac:dyDescent="0.25">
      <c r="K346" s="114"/>
    </row>
    <row r="347" spans="11:11" x14ac:dyDescent="0.25">
      <c r="K347" s="114"/>
    </row>
    <row r="348" spans="11:11" x14ac:dyDescent="0.25">
      <c r="K348" s="114"/>
    </row>
    <row r="349" spans="11:11" x14ac:dyDescent="0.25">
      <c r="K349" s="114"/>
    </row>
    <row r="350" spans="11:11" x14ac:dyDescent="0.25">
      <c r="K350" s="114"/>
    </row>
    <row r="351" spans="11:11" x14ac:dyDescent="0.25">
      <c r="K351" s="114"/>
    </row>
    <row r="352" spans="11:11" x14ac:dyDescent="0.25">
      <c r="K352" s="114"/>
    </row>
    <row r="353" spans="11:11" x14ac:dyDescent="0.25">
      <c r="K353" s="114"/>
    </row>
    <row r="354" spans="11:11" x14ac:dyDescent="0.25">
      <c r="K354" s="114"/>
    </row>
    <row r="355" spans="11:11" x14ac:dyDescent="0.25">
      <c r="K355" s="114"/>
    </row>
    <row r="356" spans="11:11" x14ac:dyDescent="0.25">
      <c r="K356" s="114"/>
    </row>
    <row r="357" spans="11:11" x14ac:dyDescent="0.25">
      <c r="K357" s="114"/>
    </row>
    <row r="358" spans="11:11" x14ac:dyDescent="0.25">
      <c r="K358" s="114"/>
    </row>
    <row r="359" spans="11:11" x14ac:dyDescent="0.25">
      <c r="K359" s="114"/>
    </row>
    <row r="360" spans="11:11" x14ac:dyDescent="0.25">
      <c r="K360" s="114"/>
    </row>
    <row r="361" spans="11:11" x14ac:dyDescent="0.25">
      <c r="K361" s="114"/>
    </row>
    <row r="362" spans="11:11" x14ac:dyDescent="0.25">
      <c r="K362" s="114"/>
    </row>
    <row r="363" spans="11:11" x14ac:dyDescent="0.25">
      <c r="K363" s="114"/>
    </row>
    <row r="364" spans="11:11" x14ac:dyDescent="0.25">
      <c r="K364" s="114"/>
    </row>
    <row r="365" spans="11:11" x14ac:dyDescent="0.25">
      <c r="K365" s="114"/>
    </row>
    <row r="366" spans="11:11" x14ac:dyDescent="0.25">
      <c r="K366" s="114"/>
    </row>
    <row r="367" spans="11:11" x14ac:dyDescent="0.25">
      <c r="K367" s="114"/>
    </row>
    <row r="368" spans="11:11" x14ac:dyDescent="0.25">
      <c r="K368" s="114"/>
    </row>
    <row r="369" spans="11:11" x14ac:dyDescent="0.25">
      <c r="K369" s="114"/>
    </row>
    <row r="370" spans="11:11" x14ac:dyDescent="0.25">
      <c r="K370" s="114"/>
    </row>
    <row r="371" spans="11:11" x14ac:dyDescent="0.25">
      <c r="K371" s="114"/>
    </row>
    <row r="372" spans="11:11" x14ac:dyDescent="0.25">
      <c r="K372" s="114"/>
    </row>
    <row r="373" spans="11:11" x14ac:dyDescent="0.25">
      <c r="K373" s="114"/>
    </row>
    <row r="374" spans="11:11" x14ac:dyDescent="0.25">
      <c r="K374" s="114"/>
    </row>
    <row r="375" spans="11:11" x14ac:dyDescent="0.25">
      <c r="K375" s="114"/>
    </row>
    <row r="376" spans="11:11" x14ac:dyDescent="0.25">
      <c r="K376" s="114"/>
    </row>
    <row r="377" spans="11:11" x14ac:dyDescent="0.25">
      <c r="K377" s="114"/>
    </row>
    <row r="378" spans="11:11" x14ac:dyDescent="0.25">
      <c r="K378" s="114"/>
    </row>
    <row r="379" spans="11:11" x14ac:dyDescent="0.25">
      <c r="K379" s="114"/>
    </row>
    <row r="380" spans="11:11" x14ac:dyDescent="0.25">
      <c r="K380" s="114"/>
    </row>
    <row r="381" spans="11:11" x14ac:dyDescent="0.25">
      <c r="K381" s="114"/>
    </row>
    <row r="382" spans="11:11" x14ac:dyDescent="0.25">
      <c r="K382" s="114"/>
    </row>
    <row r="383" spans="11:11" x14ac:dyDescent="0.25">
      <c r="K383" s="114"/>
    </row>
    <row r="384" spans="11:11" x14ac:dyDescent="0.25">
      <c r="K384" s="114"/>
    </row>
    <row r="385" spans="11:11" x14ac:dyDescent="0.25">
      <c r="K385" s="114"/>
    </row>
    <row r="386" spans="11:11" x14ac:dyDescent="0.25">
      <c r="K386" s="114"/>
    </row>
    <row r="387" spans="11:11" x14ac:dyDescent="0.25">
      <c r="K387" s="114"/>
    </row>
    <row r="388" spans="11:11" x14ac:dyDescent="0.25">
      <c r="K388" s="114"/>
    </row>
    <row r="389" spans="11:11" x14ac:dyDescent="0.25">
      <c r="K389" s="114"/>
    </row>
    <row r="390" spans="11:11" x14ac:dyDescent="0.25">
      <c r="K390" s="114"/>
    </row>
    <row r="391" spans="11:11" x14ac:dyDescent="0.25">
      <c r="K391" s="114"/>
    </row>
    <row r="392" spans="11:11" x14ac:dyDescent="0.25">
      <c r="K392" s="114"/>
    </row>
    <row r="393" spans="11:11" x14ac:dyDescent="0.25">
      <c r="K393" s="114"/>
    </row>
    <row r="394" spans="11:11" x14ac:dyDescent="0.25">
      <c r="K394" s="114"/>
    </row>
    <row r="395" spans="11:11" x14ac:dyDescent="0.25">
      <c r="K395" s="114"/>
    </row>
    <row r="396" spans="11:11" x14ac:dyDescent="0.25">
      <c r="K396" s="114"/>
    </row>
    <row r="397" spans="11:11" x14ac:dyDescent="0.25">
      <c r="K397" s="114"/>
    </row>
    <row r="398" spans="11:11" x14ac:dyDescent="0.25">
      <c r="K398" s="114"/>
    </row>
    <row r="399" spans="11:11" x14ac:dyDescent="0.25">
      <c r="K399" s="114"/>
    </row>
    <row r="400" spans="11:11" x14ac:dyDescent="0.25">
      <c r="K400" s="114"/>
    </row>
    <row r="401" spans="11:11" x14ac:dyDescent="0.25">
      <c r="K401" s="114"/>
    </row>
    <row r="402" spans="11:11" x14ac:dyDescent="0.25">
      <c r="K402" s="114"/>
    </row>
    <row r="403" spans="11:11" x14ac:dyDescent="0.25">
      <c r="K403" s="114"/>
    </row>
    <row r="404" spans="11:11" x14ac:dyDescent="0.25">
      <c r="K404" s="114"/>
    </row>
    <row r="405" spans="11:11" x14ac:dyDescent="0.25">
      <c r="K405" s="114"/>
    </row>
    <row r="406" spans="11:11" x14ac:dyDescent="0.25">
      <c r="K406" s="114"/>
    </row>
    <row r="407" spans="11:11" x14ac:dyDescent="0.25">
      <c r="K407" s="114"/>
    </row>
    <row r="408" spans="11:11" x14ac:dyDescent="0.25">
      <c r="K408" s="114"/>
    </row>
    <row r="409" spans="11:11" x14ac:dyDescent="0.25">
      <c r="K409" s="114"/>
    </row>
    <row r="410" spans="11:11" x14ac:dyDescent="0.25">
      <c r="K410" s="114"/>
    </row>
    <row r="411" spans="11:11" x14ac:dyDescent="0.25">
      <c r="K411" s="114"/>
    </row>
    <row r="412" spans="11:11" x14ac:dyDescent="0.25">
      <c r="K412" s="114"/>
    </row>
    <row r="413" spans="11:11" x14ac:dyDescent="0.25">
      <c r="K413" s="114"/>
    </row>
    <row r="414" spans="11:11" x14ac:dyDescent="0.25">
      <c r="K414" s="114"/>
    </row>
    <row r="415" spans="11:11" x14ac:dyDescent="0.25">
      <c r="K415" s="114"/>
    </row>
    <row r="416" spans="11:11" x14ac:dyDescent="0.25">
      <c r="K416" s="114"/>
    </row>
    <row r="417" spans="11:11" x14ac:dyDescent="0.25">
      <c r="K417" s="114"/>
    </row>
    <row r="418" spans="11:11" x14ac:dyDescent="0.25">
      <c r="K418" s="114"/>
    </row>
    <row r="419" spans="11:11" x14ac:dyDescent="0.25">
      <c r="K419" s="114"/>
    </row>
    <row r="420" spans="11:11" x14ac:dyDescent="0.25">
      <c r="K420" s="114"/>
    </row>
    <row r="421" spans="11:11" x14ac:dyDescent="0.25">
      <c r="K421" s="114"/>
    </row>
    <row r="422" spans="11:11" x14ac:dyDescent="0.25">
      <c r="K422" s="114"/>
    </row>
    <row r="423" spans="11:11" x14ac:dyDescent="0.25">
      <c r="K423" s="114"/>
    </row>
    <row r="424" spans="11:11" x14ac:dyDescent="0.25">
      <c r="K424" s="114"/>
    </row>
    <row r="425" spans="11:11" x14ac:dyDescent="0.25">
      <c r="K425" s="114"/>
    </row>
    <row r="426" spans="11:11" x14ac:dyDescent="0.25">
      <c r="K426" s="114"/>
    </row>
    <row r="427" spans="11:11" x14ac:dyDescent="0.25">
      <c r="K427" s="114"/>
    </row>
    <row r="428" spans="11:11" x14ac:dyDescent="0.25">
      <c r="K428" s="114"/>
    </row>
    <row r="429" spans="11:11" x14ac:dyDescent="0.25">
      <c r="K429" s="114"/>
    </row>
    <row r="430" spans="11:11" x14ac:dyDescent="0.25">
      <c r="K430" s="114"/>
    </row>
    <row r="431" spans="11:11" x14ac:dyDescent="0.25">
      <c r="K431" s="114"/>
    </row>
    <row r="432" spans="11:11" x14ac:dyDescent="0.25">
      <c r="K432" s="114"/>
    </row>
    <row r="433" spans="11:11" x14ac:dyDescent="0.25">
      <c r="K433" s="114"/>
    </row>
    <row r="434" spans="11:11" x14ac:dyDescent="0.25">
      <c r="K434" s="114"/>
    </row>
    <row r="435" spans="11:11" x14ac:dyDescent="0.25">
      <c r="K435" s="114"/>
    </row>
    <row r="436" spans="11:11" x14ac:dyDescent="0.25">
      <c r="K436" s="114"/>
    </row>
    <row r="437" spans="11:11" x14ac:dyDescent="0.25">
      <c r="K437" s="114"/>
    </row>
    <row r="438" spans="11:11" x14ac:dyDescent="0.25">
      <c r="K438" s="114"/>
    </row>
    <row r="439" spans="11:11" x14ac:dyDescent="0.25">
      <c r="K439" s="114"/>
    </row>
    <row r="440" spans="11:11" x14ac:dyDescent="0.25">
      <c r="K440" s="114"/>
    </row>
    <row r="441" spans="11:11" x14ac:dyDescent="0.25">
      <c r="K441" s="114"/>
    </row>
    <row r="442" spans="11:11" x14ac:dyDescent="0.25">
      <c r="K442" s="114"/>
    </row>
    <row r="443" spans="11:11" x14ac:dyDescent="0.25">
      <c r="K443" s="114"/>
    </row>
    <row r="444" spans="11:11" x14ac:dyDescent="0.25">
      <c r="K444" s="114"/>
    </row>
    <row r="445" spans="11:11" x14ac:dyDescent="0.25">
      <c r="K445" s="114"/>
    </row>
    <row r="446" spans="11:11" x14ac:dyDescent="0.25">
      <c r="K446" s="114"/>
    </row>
    <row r="447" spans="11:11" x14ac:dyDescent="0.25">
      <c r="K447" s="114"/>
    </row>
    <row r="448" spans="11:11" x14ac:dyDescent="0.25">
      <c r="K448" s="114"/>
    </row>
    <row r="449" spans="11:11" x14ac:dyDescent="0.25">
      <c r="K449" s="114"/>
    </row>
    <row r="450" spans="11:11" x14ac:dyDescent="0.25">
      <c r="K450" s="114"/>
    </row>
    <row r="451" spans="11:11" x14ac:dyDescent="0.25">
      <c r="K451" s="114"/>
    </row>
    <row r="452" spans="11:11" x14ac:dyDescent="0.25">
      <c r="K452" s="114"/>
    </row>
    <row r="453" spans="11:11" x14ac:dyDescent="0.25">
      <c r="K453" s="114"/>
    </row>
    <row r="454" spans="11:11" x14ac:dyDescent="0.25">
      <c r="K454" s="114"/>
    </row>
    <row r="455" spans="11:11" x14ac:dyDescent="0.25">
      <c r="K455" s="114"/>
    </row>
    <row r="456" spans="11:11" x14ac:dyDescent="0.25">
      <c r="K456" s="114"/>
    </row>
    <row r="457" spans="11:11" x14ac:dyDescent="0.25">
      <c r="K457" s="114"/>
    </row>
    <row r="458" spans="11:11" x14ac:dyDescent="0.25">
      <c r="K458" s="114"/>
    </row>
    <row r="459" spans="11:11" x14ac:dyDescent="0.25">
      <c r="K459" s="114"/>
    </row>
    <row r="460" spans="11:11" x14ac:dyDescent="0.25">
      <c r="K460" s="114"/>
    </row>
    <row r="461" spans="11:11" x14ac:dyDescent="0.25">
      <c r="K461" s="114"/>
    </row>
    <row r="462" spans="11:11" x14ac:dyDescent="0.25">
      <c r="K462" s="114"/>
    </row>
    <row r="463" spans="11:11" x14ac:dyDescent="0.25">
      <c r="K463" s="114"/>
    </row>
    <row r="464" spans="11:11" x14ac:dyDescent="0.25">
      <c r="K464" s="114"/>
    </row>
    <row r="465" spans="11:11" x14ac:dyDescent="0.25">
      <c r="K465" s="114"/>
    </row>
    <row r="466" spans="11:11" x14ac:dyDescent="0.25">
      <c r="K466" s="114"/>
    </row>
    <row r="467" spans="11:11" x14ac:dyDescent="0.25">
      <c r="K467" s="114"/>
    </row>
    <row r="468" spans="11:11" x14ac:dyDescent="0.25">
      <c r="K468" s="114"/>
    </row>
    <row r="469" spans="11:11" x14ac:dyDescent="0.25">
      <c r="K469" s="114"/>
    </row>
    <row r="470" spans="11:11" x14ac:dyDescent="0.25">
      <c r="K470" s="114"/>
    </row>
    <row r="471" spans="11:11" x14ac:dyDescent="0.25">
      <c r="K471" s="114"/>
    </row>
    <row r="472" spans="11:11" x14ac:dyDescent="0.25">
      <c r="K472" s="114"/>
    </row>
    <row r="473" spans="11:11" x14ac:dyDescent="0.25">
      <c r="K473" s="114"/>
    </row>
    <row r="474" spans="11:11" x14ac:dyDescent="0.25">
      <c r="K474" s="114"/>
    </row>
    <row r="475" spans="11:11" x14ac:dyDescent="0.25">
      <c r="K475" s="114"/>
    </row>
    <row r="476" spans="11:11" x14ac:dyDescent="0.25">
      <c r="K476" s="114"/>
    </row>
    <row r="477" spans="11:11" x14ac:dyDescent="0.25">
      <c r="K477" s="114"/>
    </row>
    <row r="478" spans="11:11" x14ac:dyDescent="0.25">
      <c r="K478" s="114"/>
    </row>
    <row r="479" spans="11:11" x14ac:dyDescent="0.25">
      <c r="K479" s="114"/>
    </row>
    <row r="480" spans="11:11" x14ac:dyDescent="0.25">
      <c r="K480" s="114"/>
    </row>
    <row r="481" spans="11:11" x14ac:dyDescent="0.25">
      <c r="K481" s="114"/>
    </row>
    <row r="482" spans="11:11" x14ac:dyDescent="0.25">
      <c r="K482" s="114"/>
    </row>
    <row r="483" spans="11:11" x14ac:dyDescent="0.25">
      <c r="K483" s="114"/>
    </row>
    <row r="484" spans="11:11" x14ac:dyDescent="0.25">
      <c r="K484" s="114"/>
    </row>
    <row r="485" spans="11:11" x14ac:dyDescent="0.25">
      <c r="K485" s="114"/>
    </row>
    <row r="486" spans="11:11" x14ac:dyDescent="0.25">
      <c r="K486" s="114"/>
    </row>
    <row r="487" spans="11:11" x14ac:dyDescent="0.25">
      <c r="K487" s="114"/>
    </row>
    <row r="488" spans="11:11" x14ac:dyDescent="0.25">
      <c r="K488" s="114"/>
    </row>
    <row r="489" spans="11:11" x14ac:dyDescent="0.25">
      <c r="K489" s="114"/>
    </row>
    <row r="490" spans="11:11" x14ac:dyDescent="0.25">
      <c r="K490" s="114"/>
    </row>
    <row r="491" spans="11:11" x14ac:dyDescent="0.25">
      <c r="K491" s="114"/>
    </row>
    <row r="492" spans="11:11" x14ac:dyDescent="0.25">
      <c r="K492" s="114"/>
    </row>
    <row r="493" spans="11:11" x14ac:dyDescent="0.25">
      <c r="K493" s="114"/>
    </row>
    <row r="494" spans="11:11" x14ac:dyDescent="0.25">
      <c r="K494" s="114"/>
    </row>
    <row r="495" spans="11:11" x14ac:dyDescent="0.25">
      <c r="K495" s="114"/>
    </row>
    <row r="496" spans="11:11" x14ac:dyDescent="0.25">
      <c r="K496" s="114"/>
    </row>
    <row r="497" spans="11:11" x14ac:dyDescent="0.25">
      <c r="K497" s="114"/>
    </row>
    <row r="498" spans="11:11" x14ac:dyDescent="0.25">
      <c r="K498" s="114"/>
    </row>
    <row r="499" spans="11:11" x14ac:dyDescent="0.25">
      <c r="K499" s="114"/>
    </row>
    <row r="500" spans="11:11" x14ac:dyDescent="0.25">
      <c r="K500" s="114"/>
    </row>
    <row r="501" spans="11:11" x14ac:dyDescent="0.25">
      <c r="K501" s="114"/>
    </row>
    <row r="502" spans="11:11" x14ac:dyDescent="0.25">
      <c r="K502" s="114"/>
    </row>
    <row r="503" spans="11:11" x14ac:dyDescent="0.25">
      <c r="K503" s="114"/>
    </row>
    <row r="504" spans="11:11" x14ac:dyDescent="0.25">
      <c r="K504" s="114"/>
    </row>
    <row r="505" spans="11:11" x14ac:dyDescent="0.25">
      <c r="K505" s="114"/>
    </row>
    <row r="506" spans="11:11" x14ac:dyDescent="0.25">
      <c r="K506" s="114"/>
    </row>
    <row r="507" spans="11:11" x14ac:dyDescent="0.25">
      <c r="K507" s="114"/>
    </row>
    <row r="508" spans="11:11" x14ac:dyDescent="0.25">
      <c r="K508" s="114"/>
    </row>
    <row r="509" spans="11:11" x14ac:dyDescent="0.25">
      <c r="K509" s="114"/>
    </row>
    <row r="510" spans="11:11" x14ac:dyDescent="0.25">
      <c r="K510" s="114"/>
    </row>
    <row r="511" spans="11:11" x14ac:dyDescent="0.25">
      <c r="K511" s="114"/>
    </row>
    <row r="512" spans="11:11" x14ac:dyDescent="0.25">
      <c r="K512" s="114"/>
    </row>
    <row r="513" spans="11:11" x14ac:dyDescent="0.25">
      <c r="K513" s="114"/>
    </row>
    <row r="514" spans="11:11" x14ac:dyDescent="0.25">
      <c r="K514" s="114"/>
    </row>
    <row r="515" spans="11:11" x14ac:dyDescent="0.25">
      <c r="K515" s="114"/>
    </row>
    <row r="516" spans="11:11" x14ac:dyDescent="0.25">
      <c r="K516" s="114"/>
    </row>
    <row r="517" spans="11:11" x14ac:dyDescent="0.25">
      <c r="K517" s="114"/>
    </row>
    <row r="518" spans="11:11" x14ac:dyDescent="0.25">
      <c r="K518" s="114"/>
    </row>
    <row r="519" spans="11:11" x14ac:dyDescent="0.25">
      <c r="K519" s="114"/>
    </row>
    <row r="520" spans="11:11" x14ac:dyDescent="0.25">
      <c r="K520" s="114"/>
    </row>
    <row r="521" spans="11:11" x14ac:dyDescent="0.25">
      <c r="K521" s="114"/>
    </row>
    <row r="522" spans="11:11" x14ac:dyDescent="0.25">
      <c r="K522" s="114"/>
    </row>
    <row r="523" spans="11:11" x14ac:dyDescent="0.25">
      <c r="K523" s="114"/>
    </row>
    <row r="524" spans="11:11" x14ac:dyDescent="0.25">
      <c r="K524" s="114"/>
    </row>
    <row r="525" spans="11:11" x14ac:dyDescent="0.25">
      <c r="K525" s="114"/>
    </row>
    <row r="526" spans="11:11" x14ac:dyDescent="0.25">
      <c r="K526" s="114"/>
    </row>
    <row r="527" spans="11:11" x14ac:dyDescent="0.25">
      <c r="K527" s="114"/>
    </row>
    <row r="528" spans="11:11" x14ac:dyDescent="0.25">
      <c r="K528" s="114"/>
    </row>
    <row r="529" spans="11:11" x14ac:dyDescent="0.25">
      <c r="K529" s="114"/>
    </row>
    <row r="530" spans="11:11" x14ac:dyDescent="0.25">
      <c r="K530" s="114"/>
    </row>
    <row r="531" spans="11:11" x14ac:dyDescent="0.25">
      <c r="K531" s="114"/>
    </row>
    <row r="532" spans="11:11" x14ac:dyDescent="0.25">
      <c r="K532" s="114"/>
    </row>
    <row r="533" spans="11:11" x14ac:dyDescent="0.25">
      <c r="K533" s="114"/>
    </row>
    <row r="534" spans="11:11" x14ac:dyDescent="0.25">
      <c r="K534" s="114"/>
    </row>
    <row r="535" spans="11:11" x14ac:dyDescent="0.25">
      <c r="K535" s="114"/>
    </row>
    <row r="536" spans="11:11" x14ac:dyDescent="0.25">
      <c r="K536" s="114"/>
    </row>
    <row r="537" spans="11:11" x14ac:dyDescent="0.25">
      <c r="K537" s="114"/>
    </row>
    <row r="538" spans="11:11" x14ac:dyDescent="0.25">
      <c r="K538" s="114"/>
    </row>
    <row r="539" spans="11:11" x14ac:dyDescent="0.25">
      <c r="K539" s="114"/>
    </row>
    <row r="540" spans="11:11" x14ac:dyDescent="0.25">
      <c r="K540" s="114"/>
    </row>
    <row r="541" spans="11:11" x14ac:dyDescent="0.25">
      <c r="K541" s="114"/>
    </row>
    <row r="542" spans="11:11" x14ac:dyDescent="0.25">
      <c r="K542" s="114"/>
    </row>
    <row r="543" spans="11:11" x14ac:dyDescent="0.25">
      <c r="K543" s="114"/>
    </row>
    <row r="544" spans="11:11" x14ac:dyDescent="0.25">
      <c r="K544" s="114"/>
    </row>
    <row r="545" spans="11:11" x14ac:dyDescent="0.25">
      <c r="K545" s="114"/>
    </row>
    <row r="546" spans="11:11" x14ac:dyDescent="0.25">
      <c r="K546" s="114"/>
    </row>
    <row r="547" spans="11:11" x14ac:dyDescent="0.25">
      <c r="K547" s="114"/>
    </row>
    <row r="548" spans="11:11" x14ac:dyDescent="0.25">
      <c r="K548" s="114"/>
    </row>
    <row r="549" spans="11:11" x14ac:dyDescent="0.25">
      <c r="K549" s="114"/>
    </row>
    <row r="550" spans="11:11" x14ac:dyDescent="0.25">
      <c r="K550" s="114"/>
    </row>
    <row r="551" spans="11:11" x14ac:dyDescent="0.25">
      <c r="K551" s="114"/>
    </row>
    <row r="552" spans="11:11" x14ac:dyDescent="0.25">
      <c r="K552" s="114"/>
    </row>
    <row r="553" spans="11:11" x14ac:dyDescent="0.25">
      <c r="K553" s="114"/>
    </row>
    <row r="554" spans="11:11" x14ac:dyDescent="0.25">
      <c r="K554" s="114"/>
    </row>
    <row r="555" spans="11:11" x14ac:dyDescent="0.25">
      <c r="K555" s="114"/>
    </row>
    <row r="556" spans="11:11" x14ac:dyDescent="0.25">
      <c r="K556" s="114"/>
    </row>
    <row r="557" spans="11:11" x14ac:dyDescent="0.25">
      <c r="K557" s="114"/>
    </row>
    <row r="558" spans="11:11" x14ac:dyDescent="0.25">
      <c r="K558" s="114"/>
    </row>
    <row r="559" spans="11:11" x14ac:dyDescent="0.25">
      <c r="K559" s="114"/>
    </row>
    <row r="560" spans="11:11" x14ac:dyDescent="0.25">
      <c r="K560" s="114"/>
    </row>
    <row r="561" spans="11:11" x14ac:dyDescent="0.25">
      <c r="K561" s="114"/>
    </row>
    <row r="562" spans="11:11" x14ac:dyDescent="0.25">
      <c r="K562" s="114"/>
    </row>
    <row r="563" spans="11:11" x14ac:dyDescent="0.25">
      <c r="K563" s="114"/>
    </row>
    <row r="564" spans="11:11" x14ac:dyDescent="0.25">
      <c r="K564" s="114"/>
    </row>
    <row r="565" spans="11:11" x14ac:dyDescent="0.25">
      <c r="K565" s="114"/>
    </row>
    <row r="566" spans="11:11" x14ac:dyDescent="0.25">
      <c r="K566" s="114"/>
    </row>
    <row r="567" spans="11:11" x14ac:dyDescent="0.25">
      <c r="K567" s="114"/>
    </row>
    <row r="568" spans="11:11" x14ac:dyDescent="0.25">
      <c r="K568" s="114"/>
    </row>
    <row r="569" spans="11:11" x14ac:dyDescent="0.25">
      <c r="K569" s="114"/>
    </row>
    <row r="570" spans="11:11" x14ac:dyDescent="0.25">
      <c r="K570" s="114"/>
    </row>
    <row r="571" spans="11:11" x14ac:dyDescent="0.25">
      <c r="K571" s="114"/>
    </row>
    <row r="572" spans="11:11" x14ac:dyDescent="0.25">
      <c r="K572" s="114"/>
    </row>
    <row r="573" spans="11:11" x14ac:dyDescent="0.25">
      <c r="K573" s="114"/>
    </row>
    <row r="574" spans="11:11" x14ac:dyDescent="0.25">
      <c r="K574" s="114"/>
    </row>
    <row r="575" spans="11:11" x14ac:dyDescent="0.25">
      <c r="K575" s="114"/>
    </row>
    <row r="576" spans="11:11" x14ac:dyDescent="0.25">
      <c r="K576" s="114"/>
    </row>
    <row r="577" spans="11:11" x14ac:dyDescent="0.25">
      <c r="K577" s="114"/>
    </row>
    <row r="578" spans="11:11" x14ac:dyDescent="0.25">
      <c r="K578" s="114"/>
    </row>
    <row r="579" spans="11:11" x14ac:dyDescent="0.25">
      <c r="K579" s="114"/>
    </row>
    <row r="580" spans="11:11" x14ac:dyDescent="0.25">
      <c r="K580" s="114"/>
    </row>
    <row r="581" spans="11:11" x14ac:dyDescent="0.25">
      <c r="K581" s="114"/>
    </row>
    <row r="582" spans="11:11" x14ac:dyDescent="0.25">
      <c r="K582" s="114"/>
    </row>
    <row r="583" spans="11:11" x14ac:dyDescent="0.25">
      <c r="K583" s="114"/>
    </row>
    <row r="584" spans="11:11" x14ac:dyDescent="0.25">
      <c r="K584" s="114"/>
    </row>
    <row r="585" spans="11:11" x14ac:dyDescent="0.25">
      <c r="K585" s="114"/>
    </row>
    <row r="586" spans="11:11" x14ac:dyDescent="0.25">
      <c r="K586" s="114"/>
    </row>
    <row r="587" spans="11:11" x14ac:dyDescent="0.25">
      <c r="K587" s="114"/>
    </row>
    <row r="588" spans="11:11" x14ac:dyDescent="0.25">
      <c r="K588" s="114"/>
    </row>
    <row r="589" spans="11:11" x14ac:dyDescent="0.25">
      <c r="K589" s="114"/>
    </row>
    <row r="590" spans="11:11" x14ac:dyDescent="0.25">
      <c r="K590" s="114"/>
    </row>
    <row r="591" spans="11:11" x14ac:dyDescent="0.25">
      <c r="K591" s="114"/>
    </row>
    <row r="592" spans="11:11" x14ac:dyDescent="0.25">
      <c r="K592" s="114"/>
    </row>
    <row r="593" spans="11:11" x14ac:dyDescent="0.25">
      <c r="K593" s="114"/>
    </row>
    <row r="594" spans="11:11" x14ac:dyDescent="0.25">
      <c r="K594" s="114"/>
    </row>
    <row r="595" spans="11:11" x14ac:dyDescent="0.25">
      <c r="K595" s="114"/>
    </row>
    <row r="596" spans="11:11" x14ac:dyDescent="0.25">
      <c r="K596" s="114"/>
    </row>
    <row r="597" spans="11:11" x14ac:dyDescent="0.25">
      <c r="K597" s="114"/>
    </row>
    <row r="598" spans="11:11" x14ac:dyDescent="0.25">
      <c r="K598" s="114"/>
    </row>
    <row r="599" spans="11:11" x14ac:dyDescent="0.25">
      <c r="K599" s="114"/>
    </row>
    <row r="600" spans="11:11" x14ac:dyDescent="0.25">
      <c r="K600" s="114"/>
    </row>
    <row r="601" spans="11:11" x14ac:dyDescent="0.25">
      <c r="K601" s="114"/>
    </row>
    <row r="602" spans="11:11" x14ac:dyDescent="0.25">
      <c r="K602" s="114"/>
    </row>
    <row r="603" spans="11:11" x14ac:dyDescent="0.25">
      <c r="K603" s="114"/>
    </row>
    <row r="604" spans="11:11" x14ac:dyDescent="0.25">
      <c r="K604" s="114"/>
    </row>
    <row r="605" spans="11:11" x14ac:dyDescent="0.25">
      <c r="K605" s="114"/>
    </row>
    <row r="606" spans="11:11" x14ac:dyDescent="0.25">
      <c r="K606" s="114"/>
    </row>
    <row r="607" spans="11:11" x14ac:dyDescent="0.25">
      <c r="K607" s="114"/>
    </row>
    <row r="608" spans="11:11" x14ac:dyDescent="0.25">
      <c r="K608" s="114"/>
    </row>
    <row r="609" spans="11:11" x14ac:dyDescent="0.25">
      <c r="K609" s="114"/>
    </row>
    <row r="610" spans="11:11" x14ac:dyDescent="0.25">
      <c r="K610" s="114"/>
    </row>
    <row r="611" spans="11:11" x14ac:dyDescent="0.25">
      <c r="K611" s="114"/>
    </row>
    <row r="612" spans="11:11" x14ac:dyDescent="0.25">
      <c r="K612" s="114"/>
    </row>
    <row r="613" spans="11:11" x14ac:dyDescent="0.25">
      <c r="K613" s="114"/>
    </row>
    <row r="614" spans="11:11" x14ac:dyDescent="0.25">
      <c r="K614" s="114"/>
    </row>
    <row r="615" spans="11:11" x14ac:dyDescent="0.25">
      <c r="K615" s="114"/>
    </row>
    <row r="616" spans="11:11" x14ac:dyDescent="0.25">
      <c r="K616" s="114"/>
    </row>
    <row r="617" spans="11:11" x14ac:dyDescent="0.25">
      <c r="K617" s="114"/>
    </row>
    <row r="618" spans="11:11" x14ac:dyDescent="0.25">
      <c r="K618" s="114"/>
    </row>
    <row r="619" spans="11:11" x14ac:dyDescent="0.25">
      <c r="K619" s="114"/>
    </row>
    <row r="620" spans="11:11" x14ac:dyDescent="0.25">
      <c r="K620" s="114"/>
    </row>
    <row r="621" spans="11:11" x14ac:dyDescent="0.25">
      <c r="K621" s="114"/>
    </row>
    <row r="622" spans="11:11" x14ac:dyDescent="0.25">
      <c r="K622" s="114"/>
    </row>
    <row r="623" spans="11:11" x14ac:dyDescent="0.25">
      <c r="K623" s="114"/>
    </row>
    <row r="624" spans="11:11" x14ac:dyDescent="0.25">
      <c r="K624" s="114"/>
    </row>
    <row r="625" spans="11:11" x14ac:dyDescent="0.25">
      <c r="K625" s="114"/>
    </row>
    <row r="626" spans="11:11" x14ac:dyDescent="0.25">
      <c r="K626" s="114"/>
    </row>
    <row r="627" spans="11:11" x14ac:dyDescent="0.25">
      <c r="K627" s="114"/>
    </row>
    <row r="628" spans="11:11" x14ac:dyDescent="0.25">
      <c r="K628" s="114"/>
    </row>
    <row r="629" spans="11:11" x14ac:dyDescent="0.25">
      <c r="K629" s="114"/>
    </row>
    <row r="630" spans="11:11" x14ac:dyDescent="0.25">
      <c r="K630" s="114"/>
    </row>
    <row r="631" spans="11:11" x14ac:dyDescent="0.25">
      <c r="K631" s="114"/>
    </row>
    <row r="632" spans="11:11" x14ac:dyDescent="0.25">
      <c r="K632" s="114"/>
    </row>
    <row r="633" spans="11:11" x14ac:dyDescent="0.25">
      <c r="K633" s="114"/>
    </row>
    <row r="634" spans="11:11" x14ac:dyDescent="0.25">
      <c r="K634" s="114"/>
    </row>
    <row r="635" spans="11:11" x14ac:dyDescent="0.25">
      <c r="K635" s="114"/>
    </row>
    <row r="636" spans="11:11" x14ac:dyDescent="0.25">
      <c r="K636" s="114"/>
    </row>
    <row r="637" spans="11:11" x14ac:dyDescent="0.25">
      <c r="K637" s="114"/>
    </row>
    <row r="638" spans="11:11" x14ac:dyDescent="0.25">
      <c r="K638" s="114"/>
    </row>
    <row r="639" spans="11:11" x14ac:dyDescent="0.25">
      <c r="K639" s="114"/>
    </row>
    <row r="640" spans="11:11" x14ac:dyDescent="0.25">
      <c r="K640" s="114"/>
    </row>
    <row r="641" spans="11:11" x14ac:dyDescent="0.25">
      <c r="K641" s="114"/>
    </row>
    <row r="642" spans="11:11" x14ac:dyDescent="0.25">
      <c r="K642" s="114"/>
    </row>
    <row r="643" spans="11:11" x14ac:dyDescent="0.25">
      <c r="K643" s="114"/>
    </row>
    <row r="644" spans="11:11" x14ac:dyDescent="0.25">
      <c r="K644" s="114"/>
    </row>
    <row r="645" spans="11:11" x14ac:dyDescent="0.25">
      <c r="K645" s="114"/>
    </row>
    <row r="646" spans="11:11" x14ac:dyDescent="0.25">
      <c r="K646" s="114"/>
    </row>
    <row r="647" spans="11:11" x14ac:dyDescent="0.25">
      <c r="K647" s="114"/>
    </row>
    <row r="648" spans="11:11" x14ac:dyDescent="0.25">
      <c r="K648" s="114"/>
    </row>
    <row r="649" spans="11:11" x14ac:dyDescent="0.25">
      <c r="K649" s="114"/>
    </row>
    <row r="650" spans="11:11" x14ac:dyDescent="0.25">
      <c r="K650" s="114"/>
    </row>
    <row r="651" spans="11:11" x14ac:dyDescent="0.25">
      <c r="K651" s="114"/>
    </row>
    <row r="652" spans="11:11" x14ac:dyDescent="0.25">
      <c r="K652" s="114"/>
    </row>
    <row r="653" spans="11:11" x14ac:dyDescent="0.25">
      <c r="K653" s="114"/>
    </row>
    <row r="654" spans="11:11" x14ac:dyDescent="0.25">
      <c r="K654" s="114"/>
    </row>
    <row r="655" spans="11:11" x14ac:dyDescent="0.25">
      <c r="K655" s="114"/>
    </row>
    <row r="656" spans="11:11" x14ac:dyDescent="0.25">
      <c r="K656" s="114"/>
    </row>
    <row r="657" spans="11:11" x14ac:dyDescent="0.25">
      <c r="K657" s="114"/>
    </row>
    <row r="658" spans="11:11" x14ac:dyDescent="0.25">
      <c r="K658" s="114"/>
    </row>
    <row r="659" spans="11:11" x14ac:dyDescent="0.25">
      <c r="K659" s="114"/>
    </row>
    <row r="660" spans="11:11" x14ac:dyDescent="0.25">
      <c r="K660" s="114"/>
    </row>
    <row r="661" spans="11:11" x14ac:dyDescent="0.25">
      <c r="K661" s="114"/>
    </row>
    <row r="662" spans="11:11" x14ac:dyDescent="0.25">
      <c r="K662" s="114"/>
    </row>
    <row r="663" spans="11:11" x14ac:dyDescent="0.25">
      <c r="K663" s="114"/>
    </row>
    <row r="664" spans="11:11" x14ac:dyDescent="0.25">
      <c r="K664" s="114"/>
    </row>
    <row r="665" spans="11:11" x14ac:dyDescent="0.25">
      <c r="K665" s="114"/>
    </row>
    <row r="666" spans="11:11" x14ac:dyDescent="0.25">
      <c r="K666" s="114"/>
    </row>
    <row r="667" spans="11:11" x14ac:dyDescent="0.25">
      <c r="K667" s="114"/>
    </row>
    <row r="668" spans="11:11" x14ac:dyDescent="0.25">
      <c r="K668" s="114"/>
    </row>
    <row r="669" spans="11:11" x14ac:dyDescent="0.25">
      <c r="K669" s="114"/>
    </row>
    <row r="670" spans="11:11" x14ac:dyDescent="0.25">
      <c r="K670" s="114"/>
    </row>
    <row r="671" spans="11:11" x14ac:dyDescent="0.25">
      <c r="K671" s="114"/>
    </row>
    <row r="672" spans="11:11" x14ac:dyDescent="0.25">
      <c r="K672" s="114"/>
    </row>
    <row r="673" spans="11:11" x14ac:dyDescent="0.25">
      <c r="K673" s="114"/>
    </row>
    <row r="674" spans="11:11" x14ac:dyDescent="0.25">
      <c r="K674" s="114"/>
    </row>
    <row r="675" spans="11:11" x14ac:dyDescent="0.25">
      <c r="K675" s="114"/>
    </row>
    <row r="676" spans="11:11" x14ac:dyDescent="0.25">
      <c r="K676" s="114"/>
    </row>
    <row r="677" spans="11:11" x14ac:dyDescent="0.25">
      <c r="K677" s="114"/>
    </row>
    <row r="678" spans="11:11" x14ac:dyDescent="0.25">
      <c r="K678" s="114"/>
    </row>
    <row r="679" spans="11:11" x14ac:dyDescent="0.25">
      <c r="K679" s="114"/>
    </row>
    <row r="680" spans="11:11" x14ac:dyDescent="0.25">
      <c r="K680" s="114"/>
    </row>
    <row r="681" spans="11:11" x14ac:dyDescent="0.25">
      <c r="K681" s="114"/>
    </row>
    <row r="682" spans="11:11" x14ac:dyDescent="0.25">
      <c r="K682" s="114"/>
    </row>
    <row r="683" spans="11:11" x14ac:dyDescent="0.25">
      <c r="K683" s="114"/>
    </row>
    <row r="684" spans="11:11" x14ac:dyDescent="0.25">
      <c r="K684" s="114"/>
    </row>
    <row r="685" spans="11:11" x14ac:dyDescent="0.25">
      <c r="K685" s="114"/>
    </row>
    <row r="686" spans="11:11" x14ac:dyDescent="0.25">
      <c r="K686" s="114"/>
    </row>
    <row r="687" spans="11:11" x14ac:dyDescent="0.25">
      <c r="K687" s="114"/>
    </row>
    <row r="688" spans="11:11" x14ac:dyDescent="0.25">
      <c r="K688" s="114"/>
    </row>
    <row r="689" spans="11:11" x14ac:dyDescent="0.25">
      <c r="K689" s="114"/>
    </row>
    <row r="690" spans="11:11" x14ac:dyDescent="0.25">
      <c r="K690" s="114"/>
    </row>
    <row r="691" spans="11:11" x14ac:dyDescent="0.25">
      <c r="K691" s="114"/>
    </row>
    <row r="692" spans="11:11" x14ac:dyDescent="0.25">
      <c r="K692" s="114"/>
    </row>
    <row r="693" spans="11:11" x14ac:dyDescent="0.25">
      <c r="K693" s="114"/>
    </row>
    <row r="694" spans="11:11" x14ac:dyDescent="0.25">
      <c r="K694" s="114"/>
    </row>
    <row r="695" spans="11:11" x14ac:dyDescent="0.25">
      <c r="K695" s="114"/>
    </row>
    <row r="696" spans="11:11" x14ac:dyDescent="0.25">
      <c r="K696" s="114"/>
    </row>
    <row r="697" spans="11:11" x14ac:dyDescent="0.25">
      <c r="K697" s="114"/>
    </row>
    <row r="698" spans="11:11" x14ac:dyDescent="0.25">
      <c r="K698" s="114"/>
    </row>
    <row r="699" spans="11:11" x14ac:dyDescent="0.25">
      <c r="K699" s="114"/>
    </row>
    <row r="700" spans="11:11" x14ac:dyDescent="0.25">
      <c r="K700" s="114"/>
    </row>
    <row r="701" spans="11:11" x14ac:dyDescent="0.25">
      <c r="K701" s="114"/>
    </row>
    <row r="702" spans="11:11" x14ac:dyDescent="0.25">
      <c r="K702" s="114"/>
    </row>
    <row r="703" spans="11:11" x14ac:dyDescent="0.25">
      <c r="K703" s="114"/>
    </row>
    <row r="704" spans="11:11" x14ac:dyDescent="0.25">
      <c r="K704" s="114"/>
    </row>
    <row r="705" spans="11:11" x14ac:dyDescent="0.25">
      <c r="K705" s="114"/>
    </row>
    <row r="706" spans="11:11" x14ac:dyDescent="0.25">
      <c r="K706" s="114"/>
    </row>
    <row r="707" spans="11:11" x14ac:dyDescent="0.25">
      <c r="K707" s="114"/>
    </row>
    <row r="708" spans="11:11" x14ac:dyDescent="0.25">
      <c r="K708" s="114"/>
    </row>
    <row r="709" spans="11:11" x14ac:dyDescent="0.25">
      <c r="K709" s="114"/>
    </row>
    <row r="710" spans="11:11" x14ac:dyDescent="0.25">
      <c r="K710" s="114"/>
    </row>
    <row r="711" spans="11:11" x14ac:dyDescent="0.25">
      <c r="K711" s="114"/>
    </row>
    <row r="712" spans="11:11" x14ac:dyDescent="0.25">
      <c r="K712" s="114"/>
    </row>
    <row r="713" spans="11:11" x14ac:dyDescent="0.25">
      <c r="K713" s="114"/>
    </row>
    <row r="714" spans="11:11" x14ac:dyDescent="0.25">
      <c r="K714" s="114"/>
    </row>
    <row r="715" spans="11:11" x14ac:dyDescent="0.25">
      <c r="K715" s="114"/>
    </row>
    <row r="716" spans="11:11" x14ac:dyDescent="0.25">
      <c r="K716" s="114"/>
    </row>
    <row r="717" spans="11:11" x14ac:dyDescent="0.25">
      <c r="K717" s="114"/>
    </row>
    <row r="718" spans="11:11" x14ac:dyDescent="0.25">
      <c r="K718" s="114"/>
    </row>
    <row r="719" spans="11:11" x14ac:dyDescent="0.25">
      <c r="K719" s="114"/>
    </row>
    <row r="720" spans="11:11" x14ac:dyDescent="0.25">
      <c r="K720" s="114"/>
    </row>
    <row r="721" spans="11:11" x14ac:dyDescent="0.25">
      <c r="K721" s="114"/>
    </row>
    <row r="722" spans="11:11" x14ac:dyDescent="0.25">
      <c r="K722" s="114"/>
    </row>
    <row r="723" spans="11:11" x14ac:dyDescent="0.25">
      <c r="K723" s="114"/>
    </row>
    <row r="724" spans="11:11" x14ac:dyDescent="0.25">
      <c r="K724" s="114"/>
    </row>
    <row r="725" spans="11:11" x14ac:dyDescent="0.25">
      <c r="K725" s="114"/>
    </row>
    <row r="726" spans="11:11" x14ac:dyDescent="0.25">
      <c r="K726" s="114"/>
    </row>
    <row r="727" spans="11:11" x14ac:dyDescent="0.25">
      <c r="K727" s="114"/>
    </row>
    <row r="728" spans="11:11" x14ac:dyDescent="0.25">
      <c r="K728" s="114"/>
    </row>
    <row r="729" spans="11:11" x14ac:dyDescent="0.25">
      <c r="K729" s="114"/>
    </row>
    <row r="730" spans="11:11" x14ac:dyDescent="0.25">
      <c r="K730" s="114"/>
    </row>
    <row r="731" spans="11:11" x14ac:dyDescent="0.25">
      <c r="K731" s="114"/>
    </row>
    <row r="732" spans="11:11" x14ac:dyDescent="0.25">
      <c r="K732" s="114"/>
    </row>
    <row r="733" spans="11:11" x14ac:dyDescent="0.25">
      <c r="K733" s="114"/>
    </row>
    <row r="734" spans="11:11" x14ac:dyDescent="0.25">
      <c r="K734" s="114"/>
    </row>
    <row r="735" spans="11:11" x14ac:dyDescent="0.25">
      <c r="K735" s="114"/>
    </row>
    <row r="736" spans="11:11" x14ac:dyDescent="0.25">
      <c r="K736" s="114"/>
    </row>
    <row r="737" spans="11:11" x14ac:dyDescent="0.25">
      <c r="K737" s="114"/>
    </row>
    <row r="738" spans="11:11" x14ac:dyDescent="0.25">
      <c r="K738" s="114"/>
    </row>
    <row r="739" spans="11:11" x14ac:dyDescent="0.25">
      <c r="K739" s="114"/>
    </row>
    <row r="740" spans="11:11" x14ac:dyDescent="0.25">
      <c r="K740" s="114"/>
    </row>
    <row r="741" spans="11:11" x14ac:dyDescent="0.25">
      <c r="K741" s="114"/>
    </row>
    <row r="742" spans="11:11" x14ac:dyDescent="0.25">
      <c r="K742" s="114"/>
    </row>
    <row r="743" spans="11:11" x14ac:dyDescent="0.25">
      <c r="K743" s="114"/>
    </row>
    <row r="744" spans="11:11" x14ac:dyDescent="0.25">
      <c r="K744" s="114"/>
    </row>
    <row r="745" spans="11:11" x14ac:dyDescent="0.25">
      <c r="K745" s="114"/>
    </row>
    <row r="746" spans="11:11" x14ac:dyDescent="0.25">
      <c r="K746" s="114"/>
    </row>
    <row r="747" spans="11:11" x14ac:dyDescent="0.25">
      <c r="K747" s="114"/>
    </row>
    <row r="748" spans="11:11" x14ac:dyDescent="0.25">
      <c r="K748" s="114"/>
    </row>
    <row r="749" spans="11:11" x14ac:dyDescent="0.25">
      <c r="K749" s="114"/>
    </row>
    <row r="750" spans="11:11" x14ac:dyDescent="0.25">
      <c r="K750" s="114"/>
    </row>
    <row r="751" spans="11:11" x14ac:dyDescent="0.25">
      <c r="K751" s="114"/>
    </row>
    <row r="752" spans="11:11" x14ac:dyDescent="0.25">
      <c r="K752" s="114"/>
    </row>
    <row r="753" spans="11:11" x14ac:dyDescent="0.25">
      <c r="K753" s="114"/>
    </row>
    <row r="754" spans="11:11" x14ac:dyDescent="0.25">
      <c r="K754" s="114"/>
    </row>
    <row r="755" spans="11:11" x14ac:dyDescent="0.25">
      <c r="K755" s="114"/>
    </row>
    <row r="756" spans="11:11" x14ac:dyDescent="0.25">
      <c r="K756" s="114"/>
    </row>
    <row r="757" spans="11:11" x14ac:dyDescent="0.25">
      <c r="K757" s="114"/>
    </row>
    <row r="758" spans="11:11" x14ac:dyDescent="0.25">
      <c r="K758" s="114"/>
    </row>
    <row r="759" spans="11:11" x14ac:dyDescent="0.25">
      <c r="K759" s="114"/>
    </row>
    <row r="760" spans="11:11" x14ac:dyDescent="0.25">
      <c r="K760" s="114"/>
    </row>
    <row r="761" spans="11:11" x14ac:dyDescent="0.25">
      <c r="K761" s="114"/>
    </row>
    <row r="762" spans="11:11" x14ac:dyDescent="0.25">
      <c r="K762" s="114"/>
    </row>
    <row r="763" spans="11:11" x14ac:dyDescent="0.25">
      <c r="K763" s="114"/>
    </row>
    <row r="764" spans="11:11" x14ac:dyDescent="0.25">
      <c r="K764" s="114"/>
    </row>
    <row r="765" spans="11:11" x14ac:dyDescent="0.25">
      <c r="K765" s="114"/>
    </row>
    <row r="766" spans="11:11" x14ac:dyDescent="0.25">
      <c r="K766" s="114"/>
    </row>
    <row r="767" spans="11:11" x14ac:dyDescent="0.25">
      <c r="K767" s="114"/>
    </row>
    <row r="768" spans="11:11" x14ac:dyDescent="0.25">
      <c r="K768" s="114"/>
    </row>
    <row r="769" spans="11:11" x14ac:dyDescent="0.25">
      <c r="K769" s="114"/>
    </row>
    <row r="770" spans="11:11" x14ac:dyDescent="0.25">
      <c r="K770" s="114"/>
    </row>
    <row r="771" spans="11:11" x14ac:dyDescent="0.25">
      <c r="K771" s="114"/>
    </row>
    <row r="772" spans="11:11" x14ac:dyDescent="0.25">
      <c r="K772" s="114"/>
    </row>
    <row r="773" spans="11:11" x14ac:dyDescent="0.25">
      <c r="K773" s="114"/>
    </row>
    <row r="774" spans="11:11" x14ac:dyDescent="0.25">
      <c r="K774" s="114"/>
    </row>
    <row r="775" spans="11:11" x14ac:dyDescent="0.25">
      <c r="K775" s="114"/>
    </row>
    <row r="776" spans="11:11" x14ac:dyDescent="0.25">
      <c r="K776" s="114"/>
    </row>
    <row r="777" spans="11:11" x14ac:dyDescent="0.25">
      <c r="K777" s="114"/>
    </row>
    <row r="778" spans="11:11" x14ac:dyDescent="0.25">
      <c r="K778" s="114"/>
    </row>
    <row r="779" spans="11:11" x14ac:dyDescent="0.25">
      <c r="K779" s="114"/>
    </row>
    <row r="780" spans="11:11" x14ac:dyDescent="0.25">
      <c r="K780" s="114"/>
    </row>
    <row r="781" spans="11:11" x14ac:dyDescent="0.25">
      <c r="K781" s="114"/>
    </row>
    <row r="782" spans="11:11" x14ac:dyDescent="0.25">
      <c r="K782" s="114"/>
    </row>
    <row r="783" spans="11:11" x14ac:dyDescent="0.25">
      <c r="K783" s="114"/>
    </row>
    <row r="784" spans="11:11" x14ac:dyDescent="0.25">
      <c r="K784" s="114"/>
    </row>
    <row r="785" spans="11:11" x14ac:dyDescent="0.25">
      <c r="K785" s="114"/>
    </row>
    <row r="786" spans="11:11" x14ac:dyDescent="0.25">
      <c r="K786" s="114"/>
    </row>
    <row r="787" spans="11:11" x14ac:dyDescent="0.25">
      <c r="K787" s="114"/>
    </row>
    <row r="788" spans="11:11" x14ac:dyDescent="0.25">
      <c r="K788" s="114"/>
    </row>
    <row r="789" spans="11:11" x14ac:dyDescent="0.25">
      <c r="K789" s="114"/>
    </row>
    <row r="790" spans="11:11" x14ac:dyDescent="0.25">
      <c r="K790" s="114"/>
    </row>
    <row r="791" spans="11:11" x14ac:dyDescent="0.25">
      <c r="K791" s="114"/>
    </row>
    <row r="792" spans="11:11" x14ac:dyDescent="0.25">
      <c r="K792" s="114"/>
    </row>
    <row r="793" spans="11:11" x14ac:dyDescent="0.25">
      <c r="K793" s="114"/>
    </row>
    <row r="794" spans="11:11" x14ac:dyDescent="0.25">
      <c r="K794" s="114"/>
    </row>
    <row r="795" spans="11:11" x14ac:dyDescent="0.25">
      <c r="K795" s="114"/>
    </row>
    <row r="796" spans="11:11" x14ac:dyDescent="0.25">
      <c r="K796" s="114"/>
    </row>
    <row r="797" spans="11:11" x14ac:dyDescent="0.25">
      <c r="K797" s="114"/>
    </row>
    <row r="798" spans="11:11" x14ac:dyDescent="0.25">
      <c r="K798" s="114"/>
    </row>
    <row r="799" spans="11:11" x14ac:dyDescent="0.25">
      <c r="K799" s="114"/>
    </row>
    <row r="800" spans="11:11" x14ac:dyDescent="0.25">
      <c r="K800" s="114"/>
    </row>
    <row r="801" spans="11:11" x14ac:dyDescent="0.25">
      <c r="K801" s="114"/>
    </row>
    <row r="802" spans="11:11" x14ac:dyDescent="0.25">
      <c r="K802" s="114"/>
    </row>
    <row r="803" spans="11:11" x14ac:dyDescent="0.25">
      <c r="K803" s="114"/>
    </row>
    <row r="804" spans="11:11" x14ac:dyDescent="0.25">
      <c r="K804" s="114"/>
    </row>
    <row r="805" spans="11:11" x14ac:dyDescent="0.25">
      <c r="K805" s="114"/>
    </row>
    <row r="806" spans="11:11" x14ac:dyDescent="0.25">
      <c r="K806" s="114"/>
    </row>
    <row r="807" spans="11:11" x14ac:dyDescent="0.25">
      <c r="K807" s="114"/>
    </row>
    <row r="808" spans="11:11" x14ac:dyDescent="0.25">
      <c r="K808" s="114"/>
    </row>
    <row r="809" spans="11:11" x14ac:dyDescent="0.25">
      <c r="K809" s="114"/>
    </row>
    <row r="810" spans="11:11" x14ac:dyDescent="0.25">
      <c r="K810" s="114"/>
    </row>
    <row r="811" spans="11:11" x14ac:dyDescent="0.25">
      <c r="K811" s="114"/>
    </row>
    <row r="812" spans="11:11" x14ac:dyDescent="0.25">
      <c r="K812" s="114"/>
    </row>
    <row r="813" spans="11:11" x14ac:dyDescent="0.25">
      <c r="K813" s="114"/>
    </row>
    <row r="814" spans="11:11" x14ac:dyDescent="0.25">
      <c r="K814" s="114"/>
    </row>
    <row r="815" spans="11:11" x14ac:dyDescent="0.25">
      <c r="K815" s="114"/>
    </row>
    <row r="816" spans="11:11" x14ac:dyDescent="0.25">
      <c r="K816" s="114"/>
    </row>
    <row r="817" spans="11:11" x14ac:dyDescent="0.25">
      <c r="K817" s="114"/>
    </row>
    <row r="818" spans="11:11" x14ac:dyDescent="0.25">
      <c r="K818" s="114"/>
    </row>
    <row r="819" spans="11:11" x14ac:dyDescent="0.25">
      <c r="K819" s="114"/>
    </row>
    <row r="820" spans="11:11" x14ac:dyDescent="0.25">
      <c r="K820" s="114"/>
    </row>
    <row r="821" spans="11:11" x14ac:dyDescent="0.25">
      <c r="K821" s="114"/>
    </row>
    <row r="822" spans="11:11" x14ac:dyDescent="0.25">
      <c r="K822" s="114"/>
    </row>
    <row r="823" spans="11:11" x14ac:dyDescent="0.25">
      <c r="K823" s="114"/>
    </row>
    <row r="824" spans="11:11" x14ac:dyDescent="0.25">
      <c r="K824" s="114"/>
    </row>
    <row r="825" spans="11:11" x14ac:dyDescent="0.25">
      <c r="K825" s="114"/>
    </row>
    <row r="826" spans="11:11" x14ac:dyDescent="0.25">
      <c r="K826" s="114"/>
    </row>
    <row r="827" spans="11:11" x14ac:dyDescent="0.25">
      <c r="K827" s="114"/>
    </row>
    <row r="828" spans="11:11" x14ac:dyDescent="0.25">
      <c r="K828" s="114"/>
    </row>
    <row r="829" spans="11:11" x14ac:dyDescent="0.25">
      <c r="K829" s="114"/>
    </row>
    <row r="830" spans="11:11" x14ac:dyDescent="0.25">
      <c r="K830" s="114"/>
    </row>
    <row r="831" spans="11:11" x14ac:dyDescent="0.25">
      <c r="K831" s="114"/>
    </row>
    <row r="832" spans="11:11" x14ac:dyDescent="0.25">
      <c r="K832" s="114"/>
    </row>
    <row r="833" spans="11:11" x14ac:dyDescent="0.25">
      <c r="K833" s="114"/>
    </row>
    <row r="834" spans="11:11" x14ac:dyDescent="0.25">
      <c r="K834" s="114"/>
    </row>
    <row r="835" spans="11:11" x14ac:dyDescent="0.25">
      <c r="K835" s="114"/>
    </row>
    <row r="836" spans="11:11" x14ac:dyDescent="0.25">
      <c r="K836" s="114"/>
    </row>
    <row r="837" spans="11:11" x14ac:dyDescent="0.25">
      <c r="K837" s="114"/>
    </row>
    <row r="838" spans="11:11" x14ac:dyDescent="0.25">
      <c r="K838" s="114"/>
    </row>
    <row r="839" spans="11:11" x14ac:dyDescent="0.25">
      <c r="K839" s="114"/>
    </row>
    <row r="840" spans="11:11" x14ac:dyDescent="0.25">
      <c r="K840" s="114"/>
    </row>
    <row r="841" spans="11:11" x14ac:dyDescent="0.25">
      <c r="K841" s="114"/>
    </row>
    <row r="842" spans="11:11" x14ac:dyDescent="0.25">
      <c r="K842" s="114"/>
    </row>
    <row r="843" spans="11:11" x14ac:dyDescent="0.25">
      <c r="K843" s="114"/>
    </row>
    <row r="844" spans="11:11" x14ac:dyDescent="0.25">
      <c r="K844" s="114"/>
    </row>
    <row r="845" spans="11:11" x14ac:dyDescent="0.25">
      <c r="K845" s="114"/>
    </row>
    <row r="846" spans="11:11" x14ac:dyDescent="0.25">
      <c r="K846" s="114"/>
    </row>
    <row r="847" spans="11:11" x14ac:dyDescent="0.25">
      <c r="K847" s="114"/>
    </row>
    <row r="848" spans="11:11" x14ac:dyDescent="0.25">
      <c r="K848" s="114"/>
    </row>
    <row r="849" spans="11:11" x14ac:dyDescent="0.25">
      <c r="K849" s="114"/>
    </row>
    <row r="850" spans="11:11" x14ac:dyDescent="0.25">
      <c r="K850" s="114"/>
    </row>
    <row r="851" spans="11:11" x14ac:dyDescent="0.25">
      <c r="K851" s="114"/>
    </row>
    <row r="852" spans="11:11" x14ac:dyDescent="0.25">
      <c r="K852" s="114"/>
    </row>
    <row r="853" spans="11:11" x14ac:dyDescent="0.25">
      <c r="K853" s="114"/>
    </row>
    <row r="854" spans="11:11" x14ac:dyDescent="0.25">
      <c r="K854" s="114"/>
    </row>
    <row r="855" spans="11:11" x14ac:dyDescent="0.25">
      <c r="K855" s="114"/>
    </row>
    <row r="856" spans="11:11" x14ac:dyDescent="0.25">
      <c r="K856" s="114"/>
    </row>
    <row r="857" spans="11:11" x14ac:dyDescent="0.25">
      <c r="K857" s="114"/>
    </row>
    <row r="858" spans="11:11" x14ac:dyDescent="0.25">
      <c r="K858" s="114"/>
    </row>
    <row r="859" spans="11:11" x14ac:dyDescent="0.25">
      <c r="K859" s="114"/>
    </row>
    <row r="860" spans="11:11" x14ac:dyDescent="0.25">
      <c r="K860" s="114"/>
    </row>
    <row r="861" spans="11:11" x14ac:dyDescent="0.25">
      <c r="K861" s="114"/>
    </row>
    <row r="862" spans="11:11" x14ac:dyDescent="0.25">
      <c r="K862" s="114"/>
    </row>
    <row r="863" spans="11:11" x14ac:dyDescent="0.25">
      <c r="K863" s="114"/>
    </row>
    <row r="864" spans="11:11" x14ac:dyDescent="0.25">
      <c r="K864" s="114"/>
    </row>
    <row r="865" spans="11:11" x14ac:dyDescent="0.25">
      <c r="K865" s="114"/>
    </row>
    <row r="866" spans="11:11" x14ac:dyDescent="0.25">
      <c r="K866" s="114"/>
    </row>
    <row r="867" spans="11:11" x14ac:dyDescent="0.25">
      <c r="K867" s="114"/>
    </row>
    <row r="868" spans="11:11" x14ac:dyDescent="0.25">
      <c r="K868" s="114"/>
    </row>
    <row r="869" spans="11:11" x14ac:dyDescent="0.25">
      <c r="K869" s="114"/>
    </row>
    <row r="870" spans="11:11" x14ac:dyDescent="0.25">
      <c r="K870" s="114"/>
    </row>
    <row r="871" spans="11:11" x14ac:dyDescent="0.25">
      <c r="K871" s="114"/>
    </row>
    <row r="872" spans="11:11" x14ac:dyDescent="0.25">
      <c r="K872" s="114"/>
    </row>
    <row r="873" spans="11:11" x14ac:dyDescent="0.25">
      <c r="K873" s="114"/>
    </row>
    <row r="874" spans="11:11" x14ac:dyDescent="0.25">
      <c r="K874" s="114"/>
    </row>
    <row r="875" spans="11:11" x14ac:dyDescent="0.25">
      <c r="K875" s="114"/>
    </row>
    <row r="876" spans="11:11" x14ac:dyDescent="0.25">
      <c r="K876" s="114"/>
    </row>
    <row r="877" spans="11:11" x14ac:dyDescent="0.25">
      <c r="K877" s="114"/>
    </row>
    <row r="878" spans="11:11" x14ac:dyDescent="0.25">
      <c r="K878" s="114"/>
    </row>
    <row r="879" spans="11:11" x14ac:dyDescent="0.25">
      <c r="K879" s="114"/>
    </row>
    <row r="880" spans="11:11" x14ac:dyDescent="0.25">
      <c r="K880" s="114"/>
    </row>
    <row r="881" spans="11:11" x14ac:dyDescent="0.25">
      <c r="K881" s="114"/>
    </row>
    <row r="882" spans="11:11" x14ac:dyDescent="0.25">
      <c r="K882" s="114"/>
    </row>
    <row r="883" spans="11:11" x14ac:dyDescent="0.25">
      <c r="K883" s="114"/>
    </row>
    <row r="884" spans="11:11" x14ac:dyDescent="0.25">
      <c r="K884" s="114"/>
    </row>
    <row r="885" spans="11:11" x14ac:dyDescent="0.25">
      <c r="K885" s="114"/>
    </row>
    <row r="886" spans="11:11" x14ac:dyDescent="0.25">
      <c r="K886" s="114"/>
    </row>
    <row r="887" spans="11:11" x14ac:dyDescent="0.25">
      <c r="K887" s="114"/>
    </row>
    <row r="888" spans="11:11" x14ac:dyDescent="0.25">
      <c r="K888" s="114"/>
    </row>
    <row r="889" spans="11:11" x14ac:dyDescent="0.25">
      <c r="K889" s="114"/>
    </row>
    <row r="890" spans="11:11" x14ac:dyDescent="0.25">
      <c r="K890" s="114"/>
    </row>
    <row r="891" spans="11:11" x14ac:dyDescent="0.25">
      <c r="K891" s="114"/>
    </row>
    <row r="892" spans="11:11" x14ac:dyDescent="0.25">
      <c r="K892" s="114"/>
    </row>
    <row r="893" spans="11:11" x14ac:dyDescent="0.25">
      <c r="K893" s="114"/>
    </row>
    <row r="894" spans="11:11" x14ac:dyDescent="0.25">
      <c r="K894" s="114"/>
    </row>
    <row r="895" spans="11:11" x14ac:dyDescent="0.25">
      <c r="K895" s="114"/>
    </row>
    <row r="896" spans="11:11" x14ac:dyDescent="0.25">
      <c r="K896" s="114"/>
    </row>
    <row r="897" spans="11:11" x14ac:dyDescent="0.25">
      <c r="K897" s="114"/>
    </row>
    <row r="898" spans="11:11" x14ac:dyDescent="0.25">
      <c r="K898" s="114"/>
    </row>
    <row r="899" spans="11:11" x14ac:dyDescent="0.25">
      <c r="K899" s="114"/>
    </row>
    <row r="900" spans="11:11" x14ac:dyDescent="0.25">
      <c r="K900" s="114"/>
    </row>
    <row r="901" spans="11:11" x14ac:dyDescent="0.25">
      <c r="K901" s="114"/>
    </row>
    <row r="902" spans="11:11" x14ac:dyDescent="0.25">
      <c r="K902" s="114"/>
    </row>
    <row r="903" spans="11:11" x14ac:dyDescent="0.25">
      <c r="K903" s="114"/>
    </row>
    <row r="904" spans="11:11" x14ac:dyDescent="0.25">
      <c r="K904" s="114"/>
    </row>
    <row r="905" spans="11:11" x14ac:dyDescent="0.25">
      <c r="K905" s="114"/>
    </row>
    <row r="906" spans="11:11" x14ac:dyDescent="0.25">
      <c r="K906" s="114"/>
    </row>
    <row r="907" spans="11:11" x14ac:dyDescent="0.25">
      <c r="K907" s="114"/>
    </row>
    <row r="908" spans="11:11" x14ac:dyDescent="0.25">
      <c r="K908" s="114"/>
    </row>
    <row r="909" spans="11:11" x14ac:dyDescent="0.25">
      <c r="K909" s="114"/>
    </row>
    <row r="910" spans="11:11" x14ac:dyDescent="0.25">
      <c r="K910" s="114"/>
    </row>
    <row r="911" spans="11:11" x14ac:dyDescent="0.25">
      <c r="K911" s="114"/>
    </row>
    <row r="912" spans="11:11" x14ac:dyDescent="0.25">
      <c r="K912" s="114"/>
    </row>
    <row r="913" spans="11:11" x14ac:dyDescent="0.25">
      <c r="K913" s="114"/>
    </row>
    <row r="914" spans="11:11" x14ac:dyDescent="0.25">
      <c r="K914" s="114"/>
    </row>
    <row r="915" spans="11:11" x14ac:dyDescent="0.25">
      <c r="K915" s="114"/>
    </row>
    <row r="916" spans="11:11" x14ac:dyDescent="0.25">
      <c r="K916" s="114"/>
    </row>
    <row r="917" spans="11:11" x14ac:dyDescent="0.25">
      <c r="K917" s="114"/>
    </row>
    <row r="918" spans="11:11" x14ac:dyDescent="0.25">
      <c r="K918" s="114"/>
    </row>
    <row r="919" spans="11:11" x14ac:dyDescent="0.25">
      <c r="K919" s="114"/>
    </row>
    <row r="920" spans="11:11" x14ac:dyDescent="0.25">
      <c r="K920" s="114"/>
    </row>
    <row r="921" spans="11:11" x14ac:dyDescent="0.25">
      <c r="K921" s="114"/>
    </row>
    <row r="922" spans="11:11" x14ac:dyDescent="0.25">
      <c r="K922" s="114"/>
    </row>
    <row r="923" spans="11:11" x14ac:dyDescent="0.25">
      <c r="K923" s="114"/>
    </row>
    <row r="924" spans="11:11" x14ac:dyDescent="0.25">
      <c r="K924" s="114"/>
    </row>
    <row r="925" spans="11:11" x14ac:dyDescent="0.25">
      <c r="K925" s="114"/>
    </row>
    <row r="926" spans="11:11" x14ac:dyDescent="0.25">
      <c r="K926" s="114"/>
    </row>
    <row r="927" spans="11:11" x14ac:dyDescent="0.25">
      <c r="K927" s="114"/>
    </row>
    <row r="928" spans="11:11" x14ac:dyDescent="0.25">
      <c r="K928" s="114"/>
    </row>
    <row r="929" spans="11:11" x14ac:dyDescent="0.25">
      <c r="K929" s="114"/>
    </row>
    <row r="930" spans="11:11" x14ac:dyDescent="0.25">
      <c r="K930" s="114"/>
    </row>
    <row r="931" spans="11:11" x14ac:dyDescent="0.25">
      <c r="K931" s="114"/>
    </row>
    <row r="932" spans="11:11" x14ac:dyDescent="0.25">
      <c r="K932" s="114"/>
    </row>
    <row r="933" spans="11:11" x14ac:dyDescent="0.25">
      <c r="K933" s="114"/>
    </row>
    <row r="934" spans="11:11" x14ac:dyDescent="0.25">
      <c r="K934" s="114"/>
    </row>
    <row r="935" spans="11:11" x14ac:dyDescent="0.25">
      <c r="K935" s="114"/>
    </row>
    <row r="936" spans="11:11" x14ac:dyDescent="0.25">
      <c r="K936" s="114"/>
    </row>
    <row r="937" spans="11:11" x14ac:dyDescent="0.25">
      <c r="K937" s="114"/>
    </row>
    <row r="938" spans="11:11" x14ac:dyDescent="0.25">
      <c r="K938" s="114"/>
    </row>
    <row r="939" spans="11:11" x14ac:dyDescent="0.25">
      <c r="K939" s="114"/>
    </row>
    <row r="940" spans="11:11" x14ac:dyDescent="0.25">
      <c r="K940" s="114"/>
    </row>
    <row r="941" spans="11:11" x14ac:dyDescent="0.25">
      <c r="K941" s="114"/>
    </row>
    <row r="942" spans="11:11" x14ac:dyDescent="0.25">
      <c r="K942" s="114"/>
    </row>
    <row r="943" spans="11:11" x14ac:dyDescent="0.25">
      <c r="K943" s="114"/>
    </row>
    <row r="944" spans="11:11" x14ac:dyDescent="0.25">
      <c r="K944" s="114"/>
    </row>
    <row r="945" spans="11:11" x14ac:dyDescent="0.25">
      <c r="K945" s="114"/>
    </row>
    <row r="946" spans="11:11" x14ac:dyDescent="0.25">
      <c r="K946" s="114"/>
    </row>
    <row r="947" spans="11:11" x14ac:dyDescent="0.25">
      <c r="K947" s="114"/>
    </row>
    <row r="948" spans="11:11" x14ac:dyDescent="0.25">
      <c r="K948" s="114"/>
    </row>
    <row r="949" spans="11:11" x14ac:dyDescent="0.25">
      <c r="K949" s="114"/>
    </row>
    <row r="950" spans="11:11" x14ac:dyDescent="0.25">
      <c r="K950" s="114"/>
    </row>
    <row r="951" spans="11:11" x14ac:dyDescent="0.25">
      <c r="K951" s="114"/>
    </row>
    <row r="952" spans="11:11" x14ac:dyDescent="0.25">
      <c r="K952" s="114"/>
    </row>
    <row r="953" spans="11:11" x14ac:dyDescent="0.25">
      <c r="K953" s="114"/>
    </row>
    <row r="954" spans="11:11" x14ac:dyDescent="0.25">
      <c r="K954" s="114"/>
    </row>
    <row r="955" spans="11:11" x14ac:dyDescent="0.25">
      <c r="K955" s="114"/>
    </row>
    <row r="956" spans="11:11" x14ac:dyDescent="0.25">
      <c r="K956" s="114"/>
    </row>
    <row r="957" spans="11:11" x14ac:dyDescent="0.25">
      <c r="K957" s="114"/>
    </row>
    <row r="958" spans="11:11" x14ac:dyDescent="0.25">
      <c r="K958" s="114"/>
    </row>
    <row r="959" spans="11:11" x14ac:dyDescent="0.25">
      <c r="K959" s="114"/>
    </row>
    <row r="960" spans="11:11" x14ac:dyDescent="0.25">
      <c r="K960" s="114"/>
    </row>
    <row r="961" spans="11:11" x14ac:dyDescent="0.25">
      <c r="K961" s="114"/>
    </row>
    <row r="962" spans="11:11" x14ac:dyDescent="0.25">
      <c r="K962" s="114"/>
    </row>
    <row r="963" spans="11:11" x14ac:dyDescent="0.25">
      <c r="K963" s="114"/>
    </row>
    <row r="964" spans="11:11" x14ac:dyDescent="0.25">
      <c r="K964" s="114"/>
    </row>
    <row r="965" spans="11:11" x14ac:dyDescent="0.25">
      <c r="K965" s="114"/>
    </row>
    <row r="966" spans="11:11" x14ac:dyDescent="0.25">
      <c r="K966" s="114"/>
    </row>
    <row r="967" spans="11:11" x14ac:dyDescent="0.25">
      <c r="K967" s="114"/>
    </row>
    <row r="968" spans="11:11" x14ac:dyDescent="0.25">
      <c r="K968" s="114"/>
    </row>
    <row r="969" spans="11:11" x14ac:dyDescent="0.25">
      <c r="K969" s="114"/>
    </row>
    <row r="970" spans="11:11" x14ac:dyDescent="0.25">
      <c r="K970" s="114"/>
    </row>
    <row r="971" spans="11:11" x14ac:dyDescent="0.25">
      <c r="K971" s="114"/>
    </row>
    <row r="972" spans="11:11" x14ac:dyDescent="0.25">
      <c r="K972" s="114"/>
    </row>
    <row r="973" spans="11:11" x14ac:dyDescent="0.25">
      <c r="K973" s="114"/>
    </row>
    <row r="974" spans="11:11" x14ac:dyDescent="0.25">
      <c r="K974" s="114"/>
    </row>
    <row r="975" spans="11:11" x14ac:dyDescent="0.25">
      <c r="K975" s="114"/>
    </row>
    <row r="976" spans="11:11" x14ac:dyDescent="0.25">
      <c r="K976" s="114"/>
    </row>
    <row r="977" spans="11:11" x14ac:dyDescent="0.25">
      <c r="K977" s="114"/>
    </row>
    <row r="978" spans="11:11" x14ac:dyDescent="0.25">
      <c r="K978" s="114"/>
    </row>
    <row r="979" spans="11:11" x14ac:dyDescent="0.25">
      <c r="K979" s="114"/>
    </row>
    <row r="980" spans="11:11" x14ac:dyDescent="0.25">
      <c r="K980" s="114"/>
    </row>
    <row r="981" spans="11:11" x14ac:dyDescent="0.25">
      <c r="K981" s="114"/>
    </row>
    <row r="982" spans="11:11" x14ac:dyDescent="0.25">
      <c r="K982" s="114"/>
    </row>
    <row r="983" spans="11:11" x14ac:dyDescent="0.25">
      <c r="K983" s="114"/>
    </row>
    <row r="984" spans="11:11" x14ac:dyDescent="0.25">
      <c r="K984" s="114"/>
    </row>
    <row r="985" spans="11:11" x14ac:dyDescent="0.25">
      <c r="K985" s="114"/>
    </row>
    <row r="986" spans="11:11" x14ac:dyDescent="0.25">
      <c r="K986" s="114"/>
    </row>
    <row r="987" spans="11:11" x14ac:dyDescent="0.25">
      <c r="K987" s="114"/>
    </row>
    <row r="988" spans="11:11" x14ac:dyDescent="0.25">
      <c r="K988" s="114"/>
    </row>
    <row r="989" spans="11:11" x14ac:dyDescent="0.25">
      <c r="K989" s="114"/>
    </row>
    <row r="990" spans="11:11" x14ac:dyDescent="0.25">
      <c r="K990" s="114"/>
    </row>
    <row r="991" spans="11:11" x14ac:dyDescent="0.25">
      <c r="K991" s="114"/>
    </row>
    <row r="992" spans="11:11" x14ac:dyDescent="0.25">
      <c r="K992" s="114"/>
    </row>
    <row r="993" spans="11:11" x14ac:dyDescent="0.25">
      <c r="K993" s="114"/>
    </row>
    <row r="994" spans="11:11" x14ac:dyDescent="0.25">
      <c r="K994" s="114"/>
    </row>
    <row r="995" spans="11:11" x14ac:dyDescent="0.25">
      <c r="K995" s="114"/>
    </row>
    <row r="996" spans="11:11" x14ac:dyDescent="0.25">
      <c r="K996" s="114"/>
    </row>
    <row r="997" spans="11:11" x14ac:dyDescent="0.25">
      <c r="K997" s="114"/>
    </row>
    <row r="998" spans="11:11" x14ac:dyDescent="0.25">
      <c r="K998" s="114"/>
    </row>
    <row r="999" spans="11:11" x14ac:dyDescent="0.25">
      <c r="K999" s="114"/>
    </row>
    <row r="1000" spans="11:11" x14ac:dyDescent="0.25">
      <c r="K1000" s="114"/>
    </row>
    <row r="1001" spans="11:11" x14ac:dyDescent="0.25">
      <c r="K1001" s="114"/>
    </row>
    <row r="1002" spans="11:11" x14ac:dyDescent="0.25">
      <c r="K1002" s="114"/>
    </row>
    <row r="1003" spans="11:11" x14ac:dyDescent="0.25">
      <c r="K1003" s="114"/>
    </row>
    <row r="1004" spans="11:11" x14ac:dyDescent="0.25">
      <c r="K1004" s="114"/>
    </row>
    <row r="1005" spans="11:11" x14ac:dyDescent="0.25">
      <c r="K1005" s="114"/>
    </row>
    <row r="1006" spans="11:11" x14ac:dyDescent="0.25">
      <c r="K1006" s="114"/>
    </row>
    <row r="1007" spans="11:11" x14ac:dyDescent="0.25">
      <c r="K1007" s="114"/>
    </row>
    <row r="1008" spans="11:11" x14ac:dyDescent="0.25">
      <c r="K1008" s="114"/>
    </row>
    <row r="1009" spans="11:11" x14ac:dyDescent="0.25">
      <c r="K1009" s="114"/>
    </row>
    <row r="1010" spans="11:11" x14ac:dyDescent="0.25">
      <c r="K1010" s="114"/>
    </row>
    <row r="1011" spans="11:11" x14ac:dyDescent="0.25">
      <c r="K1011" s="114"/>
    </row>
    <row r="1012" spans="11:11" x14ac:dyDescent="0.25">
      <c r="K1012" s="114"/>
    </row>
    <row r="1013" spans="11:11" x14ac:dyDescent="0.25">
      <c r="K1013" s="114"/>
    </row>
    <row r="1014" spans="11:11" x14ac:dyDescent="0.25">
      <c r="K1014" s="114"/>
    </row>
    <row r="1015" spans="11:11" x14ac:dyDescent="0.25">
      <c r="K1015" s="114"/>
    </row>
    <row r="1016" spans="11:11" x14ac:dyDescent="0.25">
      <c r="K1016" s="114"/>
    </row>
    <row r="1017" spans="11:11" x14ac:dyDescent="0.25">
      <c r="K1017" s="114"/>
    </row>
    <row r="1018" spans="11:11" x14ac:dyDescent="0.25">
      <c r="K1018" s="114"/>
    </row>
    <row r="1019" spans="11:11" x14ac:dyDescent="0.25">
      <c r="K1019" s="114"/>
    </row>
    <row r="1020" spans="11:11" x14ac:dyDescent="0.25">
      <c r="K1020" s="114"/>
    </row>
    <row r="1021" spans="11:11" x14ac:dyDescent="0.25">
      <c r="K1021" s="114"/>
    </row>
    <row r="1022" spans="11:11" x14ac:dyDescent="0.25">
      <c r="K1022" s="114"/>
    </row>
    <row r="1023" spans="11:11" x14ac:dyDescent="0.25">
      <c r="K1023" s="114"/>
    </row>
    <row r="1024" spans="11:11" x14ac:dyDescent="0.25">
      <c r="K1024" s="114"/>
    </row>
    <row r="1025" spans="11:11" x14ac:dyDescent="0.25">
      <c r="K1025" s="114"/>
    </row>
    <row r="1026" spans="11:11" x14ac:dyDescent="0.25">
      <c r="K1026" s="114"/>
    </row>
    <row r="1027" spans="11:11" x14ac:dyDescent="0.25">
      <c r="K1027" s="114"/>
    </row>
    <row r="1028" spans="11:11" x14ac:dyDescent="0.25">
      <c r="K1028" s="114"/>
    </row>
    <row r="1029" spans="11:11" x14ac:dyDescent="0.25">
      <c r="K1029" s="114"/>
    </row>
    <row r="1030" spans="11:11" x14ac:dyDescent="0.25">
      <c r="K1030" s="114"/>
    </row>
    <row r="1031" spans="11:11" x14ac:dyDescent="0.25">
      <c r="K1031" s="114"/>
    </row>
    <row r="1032" spans="11:11" x14ac:dyDescent="0.25">
      <c r="K1032" s="114"/>
    </row>
    <row r="1033" spans="11:11" x14ac:dyDescent="0.25">
      <c r="K1033" s="114"/>
    </row>
    <row r="1034" spans="11:11" x14ac:dyDescent="0.25">
      <c r="K1034" s="114"/>
    </row>
    <row r="1035" spans="11:11" x14ac:dyDescent="0.25">
      <c r="K1035" s="114"/>
    </row>
    <row r="1036" spans="11:11" x14ac:dyDescent="0.25">
      <c r="K1036" s="114"/>
    </row>
    <row r="1037" spans="11:11" x14ac:dyDescent="0.25">
      <c r="K1037" s="114"/>
    </row>
    <row r="1038" spans="11:11" x14ac:dyDescent="0.25">
      <c r="K1038" s="114"/>
    </row>
    <row r="1039" spans="11:11" x14ac:dyDescent="0.25">
      <c r="K1039" s="114"/>
    </row>
    <row r="1040" spans="11:11" x14ac:dyDescent="0.25">
      <c r="K1040" s="114"/>
    </row>
    <row r="1041" spans="11:11" x14ac:dyDescent="0.25">
      <c r="K1041" s="114"/>
    </row>
    <row r="1042" spans="11:11" x14ac:dyDescent="0.25">
      <c r="K1042" s="114"/>
    </row>
    <row r="1043" spans="11:11" x14ac:dyDescent="0.25">
      <c r="K1043" s="114"/>
    </row>
    <row r="1044" spans="11:11" x14ac:dyDescent="0.25">
      <c r="K1044" s="114"/>
    </row>
    <row r="1045" spans="11:11" x14ac:dyDescent="0.25">
      <c r="K1045" s="114"/>
    </row>
    <row r="1046" spans="11:11" x14ac:dyDescent="0.25">
      <c r="K1046" s="114"/>
    </row>
    <row r="1047" spans="11:11" x14ac:dyDescent="0.25">
      <c r="K1047" s="114"/>
    </row>
    <row r="1048" spans="11:11" x14ac:dyDescent="0.25">
      <c r="K1048" s="114"/>
    </row>
    <row r="1049" spans="11:11" x14ac:dyDescent="0.25">
      <c r="K1049" s="114"/>
    </row>
    <row r="1050" spans="11:11" x14ac:dyDescent="0.25">
      <c r="K1050" s="114"/>
    </row>
    <row r="1051" spans="11:11" x14ac:dyDescent="0.25">
      <c r="K1051" s="114"/>
    </row>
    <row r="1052" spans="11:11" x14ac:dyDescent="0.25">
      <c r="K1052" s="114"/>
    </row>
    <row r="1053" spans="11:11" x14ac:dyDescent="0.25">
      <c r="K1053" s="114"/>
    </row>
    <row r="1054" spans="11:11" x14ac:dyDescent="0.25">
      <c r="K1054" s="114"/>
    </row>
    <row r="1055" spans="11:11" x14ac:dyDescent="0.25">
      <c r="K1055" s="114"/>
    </row>
    <row r="1056" spans="11:11" x14ac:dyDescent="0.25">
      <c r="K1056" s="114"/>
    </row>
    <row r="1057" spans="11:11" x14ac:dyDescent="0.25">
      <c r="K1057" s="114"/>
    </row>
    <row r="1058" spans="11:11" x14ac:dyDescent="0.25">
      <c r="K1058" s="114"/>
    </row>
    <row r="1059" spans="11:11" x14ac:dyDescent="0.25">
      <c r="K1059" s="114"/>
    </row>
    <row r="1060" spans="11:11" x14ac:dyDescent="0.25">
      <c r="K1060" s="114"/>
    </row>
    <row r="1061" spans="11:11" x14ac:dyDescent="0.25">
      <c r="K1061" s="114"/>
    </row>
    <row r="1062" spans="11:11" x14ac:dyDescent="0.25">
      <c r="K1062" s="114"/>
    </row>
    <row r="1063" spans="11:11" x14ac:dyDescent="0.25">
      <c r="K1063" s="114"/>
    </row>
    <row r="1064" spans="11:11" x14ac:dyDescent="0.25">
      <c r="K1064" s="114"/>
    </row>
    <row r="1065" spans="11:11" x14ac:dyDescent="0.25">
      <c r="K1065" s="114"/>
    </row>
    <row r="1066" spans="11:11" x14ac:dyDescent="0.25">
      <c r="K1066" s="114"/>
    </row>
    <row r="1067" spans="11:11" x14ac:dyDescent="0.25">
      <c r="K1067" s="114"/>
    </row>
    <row r="1068" spans="11:11" x14ac:dyDescent="0.25">
      <c r="K1068" s="114"/>
    </row>
    <row r="1069" spans="11:11" x14ac:dyDescent="0.25">
      <c r="K1069" s="114"/>
    </row>
    <row r="1070" spans="11:11" x14ac:dyDescent="0.25">
      <c r="K1070" s="114"/>
    </row>
    <row r="1071" spans="11:11" x14ac:dyDescent="0.25">
      <c r="K1071" s="114"/>
    </row>
    <row r="1072" spans="11:11" x14ac:dyDescent="0.25">
      <c r="K1072" s="114"/>
    </row>
    <row r="1073" spans="11:11" x14ac:dyDescent="0.25">
      <c r="K1073" s="114"/>
    </row>
    <row r="1074" spans="11:11" x14ac:dyDescent="0.25">
      <c r="K1074" s="114"/>
    </row>
    <row r="1075" spans="11:11" x14ac:dyDescent="0.25">
      <c r="K1075" s="114"/>
    </row>
    <row r="1076" spans="11:11" x14ac:dyDescent="0.25">
      <c r="K1076" s="114"/>
    </row>
    <row r="1077" spans="11:11" x14ac:dyDescent="0.25">
      <c r="K1077" s="114"/>
    </row>
    <row r="1078" spans="11:11" x14ac:dyDescent="0.25">
      <c r="K1078" s="114"/>
    </row>
    <row r="1079" spans="11:11" x14ac:dyDescent="0.25">
      <c r="K1079" s="114"/>
    </row>
    <row r="1080" spans="11:11" x14ac:dyDescent="0.25">
      <c r="K1080" s="114"/>
    </row>
    <row r="1081" spans="11:11" x14ac:dyDescent="0.25">
      <c r="K1081" s="114"/>
    </row>
    <row r="1082" spans="11:11" x14ac:dyDescent="0.25">
      <c r="K1082" s="114"/>
    </row>
    <row r="1083" spans="11:11" x14ac:dyDescent="0.25">
      <c r="K1083" s="114"/>
    </row>
    <row r="1084" spans="11:11" x14ac:dyDescent="0.25">
      <c r="K1084" s="114"/>
    </row>
    <row r="1085" spans="11:11" x14ac:dyDescent="0.25">
      <c r="K1085" s="114"/>
    </row>
    <row r="1086" spans="11:11" x14ac:dyDescent="0.25">
      <c r="K1086" s="114"/>
    </row>
    <row r="1087" spans="11:11" x14ac:dyDescent="0.25">
      <c r="K1087" s="114"/>
    </row>
    <row r="1088" spans="11:11" x14ac:dyDescent="0.25">
      <c r="K1088" s="114"/>
    </row>
    <row r="1089" spans="11:11" x14ac:dyDescent="0.25">
      <c r="K1089" s="114"/>
    </row>
    <row r="1090" spans="11:11" x14ac:dyDescent="0.25">
      <c r="K1090" s="114"/>
    </row>
    <row r="1091" spans="11:11" x14ac:dyDescent="0.25">
      <c r="K1091" s="114"/>
    </row>
    <row r="1092" spans="11:11" x14ac:dyDescent="0.25">
      <c r="K1092" s="114"/>
    </row>
    <row r="1093" spans="11:11" x14ac:dyDescent="0.25">
      <c r="K1093" s="114"/>
    </row>
    <row r="1094" spans="11:11" x14ac:dyDescent="0.25">
      <c r="K1094" s="114"/>
    </row>
    <row r="1095" spans="11:11" x14ac:dyDescent="0.25">
      <c r="K1095" s="114"/>
    </row>
    <row r="1096" spans="11:11" x14ac:dyDescent="0.25">
      <c r="K1096" s="114"/>
    </row>
    <row r="1097" spans="11:11" x14ac:dyDescent="0.25">
      <c r="K1097" s="114"/>
    </row>
    <row r="1098" spans="11:11" x14ac:dyDescent="0.25">
      <c r="K1098" s="114"/>
    </row>
    <row r="1099" spans="11:11" x14ac:dyDescent="0.25">
      <c r="K1099" s="114"/>
    </row>
    <row r="1100" spans="11:11" x14ac:dyDescent="0.25">
      <c r="K1100" s="114"/>
    </row>
    <row r="1101" spans="11:11" x14ac:dyDescent="0.25">
      <c r="K1101" s="114"/>
    </row>
    <row r="1102" spans="11:11" x14ac:dyDescent="0.25">
      <c r="K1102" s="114"/>
    </row>
    <row r="1103" spans="11:11" x14ac:dyDescent="0.25">
      <c r="K1103" s="114"/>
    </row>
    <row r="1104" spans="11:11" x14ac:dyDescent="0.25">
      <c r="K1104" s="114"/>
    </row>
    <row r="1105" spans="11:11" x14ac:dyDescent="0.25">
      <c r="K1105" s="114"/>
    </row>
    <row r="1106" spans="11:11" x14ac:dyDescent="0.25">
      <c r="K1106" s="114"/>
    </row>
    <row r="1107" spans="11:11" x14ac:dyDescent="0.25">
      <c r="K1107" s="114"/>
    </row>
    <row r="1108" spans="11:11" x14ac:dyDescent="0.25">
      <c r="K1108" s="114"/>
    </row>
    <row r="1109" spans="11:11" x14ac:dyDescent="0.25">
      <c r="K1109" s="114"/>
    </row>
    <row r="1110" spans="11:11" x14ac:dyDescent="0.25">
      <c r="K1110" s="114"/>
    </row>
    <row r="1111" spans="11:11" x14ac:dyDescent="0.25">
      <c r="K1111" s="114"/>
    </row>
    <row r="1112" spans="11:11" x14ac:dyDescent="0.25">
      <c r="K1112" s="114"/>
    </row>
    <row r="1113" spans="11:11" x14ac:dyDescent="0.25">
      <c r="K1113" s="114"/>
    </row>
    <row r="1114" spans="11:11" x14ac:dyDescent="0.25">
      <c r="K1114" s="114"/>
    </row>
    <row r="1115" spans="11:11" x14ac:dyDescent="0.25">
      <c r="K1115" s="114"/>
    </row>
    <row r="1116" spans="11:11" x14ac:dyDescent="0.25">
      <c r="K1116" s="114"/>
    </row>
    <row r="1117" spans="11:11" x14ac:dyDescent="0.25">
      <c r="K1117" s="114"/>
    </row>
    <row r="1118" spans="11:11" x14ac:dyDescent="0.25">
      <c r="K1118" s="114"/>
    </row>
    <row r="1119" spans="11:11" x14ac:dyDescent="0.25">
      <c r="K1119" s="114"/>
    </row>
    <row r="1120" spans="11:11" x14ac:dyDescent="0.25">
      <c r="K1120" s="114"/>
    </row>
    <row r="1121" spans="11:11" x14ac:dyDescent="0.25">
      <c r="K1121" s="114"/>
    </row>
    <row r="1122" spans="11:11" x14ac:dyDescent="0.25">
      <c r="K1122" s="114"/>
    </row>
    <row r="1123" spans="11:11" x14ac:dyDescent="0.25">
      <c r="K1123" s="114"/>
    </row>
    <row r="1124" spans="11:11" x14ac:dyDescent="0.25">
      <c r="K1124" s="114"/>
    </row>
    <row r="1125" spans="11:11" x14ac:dyDescent="0.25">
      <c r="K1125" s="114"/>
    </row>
    <row r="1126" spans="11:11" x14ac:dyDescent="0.25">
      <c r="K1126" s="114"/>
    </row>
    <row r="1127" spans="11:11" x14ac:dyDescent="0.25">
      <c r="K1127" s="114"/>
    </row>
    <row r="1128" spans="11:11" x14ac:dyDescent="0.25">
      <c r="K1128" s="114"/>
    </row>
    <row r="1129" spans="11:11" x14ac:dyDescent="0.25">
      <c r="K1129" s="114"/>
    </row>
    <row r="1130" spans="11:11" x14ac:dyDescent="0.25">
      <c r="K1130" s="114"/>
    </row>
    <row r="1131" spans="11:11" x14ac:dyDescent="0.25">
      <c r="K1131" s="114"/>
    </row>
    <row r="1132" spans="11:11" x14ac:dyDescent="0.25">
      <c r="K1132" s="114"/>
    </row>
    <row r="1133" spans="11:11" x14ac:dyDescent="0.25">
      <c r="K1133" s="114"/>
    </row>
    <row r="1134" spans="11:11" x14ac:dyDescent="0.25">
      <c r="K1134" s="114"/>
    </row>
    <row r="1135" spans="11:11" x14ac:dyDescent="0.25">
      <c r="K1135" s="114"/>
    </row>
    <row r="1136" spans="11:11" x14ac:dyDescent="0.25">
      <c r="K1136" s="114"/>
    </row>
    <row r="1137" spans="11:11" x14ac:dyDescent="0.25">
      <c r="K1137" s="114"/>
    </row>
    <row r="1138" spans="11:11" x14ac:dyDescent="0.25">
      <c r="K1138" s="114"/>
    </row>
    <row r="1139" spans="11:11" x14ac:dyDescent="0.25">
      <c r="K1139" s="114"/>
    </row>
    <row r="1140" spans="11:11" x14ac:dyDescent="0.25">
      <c r="K1140" s="114"/>
    </row>
    <row r="1141" spans="11:11" x14ac:dyDescent="0.25">
      <c r="K1141" s="114"/>
    </row>
    <row r="1142" spans="11:11" x14ac:dyDescent="0.25">
      <c r="K1142" s="114"/>
    </row>
    <row r="1143" spans="11:11" x14ac:dyDescent="0.25">
      <c r="K1143" s="114"/>
    </row>
    <row r="1144" spans="11:11" x14ac:dyDescent="0.25">
      <c r="K1144" s="114"/>
    </row>
    <row r="1145" spans="11:11" x14ac:dyDescent="0.25">
      <c r="K1145" s="114"/>
    </row>
    <row r="1146" spans="11:11" x14ac:dyDescent="0.25">
      <c r="K1146" s="114"/>
    </row>
    <row r="1147" spans="11:11" x14ac:dyDescent="0.25">
      <c r="K1147" s="114"/>
    </row>
    <row r="1148" spans="11:11" x14ac:dyDescent="0.25">
      <c r="K1148" s="114"/>
    </row>
    <row r="1149" spans="11:11" x14ac:dyDescent="0.25">
      <c r="K1149" s="114"/>
    </row>
    <row r="1150" spans="11:11" x14ac:dyDescent="0.25">
      <c r="K1150" s="114"/>
    </row>
    <row r="1151" spans="11:11" x14ac:dyDescent="0.25">
      <c r="K1151" s="114"/>
    </row>
    <row r="1152" spans="11:11" x14ac:dyDescent="0.25">
      <c r="K1152" s="114"/>
    </row>
    <row r="1153" spans="11:11" x14ac:dyDescent="0.25">
      <c r="K1153" s="114"/>
    </row>
    <row r="1154" spans="11:11" x14ac:dyDescent="0.25">
      <c r="K1154" s="114"/>
    </row>
    <row r="1155" spans="11:11" x14ac:dyDescent="0.25">
      <c r="K1155" s="114"/>
    </row>
    <row r="1156" spans="11:11" x14ac:dyDescent="0.25">
      <c r="K1156" s="114"/>
    </row>
    <row r="1157" spans="11:11" x14ac:dyDescent="0.25">
      <c r="K1157" s="114"/>
    </row>
    <row r="1158" spans="11:11" x14ac:dyDescent="0.25">
      <c r="K1158" s="114"/>
    </row>
    <row r="1159" spans="11:11" x14ac:dyDescent="0.25">
      <c r="K1159" s="114"/>
    </row>
    <row r="1160" spans="11:11" x14ac:dyDescent="0.25">
      <c r="K1160" s="114"/>
    </row>
    <row r="1161" spans="11:11" x14ac:dyDescent="0.25">
      <c r="K1161" s="114"/>
    </row>
    <row r="1162" spans="11:11" x14ac:dyDescent="0.25">
      <c r="K1162" s="114"/>
    </row>
    <row r="1163" spans="11:11" x14ac:dyDescent="0.25">
      <c r="K1163" s="114"/>
    </row>
    <row r="1164" spans="11:11" x14ac:dyDescent="0.25">
      <c r="K1164" s="114"/>
    </row>
    <row r="1165" spans="11:11" x14ac:dyDescent="0.25">
      <c r="K1165" s="114"/>
    </row>
    <row r="1166" spans="11:11" x14ac:dyDescent="0.25">
      <c r="K1166" s="114"/>
    </row>
    <row r="1167" spans="11:11" x14ac:dyDescent="0.25">
      <c r="K1167" s="114"/>
    </row>
    <row r="1168" spans="11:11" x14ac:dyDescent="0.25">
      <c r="K1168" s="114"/>
    </row>
    <row r="1169" spans="11:11" x14ac:dyDescent="0.25">
      <c r="K1169" s="114"/>
    </row>
    <row r="1170" spans="11:11" x14ac:dyDescent="0.25">
      <c r="K1170" s="114"/>
    </row>
    <row r="1171" spans="11:11" x14ac:dyDescent="0.25">
      <c r="K1171" s="114"/>
    </row>
    <row r="1172" spans="11:11" x14ac:dyDescent="0.25">
      <c r="K1172" s="114"/>
    </row>
    <row r="1173" spans="11:11" x14ac:dyDescent="0.25">
      <c r="K1173" s="114"/>
    </row>
    <row r="1174" spans="11:11" x14ac:dyDescent="0.25">
      <c r="K1174" s="114"/>
    </row>
    <row r="1175" spans="11:11" x14ac:dyDescent="0.25">
      <c r="K1175" s="114"/>
    </row>
    <row r="1176" spans="11:11" x14ac:dyDescent="0.25">
      <c r="K1176" s="114"/>
    </row>
    <row r="1177" spans="11:11" x14ac:dyDescent="0.25">
      <c r="K1177" s="114"/>
    </row>
    <row r="1178" spans="11:11" x14ac:dyDescent="0.25">
      <c r="K1178" s="114"/>
    </row>
    <row r="1179" spans="11:11" x14ac:dyDescent="0.25">
      <c r="K1179" s="114"/>
    </row>
    <row r="1180" spans="11:11" x14ac:dyDescent="0.25">
      <c r="K1180" s="114"/>
    </row>
    <row r="1181" spans="11:11" x14ac:dyDescent="0.25">
      <c r="K1181" s="114"/>
    </row>
    <row r="1182" spans="11:11" x14ac:dyDescent="0.25">
      <c r="K1182" s="114"/>
    </row>
    <row r="1183" spans="11:11" x14ac:dyDescent="0.25">
      <c r="K1183" s="114"/>
    </row>
    <row r="1184" spans="11:11" x14ac:dyDescent="0.25">
      <c r="K1184" s="114"/>
    </row>
    <row r="1185" spans="11:11" x14ac:dyDescent="0.25">
      <c r="K1185" s="114"/>
    </row>
    <row r="1186" spans="11:11" x14ac:dyDescent="0.25">
      <c r="K1186" s="114"/>
    </row>
    <row r="1187" spans="11:11" x14ac:dyDescent="0.25">
      <c r="K1187" s="114"/>
    </row>
    <row r="1188" spans="11:11" x14ac:dyDescent="0.25">
      <c r="K1188" s="114"/>
    </row>
    <row r="1189" spans="11:11" x14ac:dyDescent="0.25">
      <c r="K1189" s="114"/>
    </row>
    <row r="1190" spans="11:11" x14ac:dyDescent="0.25">
      <c r="K1190" s="114"/>
    </row>
    <row r="1191" spans="11:11" x14ac:dyDescent="0.25">
      <c r="K1191" s="114"/>
    </row>
    <row r="1192" spans="11:11" x14ac:dyDescent="0.25">
      <c r="K1192" s="114"/>
    </row>
    <row r="1193" spans="11:11" x14ac:dyDescent="0.25">
      <c r="K1193" s="114"/>
    </row>
    <row r="1194" spans="11:11" x14ac:dyDescent="0.25">
      <c r="K1194" s="114"/>
    </row>
    <row r="1195" spans="11:11" x14ac:dyDescent="0.25">
      <c r="K1195" s="114"/>
    </row>
    <row r="1196" spans="11:11" x14ac:dyDescent="0.25">
      <c r="K1196" s="114"/>
    </row>
    <row r="1197" spans="11:11" x14ac:dyDescent="0.25">
      <c r="K1197" s="114"/>
    </row>
    <row r="1198" spans="11:11" x14ac:dyDescent="0.25">
      <c r="K1198" s="114"/>
    </row>
    <row r="1199" spans="11:11" x14ac:dyDescent="0.25">
      <c r="K1199" s="114"/>
    </row>
    <row r="1200" spans="11:11" x14ac:dyDescent="0.25">
      <c r="K1200" s="114"/>
    </row>
    <row r="1201" spans="11:11" x14ac:dyDescent="0.25">
      <c r="K1201" s="114"/>
    </row>
    <row r="1202" spans="11:11" x14ac:dyDescent="0.25">
      <c r="K1202" s="114"/>
    </row>
    <row r="1203" spans="11:11" x14ac:dyDescent="0.25">
      <c r="K1203" s="114"/>
    </row>
    <row r="1204" spans="11:11" x14ac:dyDescent="0.25">
      <c r="K1204" s="114"/>
    </row>
    <row r="1205" spans="11:11" x14ac:dyDescent="0.25">
      <c r="K1205" s="114"/>
    </row>
    <row r="1206" spans="11:11" x14ac:dyDescent="0.25">
      <c r="K1206" s="114"/>
    </row>
    <row r="1207" spans="11:11" x14ac:dyDescent="0.25">
      <c r="K1207" s="114"/>
    </row>
    <row r="1208" spans="11:11" x14ac:dyDescent="0.25">
      <c r="K1208" s="114"/>
    </row>
    <row r="1209" spans="11:11" x14ac:dyDescent="0.25">
      <c r="K1209" s="114"/>
    </row>
    <row r="1210" spans="11:11" x14ac:dyDescent="0.25">
      <c r="K1210" s="114"/>
    </row>
    <row r="1211" spans="11:11" x14ac:dyDescent="0.25">
      <c r="K1211" s="114"/>
    </row>
    <row r="1212" spans="11:11" x14ac:dyDescent="0.25">
      <c r="K1212" s="114"/>
    </row>
    <row r="1213" spans="11:11" x14ac:dyDescent="0.25">
      <c r="K1213" s="114"/>
    </row>
    <row r="1214" spans="11:11" x14ac:dyDescent="0.25">
      <c r="K1214" s="114"/>
    </row>
    <row r="1215" spans="11:11" x14ac:dyDescent="0.25">
      <c r="K1215" s="114"/>
    </row>
    <row r="1216" spans="11:11" x14ac:dyDescent="0.25">
      <c r="K1216" s="114"/>
    </row>
    <row r="1217" spans="11:11" x14ac:dyDescent="0.25">
      <c r="K1217" s="114"/>
    </row>
    <row r="1218" spans="11:11" x14ac:dyDescent="0.25">
      <c r="K1218" s="114"/>
    </row>
    <row r="1219" spans="11:11" x14ac:dyDescent="0.25">
      <c r="K1219" s="114"/>
    </row>
    <row r="1220" spans="11:11" x14ac:dyDescent="0.25">
      <c r="K1220" s="114"/>
    </row>
    <row r="1221" spans="11:11" x14ac:dyDescent="0.25">
      <c r="K1221" s="114"/>
    </row>
    <row r="1222" spans="11:11" x14ac:dyDescent="0.25">
      <c r="K1222" s="114"/>
    </row>
    <row r="1223" spans="11:11" x14ac:dyDescent="0.25">
      <c r="K1223" s="114"/>
    </row>
    <row r="1224" spans="11:11" x14ac:dyDescent="0.25">
      <c r="K1224" s="114"/>
    </row>
    <row r="1225" spans="11:11" x14ac:dyDescent="0.25">
      <c r="K1225" s="114"/>
    </row>
    <row r="1226" spans="11:11" x14ac:dyDescent="0.25">
      <c r="K1226" s="114"/>
    </row>
    <row r="1227" spans="11:11" x14ac:dyDescent="0.25">
      <c r="K1227" s="114"/>
    </row>
    <row r="1228" spans="11:11" x14ac:dyDescent="0.25">
      <c r="K1228" s="114"/>
    </row>
    <row r="1229" spans="11:11" x14ac:dyDescent="0.25">
      <c r="K1229" s="114"/>
    </row>
    <row r="1230" spans="11:11" x14ac:dyDescent="0.25">
      <c r="K1230" s="114"/>
    </row>
    <row r="1231" spans="11:11" x14ac:dyDescent="0.25">
      <c r="K1231" s="114"/>
    </row>
    <row r="1232" spans="11:11" x14ac:dyDescent="0.25">
      <c r="K1232" s="114"/>
    </row>
    <row r="1233" spans="11:11" x14ac:dyDescent="0.25">
      <c r="K1233" s="114"/>
    </row>
    <row r="1234" spans="11:11" x14ac:dyDescent="0.25">
      <c r="K1234" s="114"/>
    </row>
    <row r="1235" spans="11:11" x14ac:dyDescent="0.25">
      <c r="K1235" s="114"/>
    </row>
    <row r="1236" spans="11:11" x14ac:dyDescent="0.25">
      <c r="K1236" s="114"/>
    </row>
    <row r="1237" spans="11:11" x14ac:dyDescent="0.25">
      <c r="K1237" s="114"/>
    </row>
    <row r="1238" spans="11:11" x14ac:dyDescent="0.25">
      <c r="K1238" s="114"/>
    </row>
    <row r="1239" spans="11:11" x14ac:dyDescent="0.25">
      <c r="K1239" s="114"/>
    </row>
    <row r="1240" spans="11:11" x14ac:dyDescent="0.25">
      <c r="K1240" s="114"/>
    </row>
    <row r="1241" spans="11:11" x14ac:dyDescent="0.25">
      <c r="K1241" s="114"/>
    </row>
    <row r="1242" spans="11:11" x14ac:dyDescent="0.25">
      <c r="K1242" s="114"/>
    </row>
    <row r="1243" spans="11:11" x14ac:dyDescent="0.25">
      <c r="K1243" s="114"/>
    </row>
    <row r="1244" spans="11:11" x14ac:dyDescent="0.25">
      <c r="K1244" s="114"/>
    </row>
    <row r="1245" spans="11:11" x14ac:dyDescent="0.25">
      <c r="K1245" s="114"/>
    </row>
    <row r="1246" spans="11:11" x14ac:dyDescent="0.25">
      <c r="K1246" s="114"/>
    </row>
    <row r="1247" spans="11:11" x14ac:dyDescent="0.25">
      <c r="K1247" s="114"/>
    </row>
    <row r="1248" spans="11:11" x14ac:dyDescent="0.25">
      <c r="K1248" s="114"/>
    </row>
    <row r="1249" spans="11:11" x14ac:dyDescent="0.25">
      <c r="K1249" s="114"/>
    </row>
    <row r="1250" spans="11:11" x14ac:dyDescent="0.25">
      <c r="K1250" s="114"/>
    </row>
    <row r="1251" spans="11:11" x14ac:dyDescent="0.25">
      <c r="K1251" s="114"/>
    </row>
    <row r="1252" spans="11:11" x14ac:dyDescent="0.25">
      <c r="K1252" s="114"/>
    </row>
    <row r="1253" spans="11:11" x14ac:dyDescent="0.25">
      <c r="K1253" s="114"/>
    </row>
    <row r="1254" spans="11:11" x14ac:dyDescent="0.25">
      <c r="K1254" s="114"/>
    </row>
    <row r="1255" spans="11:11" x14ac:dyDescent="0.25">
      <c r="K1255" s="114"/>
    </row>
    <row r="1256" spans="11:11" x14ac:dyDescent="0.25">
      <c r="K1256" s="114"/>
    </row>
    <row r="1257" spans="11:11" x14ac:dyDescent="0.25">
      <c r="K1257" s="114"/>
    </row>
    <row r="1258" spans="11:11" x14ac:dyDescent="0.25">
      <c r="K1258" s="114"/>
    </row>
    <row r="1259" spans="11:11" x14ac:dyDescent="0.25">
      <c r="K1259" s="114"/>
    </row>
    <row r="1260" spans="11:11" x14ac:dyDescent="0.25">
      <c r="K1260" s="114"/>
    </row>
    <row r="1261" spans="11:11" x14ac:dyDescent="0.25">
      <c r="K1261" s="114"/>
    </row>
    <row r="1262" spans="11:11" x14ac:dyDescent="0.25">
      <c r="K1262" s="114"/>
    </row>
    <row r="1263" spans="11:11" x14ac:dyDescent="0.25">
      <c r="K1263" s="114"/>
    </row>
    <row r="1264" spans="11:11" x14ac:dyDescent="0.25">
      <c r="K1264" s="114"/>
    </row>
    <row r="1265" spans="11:11" x14ac:dyDescent="0.25">
      <c r="K1265" s="114"/>
    </row>
    <row r="1266" spans="11:11" x14ac:dyDescent="0.25">
      <c r="K1266" s="114"/>
    </row>
    <row r="1267" spans="11:11" x14ac:dyDescent="0.25">
      <c r="K1267" s="114"/>
    </row>
    <row r="1268" spans="11:11" x14ac:dyDescent="0.25">
      <c r="K1268" s="114"/>
    </row>
    <row r="1269" spans="11:11" x14ac:dyDescent="0.25">
      <c r="K1269" s="114"/>
    </row>
    <row r="1270" spans="11:11" x14ac:dyDescent="0.25">
      <c r="K1270" s="114"/>
    </row>
    <row r="1271" spans="11:11" x14ac:dyDescent="0.25">
      <c r="K1271" s="114"/>
    </row>
    <row r="1272" spans="11:11" x14ac:dyDescent="0.25">
      <c r="K1272" s="114"/>
    </row>
    <row r="1273" spans="11:11" x14ac:dyDescent="0.25">
      <c r="K1273" s="114"/>
    </row>
    <row r="1274" spans="11:11" x14ac:dyDescent="0.25">
      <c r="K1274" s="114"/>
    </row>
    <row r="1275" spans="11:11" x14ac:dyDescent="0.25">
      <c r="K1275" s="114"/>
    </row>
    <row r="1276" spans="11:11" x14ac:dyDescent="0.25">
      <c r="K1276" s="114"/>
    </row>
    <row r="1277" spans="11:11" x14ac:dyDescent="0.25">
      <c r="K1277" s="114"/>
    </row>
    <row r="1278" spans="11:11" x14ac:dyDescent="0.25">
      <c r="K1278" s="114"/>
    </row>
    <row r="1279" spans="11:11" x14ac:dyDescent="0.25">
      <c r="K1279" s="114"/>
    </row>
    <row r="1280" spans="11:11" x14ac:dyDescent="0.25">
      <c r="K1280" s="114"/>
    </row>
    <row r="1281" spans="11:11" x14ac:dyDescent="0.25">
      <c r="K1281" s="114"/>
    </row>
    <row r="1282" spans="11:11" x14ac:dyDescent="0.25">
      <c r="K1282" s="114"/>
    </row>
    <row r="1283" spans="11:11" x14ac:dyDescent="0.25">
      <c r="K1283" s="114"/>
    </row>
    <row r="1284" spans="11:11" x14ac:dyDescent="0.25">
      <c r="K1284" s="114"/>
    </row>
    <row r="1285" spans="11:11" x14ac:dyDescent="0.25">
      <c r="K1285" s="114"/>
    </row>
    <row r="1286" spans="11:11" x14ac:dyDescent="0.25">
      <c r="K1286" s="114"/>
    </row>
    <row r="1287" spans="11:11" x14ac:dyDescent="0.25">
      <c r="K1287" s="114"/>
    </row>
    <row r="1288" spans="11:11" x14ac:dyDescent="0.25">
      <c r="K1288" s="114"/>
    </row>
    <row r="1289" spans="11:11" x14ac:dyDescent="0.25">
      <c r="K1289" s="114"/>
    </row>
    <row r="1290" spans="11:11" x14ac:dyDescent="0.25">
      <c r="K1290" s="114"/>
    </row>
    <row r="1291" spans="11:11" x14ac:dyDescent="0.25">
      <c r="K1291" s="114"/>
    </row>
    <row r="1292" spans="11:11" x14ac:dyDescent="0.25">
      <c r="K1292" s="114"/>
    </row>
    <row r="1293" spans="11:11" x14ac:dyDescent="0.25">
      <c r="K1293" s="114"/>
    </row>
    <row r="1294" spans="11:11" x14ac:dyDescent="0.25">
      <c r="K1294" s="114"/>
    </row>
    <row r="1295" spans="11:11" x14ac:dyDescent="0.25">
      <c r="K1295" s="114"/>
    </row>
    <row r="1296" spans="11:11" x14ac:dyDescent="0.25">
      <c r="K1296" s="114"/>
    </row>
    <row r="1297" spans="11:11" x14ac:dyDescent="0.25">
      <c r="K1297" s="114"/>
    </row>
    <row r="1298" spans="11:11" x14ac:dyDescent="0.25">
      <c r="K1298" s="114"/>
    </row>
    <row r="1299" spans="11:11" x14ac:dyDescent="0.25">
      <c r="K1299" s="114"/>
    </row>
    <row r="1300" spans="11:11" x14ac:dyDescent="0.25">
      <c r="K1300" s="114"/>
    </row>
    <row r="1301" spans="11:11" x14ac:dyDescent="0.25">
      <c r="K1301" s="114"/>
    </row>
    <row r="1302" spans="11:11" x14ac:dyDescent="0.25">
      <c r="K1302" s="114"/>
    </row>
    <row r="1303" spans="11:11" x14ac:dyDescent="0.25">
      <c r="K1303" s="114"/>
    </row>
    <row r="1304" spans="11:11" x14ac:dyDescent="0.25">
      <c r="K1304" s="114"/>
    </row>
    <row r="1305" spans="11:11" x14ac:dyDescent="0.25">
      <c r="K1305" s="114"/>
    </row>
    <row r="1306" spans="11:11" x14ac:dyDescent="0.25">
      <c r="K1306" s="114"/>
    </row>
    <row r="1307" spans="11:11" x14ac:dyDescent="0.25">
      <c r="K1307" s="114"/>
    </row>
    <row r="1308" spans="11:11" x14ac:dyDescent="0.25">
      <c r="K1308" s="114"/>
    </row>
    <row r="1309" spans="11:11" x14ac:dyDescent="0.25">
      <c r="K1309" s="114"/>
    </row>
    <row r="1310" spans="11:11" x14ac:dyDescent="0.25">
      <c r="K1310" s="114"/>
    </row>
    <row r="1311" spans="11:11" x14ac:dyDescent="0.25">
      <c r="K1311" s="114"/>
    </row>
    <row r="1312" spans="11:11" x14ac:dyDescent="0.25">
      <c r="K1312" s="114"/>
    </row>
    <row r="1313" spans="11:11" x14ac:dyDescent="0.25">
      <c r="K1313" s="114"/>
    </row>
    <row r="1314" spans="11:11" x14ac:dyDescent="0.25">
      <c r="K1314" s="114"/>
    </row>
    <row r="1315" spans="11:11" x14ac:dyDescent="0.25">
      <c r="K1315" s="114"/>
    </row>
    <row r="1316" spans="11:11" x14ac:dyDescent="0.25">
      <c r="K1316" s="114"/>
    </row>
    <row r="1317" spans="11:11" x14ac:dyDescent="0.25">
      <c r="K1317" s="114"/>
    </row>
    <row r="1318" spans="11:11" x14ac:dyDescent="0.25">
      <c r="K1318" s="114"/>
    </row>
    <row r="1319" spans="11:11" x14ac:dyDescent="0.25">
      <c r="K1319" s="114"/>
    </row>
    <row r="1320" spans="11:11" x14ac:dyDescent="0.25">
      <c r="K1320" s="114"/>
    </row>
    <row r="1321" spans="11:11" x14ac:dyDescent="0.25">
      <c r="K1321" s="114"/>
    </row>
    <row r="1322" spans="11:11" x14ac:dyDescent="0.25">
      <c r="K1322" s="114"/>
    </row>
    <row r="1323" spans="11:11" x14ac:dyDescent="0.25">
      <c r="K1323" s="114"/>
    </row>
    <row r="1324" spans="11:11" x14ac:dyDescent="0.25">
      <c r="K1324" s="114"/>
    </row>
    <row r="1325" spans="11:11" x14ac:dyDescent="0.25">
      <c r="K1325" s="114"/>
    </row>
    <row r="1326" spans="11:11" x14ac:dyDescent="0.25">
      <c r="K1326" s="114"/>
    </row>
    <row r="1327" spans="11:11" x14ac:dyDescent="0.25">
      <c r="K1327" s="114"/>
    </row>
    <row r="1328" spans="11:11" x14ac:dyDescent="0.25">
      <c r="K1328" s="114"/>
    </row>
    <row r="1329" spans="11:11" x14ac:dyDescent="0.25">
      <c r="K1329" s="114"/>
    </row>
    <row r="1330" spans="11:11" x14ac:dyDescent="0.25">
      <c r="K1330" s="114"/>
    </row>
    <row r="1331" spans="11:11" x14ac:dyDescent="0.25">
      <c r="K1331" s="114"/>
    </row>
    <row r="1332" spans="11:11" x14ac:dyDescent="0.25">
      <c r="K1332" s="114"/>
    </row>
    <row r="1333" spans="11:11" x14ac:dyDescent="0.25">
      <c r="K1333" s="114"/>
    </row>
    <row r="1334" spans="11:11" x14ac:dyDescent="0.25">
      <c r="K1334" s="114"/>
    </row>
    <row r="1335" spans="11:11" x14ac:dyDescent="0.25">
      <c r="K1335" s="114"/>
    </row>
    <row r="1336" spans="11:11" x14ac:dyDescent="0.25">
      <c r="K1336" s="114"/>
    </row>
    <row r="1337" spans="11:11" x14ac:dyDescent="0.25">
      <c r="K1337" s="114"/>
    </row>
    <row r="1338" spans="11:11" x14ac:dyDescent="0.25">
      <c r="K1338" s="114"/>
    </row>
    <row r="1339" spans="11:11" x14ac:dyDescent="0.25">
      <c r="K1339" s="114"/>
    </row>
    <row r="1340" spans="11:11" x14ac:dyDescent="0.25">
      <c r="K1340" s="114"/>
    </row>
    <row r="1341" spans="11:11" x14ac:dyDescent="0.25">
      <c r="K1341" s="114"/>
    </row>
    <row r="1342" spans="11:11" x14ac:dyDescent="0.25">
      <c r="K1342" s="114"/>
    </row>
    <row r="1343" spans="11:11" x14ac:dyDescent="0.25">
      <c r="K1343" s="114"/>
    </row>
    <row r="1344" spans="11:11" x14ac:dyDescent="0.25">
      <c r="K1344" s="114"/>
    </row>
    <row r="1345" spans="11:11" x14ac:dyDescent="0.25">
      <c r="K1345" s="114"/>
    </row>
    <row r="1346" spans="11:11" x14ac:dyDescent="0.25">
      <c r="K1346" s="114"/>
    </row>
    <row r="1347" spans="11:11" x14ac:dyDescent="0.25">
      <c r="K1347" s="114"/>
    </row>
    <row r="1348" spans="11:11" x14ac:dyDescent="0.25">
      <c r="K1348" s="114"/>
    </row>
    <row r="1349" spans="11:11" x14ac:dyDescent="0.25">
      <c r="K1349" s="114"/>
    </row>
    <row r="1350" spans="11:11" x14ac:dyDescent="0.25">
      <c r="K1350" s="114"/>
    </row>
    <row r="1351" spans="11:11" x14ac:dyDescent="0.25">
      <c r="K1351" s="114"/>
    </row>
    <row r="1352" spans="11:11" x14ac:dyDescent="0.25">
      <c r="K1352" s="114"/>
    </row>
    <row r="1353" spans="11:11" x14ac:dyDescent="0.25">
      <c r="K1353" s="114"/>
    </row>
    <row r="1354" spans="11:11" x14ac:dyDescent="0.25">
      <c r="K1354" s="114"/>
    </row>
    <row r="1355" spans="11:11" x14ac:dyDescent="0.25">
      <c r="K1355" s="114"/>
    </row>
    <row r="1356" spans="11:11" x14ac:dyDescent="0.25">
      <c r="K1356" s="114"/>
    </row>
    <row r="1357" spans="11:11" x14ac:dyDescent="0.25">
      <c r="K1357" s="114"/>
    </row>
    <row r="1358" spans="11:11" x14ac:dyDescent="0.25">
      <c r="K1358" s="114"/>
    </row>
    <row r="1359" spans="11:11" x14ac:dyDescent="0.25">
      <c r="K1359" s="114"/>
    </row>
    <row r="1360" spans="11:11" x14ac:dyDescent="0.25">
      <c r="K1360" s="114"/>
    </row>
    <row r="1361" spans="11:11" x14ac:dyDescent="0.25">
      <c r="K1361" s="114"/>
    </row>
    <row r="1362" spans="11:11" x14ac:dyDescent="0.25">
      <c r="K1362" s="114"/>
    </row>
    <row r="1363" spans="11:11" x14ac:dyDescent="0.25">
      <c r="K1363" s="114"/>
    </row>
    <row r="1364" spans="11:11" x14ac:dyDescent="0.25">
      <c r="K1364" s="114"/>
    </row>
    <row r="1365" spans="11:11" x14ac:dyDescent="0.25">
      <c r="K1365" s="114"/>
    </row>
    <row r="1366" spans="11:11" x14ac:dyDescent="0.25">
      <c r="K1366" s="114"/>
    </row>
    <row r="1367" spans="11:11" x14ac:dyDescent="0.25">
      <c r="K1367" s="114"/>
    </row>
    <row r="1368" spans="11:11" x14ac:dyDescent="0.25">
      <c r="K1368" s="114"/>
    </row>
    <row r="1369" spans="11:11" x14ac:dyDescent="0.25">
      <c r="K1369" s="114"/>
    </row>
    <row r="1370" spans="11:11" x14ac:dyDescent="0.25">
      <c r="K1370" s="114"/>
    </row>
    <row r="1371" spans="11:11" x14ac:dyDescent="0.25">
      <c r="K1371" s="114"/>
    </row>
    <row r="1372" spans="11:11" x14ac:dyDescent="0.25">
      <c r="K1372" s="114"/>
    </row>
    <row r="1373" spans="11:11" x14ac:dyDescent="0.25">
      <c r="K1373" s="114"/>
    </row>
    <row r="1374" spans="11:11" x14ac:dyDescent="0.25">
      <c r="K1374" s="114"/>
    </row>
    <row r="1375" spans="11:11" x14ac:dyDescent="0.25">
      <c r="K1375" s="114"/>
    </row>
    <row r="1376" spans="11:11" x14ac:dyDescent="0.25">
      <c r="K1376" s="114"/>
    </row>
    <row r="1377" spans="11:11" x14ac:dyDescent="0.25">
      <c r="K1377" s="114"/>
    </row>
    <row r="1378" spans="11:11" x14ac:dyDescent="0.25">
      <c r="K1378" s="114"/>
    </row>
    <row r="1379" spans="11:11" x14ac:dyDescent="0.25">
      <c r="K1379" s="114"/>
    </row>
    <row r="1380" spans="11:11" x14ac:dyDescent="0.25">
      <c r="K1380" s="114"/>
    </row>
    <row r="1381" spans="11:11" x14ac:dyDescent="0.25">
      <c r="K1381" s="114"/>
    </row>
    <row r="1382" spans="11:11" x14ac:dyDescent="0.25">
      <c r="K1382" s="114"/>
    </row>
    <row r="1383" spans="11:11" x14ac:dyDescent="0.25">
      <c r="K1383" s="114"/>
    </row>
    <row r="1384" spans="11:11" x14ac:dyDescent="0.25">
      <c r="K1384" s="114"/>
    </row>
    <row r="1385" spans="11:11" x14ac:dyDescent="0.25">
      <c r="K1385" s="114"/>
    </row>
    <row r="1386" spans="11:11" x14ac:dyDescent="0.25">
      <c r="K1386" s="114"/>
    </row>
    <row r="1387" spans="11:11" x14ac:dyDescent="0.25">
      <c r="K1387" s="114"/>
    </row>
    <row r="1388" spans="11:11" x14ac:dyDescent="0.25">
      <c r="K1388" s="114"/>
    </row>
    <row r="1389" spans="11:11" x14ac:dyDescent="0.25">
      <c r="K1389" s="114"/>
    </row>
    <row r="1390" spans="11:11" x14ac:dyDescent="0.25">
      <c r="K1390" s="114"/>
    </row>
    <row r="1391" spans="11:11" x14ac:dyDescent="0.25">
      <c r="K1391" s="114"/>
    </row>
    <row r="1392" spans="11:11" x14ac:dyDescent="0.25">
      <c r="K1392" s="114"/>
    </row>
    <row r="1393" spans="11:11" x14ac:dyDescent="0.25">
      <c r="K1393" s="114"/>
    </row>
    <row r="1394" spans="11:11" x14ac:dyDescent="0.25">
      <c r="K1394" s="114"/>
    </row>
    <row r="1395" spans="11:11" x14ac:dyDescent="0.25">
      <c r="K1395" s="114"/>
    </row>
    <row r="1396" spans="11:11" x14ac:dyDescent="0.25">
      <c r="K1396" s="114"/>
    </row>
    <row r="1397" spans="11:11" x14ac:dyDescent="0.25">
      <c r="K1397" s="114"/>
    </row>
    <row r="1398" spans="11:11" x14ac:dyDescent="0.25">
      <c r="K1398" s="114"/>
    </row>
    <row r="1399" spans="11:11" x14ac:dyDescent="0.25">
      <c r="K1399" s="114"/>
    </row>
    <row r="1400" spans="11:11" x14ac:dyDescent="0.25">
      <c r="K1400" s="114"/>
    </row>
    <row r="1401" spans="11:11" x14ac:dyDescent="0.25">
      <c r="K1401" s="114"/>
    </row>
    <row r="1402" spans="11:11" x14ac:dyDescent="0.25">
      <c r="K1402" s="114"/>
    </row>
    <row r="1403" spans="11:11" x14ac:dyDescent="0.25">
      <c r="K1403" s="114"/>
    </row>
    <row r="1404" spans="11:11" x14ac:dyDescent="0.25">
      <c r="K1404" s="114"/>
    </row>
    <row r="1405" spans="11:11" x14ac:dyDescent="0.25">
      <c r="K1405" s="114"/>
    </row>
    <row r="1406" spans="11:11" x14ac:dyDescent="0.25">
      <c r="K1406" s="114"/>
    </row>
    <row r="1407" spans="11:11" x14ac:dyDescent="0.25">
      <c r="K1407" s="114"/>
    </row>
    <row r="1408" spans="11:11" x14ac:dyDescent="0.25">
      <c r="K1408" s="114"/>
    </row>
    <row r="1409" spans="11:11" x14ac:dyDescent="0.25">
      <c r="K1409" s="114"/>
    </row>
    <row r="1410" spans="11:11" x14ac:dyDescent="0.25">
      <c r="K1410" s="114"/>
    </row>
    <row r="1411" spans="11:11" x14ac:dyDescent="0.25">
      <c r="K1411" s="114"/>
    </row>
    <row r="1412" spans="11:11" x14ac:dyDescent="0.25">
      <c r="K1412" s="114"/>
    </row>
    <row r="1413" spans="11:11" x14ac:dyDescent="0.25">
      <c r="K1413" s="114"/>
    </row>
    <row r="1414" spans="11:11" x14ac:dyDescent="0.25">
      <c r="K1414" s="114"/>
    </row>
    <row r="1415" spans="11:11" x14ac:dyDescent="0.25">
      <c r="K1415" s="114"/>
    </row>
    <row r="1416" spans="11:11" x14ac:dyDescent="0.25">
      <c r="K1416" s="114"/>
    </row>
    <row r="1417" spans="11:11" x14ac:dyDescent="0.25">
      <c r="K1417" s="114"/>
    </row>
    <row r="1418" spans="11:11" x14ac:dyDescent="0.25">
      <c r="K1418" s="114"/>
    </row>
    <row r="1419" spans="11:11" x14ac:dyDescent="0.25">
      <c r="K1419" s="114"/>
    </row>
    <row r="1420" spans="11:11" x14ac:dyDescent="0.25">
      <c r="K1420" s="114"/>
    </row>
    <row r="1421" spans="11:11" x14ac:dyDescent="0.25">
      <c r="K1421" s="114"/>
    </row>
    <row r="1422" spans="11:11" x14ac:dyDescent="0.25">
      <c r="K1422" s="114"/>
    </row>
    <row r="1423" spans="11:11" x14ac:dyDescent="0.25">
      <c r="K1423" s="114"/>
    </row>
    <row r="1424" spans="11:11" x14ac:dyDescent="0.25">
      <c r="K1424" s="114"/>
    </row>
    <row r="1425" spans="11:11" x14ac:dyDescent="0.25">
      <c r="K1425" s="114"/>
    </row>
    <row r="1426" spans="11:11" x14ac:dyDescent="0.25">
      <c r="K1426" s="114"/>
    </row>
    <row r="1427" spans="11:11" x14ac:dyDescent="0.25">
      <c r="K1427" s="114"/>
    </row>
    <row r="1428" spans="11:11" x14ac:dyDescent="0.25">
      <c r="K1428" s="114"/>
    </row>
    <row r="1429" spans="11:11" x14ac:dyDescent="0.25">
      <c r="K1429" s="114"/>
    </row>
    <row r="1430" spans="11:11" x14ac:dyDescent="0.25">
      <c r="K1430" s="114"/>
    </row>
    <row r="1431" spans="11:11" x14ac:dyDescent="0.25">
      <c r="K1431" s="114"/>
    </row>
    <row r="1432" spans="11:11" x14ac:dyDescent="0.25">
      <c r="K1432" s="114"/>
    </row>
    <row r="1433" spans="11:11" x14ac:dyDescent="0.25">
      <c r="K1433" s="114"/>
    </row>
    <row r="1434" spans="11:11" x14ac:dyDescent="0.25">
      <c r="K1434" s="114"/>
    </row>
    <row r="1435" spans="11:11" x14ac:dyDescent="0.25">
      <c r="K1435" s="114"/>
    </row>
    <row r="1436" spans="11:11" x14ac:dyDescent="0.25">
      <c r="K1436" s="114"/>
    </row>
    <row r="1437" spans="11:11" x14ac:dyDescent="0.25">
      <c r="K1437" s="114"/>
    </row>
    <row r="1438" spans="11:11" x14ac:dyDescent="0.25">
      <c r="K1438" s="114"/>
    </row>
    <row r="1439" spans="11:11" x14ac:dyDescent="0.25">
      <c r="K1439" s="114"/>
    </row>
    <row r="1440" spans="11:11" x14ac:dyDescent="0.25">
      <c r="K1440" s="114"/>
    </row>
    <row r="1441" spans="11:11" x14ac:dyDescent="0.25">
      <c r="K1441" s="114"/>
    </row>
    <row r="1442" spans="11:11" x14ac:dyDescent="0.25">
      <c r="K1442" s="114"/>
    </row>
    <row r="1443" spans="11:11" x14ac:dyDescent="0.25">
      <c r="K1443" s="114"/>
    </row>
    <row r="1444" spans="11:11" x14ac:dyDescent="0.25">
      <c r="K1444" s="114"/>
    </row>
    <row r="1445" spans="11:11" x14ac:dyDescent="0.25">
      <c r="K1445" s="114"/>
    </row>
    <row r="1446" spans="11:11" x14ac:dyDescent="0.25">
      <c r="K1446" s="114"/>
    </row>
    <row r="1447" spans="11:11" x14ac:dyDescent="0.25">
      <c r="K1447" s="114"/>
    </row>
    <row r="1448" spans="11:11" x14ac:dyDescent="0.25">
      <c r="K1448" s="114"/>
    </row>
    <row r="1449" spans="11:11" x14ac:dyDescent="0.25">
      <c r="K1449" s="114"/>
    </row>
    <row r="1450" spans="11:11" x14ac:dyDescent="0.25">
      <c r="K1450" s="114"/>
    </row>
    <row r="1451" spans="11:11" x14ac:dyDescent="0.25">
      <c r="K1451" s="114"/>
    </row>
    <row r="1452" spans="11:11" x14ac:dyDescent="0.25">
      <c r="K1452" s="114"/>
    </row>
    <row r="1453" spans="11:11" x14ac:dyDescent="0.25">
      <c r="K1453" s="114"/>
    </row>
    <row r="1454" spans="11:11" x14ac:dyDescent="0.25">
      <c r="K1454" s="114"/>
    </row>
    <row r="1455" spans="11:11" x14ac:dyDescent="0.25">
      <c r="K1455" s="114"/>
    </row>
    <row r="1456" spans="11:11" x14ac:dyDescent="0.25">
      <c r="K1456" s="114"/>
    </row>
    <row r="1457" spans="11:11" x14ac:dyDescent="0.25">
      <c r="K1457" s="114"/>
    </row>
    <row r="1458" spans="11:11" x14ac:dyDescent="0.25">
      <c r="K1458" s="114"/>
    </row>
    <row r="1459" spans="11:11" x14ac:dyDescent="0.25">
      <c r="K1459" s="114"/>
    </row>
    <row r="1460" spans="11:11" x14ac:dyDescent="0.25">
      <c r="K1460" s="114"/>
    </row>
    <row r="1461" spans="11:11" x14ac:dyDescent="0.25">
      <c r="K1461" s="114"/>
    </row>
    <row r="1462" spans="11:11" x14ac:dyDescent="0.25">
      <c r="K1462" s="114"/>
    </row>
    <row r="1463" spans="11:11" x14ac:dyDescent="0.25">
      <c r="K1463" s="114"/>
    </row>
    <row r="1464" spans="11:11" x14ac:dyDescent="0.25">
      <c r="K1464" s="114"/>
    </row>
    <row r="1465" spans="11:11" x14ac:dyDescent="0.25">
      <c r="K1465" s="114"/>
    </row>
    <row r="1466" spans="11:11" x14ac:dyDescent="0.25">
      <c r="K1466" s="114"/>
    </row>
    <row r="1467" spans="11:11" x14ac:dyDescent="0.25">
      <c r="K1467" s="114"/>
    </row>
    <row r="1468" spans="11:11" x14ac:dyDescent="0.25">
      <c r="K1468" s="114"/>
    </row>
    <row r="1469" spans="11:11" x14ac:dyDescent="0.25">
      <c r="K1469" s="114"/>
    </row>
    <row r="1470" spans="11:11" x14ac:dyDescent="0.25">
      <c r="K1470" s="114"/>
    </row>
    <row r="1471" spans="11:11" x14ac:dyDescent="0.25">
      <c r="K1471" s="114"/>
    </row>
    <row r="1472" spans="11:11" x14ac:dyDescent="0.25">
      <c r="K1472" s="114"/>
    </row>
    <row r="1473" spans="11:11" x14ac:dyDescent="0.25">
      <c r="K1473" s="114"/>
    </row>
    <row r="1474" spans="11:11" x14ac:dyDescent="0.25">
      <c r="K1474" s="114"/>
    </row>
    <row r="1475" spans="11:11" x14ac:dyDescent="0.25">
      <c r="K1475" s="114"/>
    </row>
    <row r="1476" spans="11:11" x14ac:dyDescent="0.25">
      <c r="K1476" s="114"/>
    </row>
    <row r="1477" spans="11:11" x14ac:dyDescent="0.25">
      <c r="K1477" s="114"/>
    </row>
    <row r="1478" spans="11:11" x14ac:dyDescent="0.25">
      <c r="K1478" s="114"/>
    </row>
    <row r="1479" spans="11:11" x14ac:dyDescent="0.25">
      <c r="K1479" s="114"/>
    </row>
    <row r="1480" spans="11:11" x14ac:dyDescent="0.25">
      <c r="K1480" s="114"/>
    </row>
    <row r="1481" spans="11:11" x14ac:dyDescent="0.25">
      <c r="K1481" s="114"/>
    </row>
    <row r="1482" spans="11:11" x14ac:dyDescent="0.25">
      <c r="K1482" s="114"/>
    </row>
    <row r="1483" spans="11:11" x14ac:dyDescent="0.25">
      <c r="K1483" s="114"/>
    </row>
    <row r="1484" spans="11:11" x14ac:dyDescent="0.25">
      <c r="K1484" s="114"/>
    </row>
    <row r="1485" spans="11:11" x14ac:dyDescent="0.25">
      <c r="K1485" s="114"/>
    </row>
    <row r="1486" spans="11:11" x14ac:dyDescent="0.25">
      <c r="K1486" s="114"/>
    </row>
    <row r="1487" spans="11:11" x14ac:dyDescent="0.25">
      <c r="K1487" s="114"/>
    </row>
    <row r="1488" spans="11:11" x14ac:dyDescent="0.25">
      <c r="K1488" s="114"/>
    </row>
    <row r="1489" spans="11:11" x14ac:dyDescent="0.25">
      <c r="K1489" s="114"/>
    </row>
    <row r="1490" spans="11:11" x14ac:dyDescent="0.25">
      <c r="K1490" s="114"/>
    </row>
    <row r="1491" spans="11:11" x14ac:dyDescent="0.25">
      <c r="K1491" s="114"/>
    </row>
    <row r="1492" spans="11:11" x14ac:dyDescent="0.25">
      <c r="K1492" s="114"/>
    </row>
    <row r="1493" spans="11:11" x14ac:dyDescent="0.25">
      <c r="K1493" s="114"/>
    </row>
    <row r="1494" spans="11:11" x14ac:dyDescent="0.25">
      <c r="K1494" s="114"/>
    </row>
    <row r="1495" spans="11:11" x14ac:dyDescent="0.25">
      <c r="K1495" s="114"/>
    </row>
    <row r="1496" spans="11:11" x14ac:dyDescent="0.25">
      <c r="K1496" s="114"/>
    </row>
    <row r="1497" spans="11:11" x14ac:dyDescent="0.25">
      <c r="K1497" s="114"/>
    </row>
    <row r="1498" spans="11:11" x14ac:dyDescent="0.25">
      <c r="K1498" s="114"/>
    </row>
    <row r="1499" spans="11:11" x14ac:dyDescent="0.25">
      <c r="K1499" s="114"/>
    </row>
    <row r="1500" spans="11:11" x14ac:dyDescent="0.25">
      <c r="K1500" s="114"/>
    </row>
    <row r="1501" spans="11:11" x14ac:dyDescent="0.25">
      <c r="K1501" s="114"/>
    </row>
    <row r="1502" spans="11:11" x14ac:dyDescent="0.25">
      <c r="K1502" s="114"/>
    </row>
    <row r="1503" spans="11:11" x14ac:dyDescent="0.25">
      <c r="K1503" s="114"/>
    </row>
    <row r="1504" spans="11:11" x14ac:dyDescent="0.25">
      <c r="K1504" s="114"/>
    </row>
    <row r="1505" spans="11:11" x14ac:dyDescent="0.25">
      <c r="K1505" s="114"/>
    </row>
    <row r="1506" spans="11:11" x14ac:dyDescent="0.25">
      <c r="K1506" s="114"/>
    </row>
    <row r="1507" spans="11:11" x14ac:dyDescent="0.25">
      <c r="K1507" s="114"/>
    </row>
    <row r="1508" spans="11:11" x14ac:dyDescent="0.25">
      <c r="K1508" s="114"/>
    </row>
    <row r="1509" spans="11:11" x14ac:dyDescent="0.25">
      <c r="K1509" s="114"/>
    </row>
    <row r="1510" spans="11:11" x14ac:dyDescent="0.25">
      <c r="K1510" s="114"/>
    </row>
    <row r="1511" spans="11:11" x14ac:dyDescent="0.25">
      <c r="K1511" s="114"/>
    </row>
    <row r="1512" spans="11:11" x14ac:dyDescent="0.25">
      <c r="K1512" s="114"/>
    </row>
    <row r="1513" spans="11:11" x14ac:dyDescent="0.25">
      <c r="K1513" s="114"/>
    </row>
    <row r="1514" spans="11:11" x14ac:dyDescent="0.25">
      <c r="K1514" s="114"/>
    </row>
    <row r="1515" spans="11:11" x14ac:dyDescent="0.25">
      <c r="K1515" s="114"/>
    </row>
    <row r="1516" spans="11:11" x14ac:dyDescent="0.25">
      <c r="K1516" s="114"/>
    </row>
    <row r="1517" spans="11:11" x14ac:dyDescent="0.25">
      <c r="K1517" s="114"/>
    </row>
    <row r="1518" spans="11:11" x14ac:dyDescent="0.25">
      <c r="K1518" s="114"/>
    </row>
    <row r="1519" spans="11:11" x14ac:dyDescent="0.25">
      <c r="K1519" s="114"/>
    </row>
    <row r="1520" spans="11:11" x14ac:dyDescent="0.25">
      <c r="K1520" s="114"/>
    </row>
    <row r="1521" spans="11:11" x14ac:dyDescent="0.25">
      <c r="K1521" s="114"/>
    </row>
    <row r="1522" spans="11:11" x14ac:dyDescent="0.25">
      <c r="K1522" s="114"/>
    </row>
    <row r="1523" spans="11:11" x14ac:dyDescent="0.25">
      <c r="K1523" s="114"/>
    </row>
    <row r="1524" spans="11:11" x14ac:dyDescent="0.25">
      <c r="K1524" s="114"/>
    </row>
    <row r="1525" spans="11:11" x14ac:dyDescent="0.25">
      <c r="K1525" s="114"/>
    </row>
    <row r="1526" spans="11:11" x14ac:dyDescent="0.25">
      <c r="K1526" s="114"/>
    </row>
    <row r="1527" spans="11:11" x14ac:dyDescent="0.25">
      <c r="K1527" s="114"/>
    </row>
    <row r="1528" spans="11:11" x14ac:dyDescent="0.25">
      <c r="K1528" s="114"/>
    </row>
    <row r="1529" spans="11:11" x14ac:dyDescent="0.25">
      <c r="K1529" s="114"/>
    </row>
    <row r="1530" spans="11:11" x14ac:dyDescent="0.25">
      <c r="K1530" s="114"/>
    </row>
    <row r="1531" spans="11:11" x14ac:dyDescent="0.25">
      <c r="K1531" s="114"/>
    </row>
    <row r="1532" spans="11:11" x14ac:dyDescent="0.25">
      <c r="K1532" s="114"/>
    </row>
    <row r="1533" spans="11:11" x14ac:dyDescent="0.25">
      <c r="K1533" s="114"/>
    </row>
    <row r="1534" spans="11:11" x14ac:dyDescent="0.25">
      <c r="K1534" s="114"/>
    </row>
    <row r="1535" spans="11:11" x14ac:dyDescent="0.25">
      <c r="K1535" s="114"/>
    </row>
    <row r="1536" spans="11:11" x14ac:dyDescent="0.25">
      <c r="K1536" s="114"/>
    </row>
    <row r="1537" spans="11:11" x14ac:dyDescent="0.25">
      <c r="K1537" s="114"/>
    </row>
    <row r="1538" spans="11:11" x14ac:dyDescent="0.25">
      <c r="K1538" s="114"/>
    </row>
    <row r="1539" spans="11:11" x14ac:dyDescent="0.25">
      <c r="K1539" s="114"/>
    </row>
    <row r="1540" spans="11:11" x14ac:dyDescent="0.25">
      <c r="K1540" s="114"/>
    </row>
    <row r="1541" spans="11:11" x14ac:dyDescent="0.25">
      <c r="K1541" s="114"/>
    </row>
    <row r="1542" spans="11:11" x14ac:dyDescent="0.25">
      <c r="K1542" s="114"/>
    </row>
    <row r="1543" spans="11:11" x14ac:dyDescent="0.25">
      <c r="K1543" s="114"/>
    </row>
    <row r="1544" spans="11:11" x14ac:dyDescent="0.25">
      <c r="K1544" s="114"/>
    </row>
    <row r="1545" spans="11:11" x14ac:dyDescent="0.25">
      <c r="K1545" s="114"/>
    </row>
    <row r="1546" spans="11:11" x14ac:dyDescent="0.25">
      <c r="K1546" s="114"/>
    </row>
    <row r="1547" spans="11:11" x14ac:dyDescent="0.25">
      <c r="K1547" s="114"/>
    </row>
    <row r="1548" spans="11:11" x14ac:dyDescent="0.25">
      <c r="K1548" s="114"/>
    </row>
    <row r="1549" spans="11:11" x14ac:dyDescent="0.25">
      <c r="K1549" s="114"/>
    </row>
    <row r="1550" spans="11:11" x14ac:dyDescent="0.25">
      <c r="K1550" s="114"/>
    </row>
    <row r="1551" spans="11:11" x14ac:dyDescent="0.25">
      <c r="K1551" s="114"/>
    </row>
    <row r="1552" spans="11:11" x14ac:dyDescent="0.25">
      <c r="K1552" s="114"/>
    </row>
    <row r="1553" spans="11:11" x14ac:dyDescent="0.25">
      <c r="K1553" s="114"/>
    </row>
    <row r="1554" spans="11:11" x14ac:dyDescent="0.25">
      <c r="K1554" s="114"/>
    </row>
    <row r="1555" spans="11:11" x14ac:dyDescent="0.25">
      <c r="K1555" s="114"/>
    </row>
    <row r="1556" spans="11:11" x14ac:dyDescent="0.25">
      <c r="K1556" s="114"/>
    </row>
    <row r="1557" spans="11:11" x14ac:dyDescent="0.25">
      <c r="K1557" s="114"/>
    </row>
    <row r="1558" spans="11:11" x14ac:dyDescent="0.25">
      <c r="K1558" s="114"/>
    </row>
    <row r="1559" spans="11:11" x14ac:dyDescent="0.25">
      <c r="K1559" s="114"/>
    </row>
    <row r="1560" spans="11:11" x14ac:dyDescent="0.25">
      <c r="K1560" s="114"/>
    </row>
    <row r="1561" spans="11:11" x14ac:dyDescent="0.25">
      <c r="K1561" s="114"/>
    </row>
    <row r="1562" spans="11:11" x14ac:dyDescent="0.25">
      <c r="K1562" s="114"/>
    </row>
    <row r="1563" spans="11:11" x14ac:dyDescent="0.25">
      <c r="K1563" s="114"/>
    </row>
    <row r="1564" spans="11:11" x14ac:dyDescent="0.25">
      <c r="K1564" s="114"/>
    </row>
    <row r="1565" spans="11:11" x14ac:dyDescent="0.25">
      <c r="K1565" s="114"/>
    </row>
    <row r="1566" spans="11:11" x14ac:dyDescent="0.25">
      <c r="K1566" s="114"/>
    </row>
    <row r="1567" spans="11:11" x14ac:dyDescent="0.25">
      <c r="K1567" s="114"/>
    </row>
    <row r="1568" spans="11:11" x14ac:dyDescent="0.25">
      <c r="K1568" s="114"/>
    </row>
    <row r="1569" spans="11:11" x14ac:dyDescent="0.25">
      <c r="K1569" s="114"/>
    </row>
    <row r="1570" spans="11:11" x14ac:dyDescent="0.25">
      <c r="K1570" s="114"/>
    </row>
    <row r="1571" spans="11:11" x14ac:dyDescent="0.25">
      <c r="K1571" s="114"/>
    </row>
    <row r="1572" spans="11:11" x14ac:dyDescent="0.25">
      <c r="K1572" s="114"/>
    </row>
    <row r="1573" spans="11:11" x14ac:dyDescent="0.25">
      <c r="K1573" s="114"/>
    </row>
    <row r="1574" spans="11:11" x14ac:dyDescent="0.25">
      <c r="K1574" s="114"/>
    </row>
    <row r="1575" spans="11:11" x14ac:dyDescent="0.25">
      <c r="K1575" s="114"/>
    </row>
    <row r="1576" spans="11:11" x14ac:dyDescent="0.25">
      <c r="K1576" s="114"/>
    </row>
    <row r="1577" spans="11:11" x14ac:dyDescent="0.25">
      <c r="K1577" s="114"/>
    </row>
    <row r="1578" spans="11:11" x14ac:dyDescent="0.25">
      <c r="K1578" s="114"/>
    </row>
    <row r="1579" spans="11:11" x14ac:dyDescent="0.25">
      <c r="K1579" s="114"/>
    </row>
    <row r="1580" spans="11:11" x14ac:dyDescent="0.25">
      <c r="K1580" s="114"/>
    </row>
    <row r="1581" spans="11:11" x14ac:dyDescent="0.25">
      <c r="K1581" s="114"/>
    </row>
    <row r="1582" spans="11:11" x14ac:dyDescent="0.25">
      <c r="K1582" s="114"/>
    </row>
    <row r="1583" spans="11:11" x14ac:dyDescent="0.25">
      <c r="K1583" s="114"/>
    </row>
    <row r="1584" spans="11:11" x14ac:dyDescent="0.25">
      <c r="K1584" s="114"/>
    </row>
    <row r="1585" spans="11:11" x14ac:dyDescent="0.25">
      <c r="K1585" s="114"/>
    </row>
    <row r="1586" spans="11:11" x14ac:dyDescent="0.25">
      <c r="K1586" s="114"/>
    </row>
    <row r="1587" spans="11:11" x14ac:dyDescent="0.25">
      <c r="K1587" s="114"/>
    </row>
    <row r="1588" spans="11:11" x14ac:dyDescent="0.25">
      <c r="K1588" s="114"/>
    </row>
    <row r="1589" spans="11:11" x14ac:dyDescent="0.25">
      <c r="K1589" s="114"/>
    </row>
    <row r="1590" spans="11:11" x14ac:dyDescent="0.25">
      <c r="K1590" s="114"/>
    </row>
    <row r="1591" spans="11:11" x14ac:dyDescent="0.25">
      <c r="K1591" s="114"/>
    </row>
    <row r="1592" spans="11:11" x14ac:dyDescent="0.25">
      <c r="K1592" s="114"/>
    </row>
    <row r="1593" spans="11:11" x14ac:dyDescent="0.25">
      <c r="K1593" s="114"/>
    </row>
    <row r="1594" spans="11:11" x14ac:dyDescent="0.25">
      <c r="K1594" s="114"/>
    </row>
    <row r="1595" spans="11:11" x14ac:dyDescent="0.25">
      <c r="K1595" s="114"/>
    </row>
    <row r="1596" spans="11:11" x14ac:dyDescent="0.25">
      <c r="K1596" s="114"/>
    </row>
    <row r="1597" spans="11:11" x14ac:dyDescent="0.25">
      <c r="K1597" s="114"/>
    </row>
    <row r="1598" spans="11:11" x14ac:dyDescent="0.25">
      <c r="K1598" s="114"/>
    </row>
    <row r="1599" spans="11:11" x14ac:dyDescent="0.25">
      <c r="K1599" s="114"/>
    </row>
    <row r="1600" spans="11:11" x14ac:dyDescent="0.25">
      <c r="K1600" s="114"/>
    </row>
    <row r="1601" spans="11:11" x14ac:dyDescent="0.25">
      <c r="K1601" s="114"/>
    </row>
    <row r="1602" spans="11:11" x14ac:dyDescent="0.25">
      <c r="K1602" s="114"/>
    </row>
    <row r="1603" spans="11:11" x14ac:dyDescent="0.25">
      <c r="K1603" s="114"/>
    </row>
    <row r="1604" spans="11:11" x14ac:dyDescent="0.25">
      <c r="K1604" s="114"/>
    </row>
    <row r="1605" spans="11:11" x14ac:dyDescent="0.25">
      <c r="K1605" s="114"/>
    </row>
    <row r="1606" spans="11:11" x14ac:dyDescent="0.25">
      <c r="K1606" s="114"/>
    </row>
    <row r="1607" spans="11:11" x14ac:dyDescent="0.25">
      <c r="K1607" s="114"/>
    </row>
    <row r="1608" spans="11:11" x14ac:dyDescent="0.25">
      <c r="K1608" s="114"/>
    </row>
    <row r="1609" spans="11:11" x14ac:dyDescent="0.25">
      <c r="K1609" s="114"/>
    </row>
    <row r="1610" spans="11:11" x14ac:dyDescent="0.25">
      <c r="K1610" s="114"/>
    </row>
    <row r="1611" spans="11:11" x14ac:dyDescent="0.25">
      <c r="K1611" s="114"/>
    </row>
    <row r="1612" spans="11:11" x14ac:dyDescent="0.25">
      <c r="K1612" s="114"/>
    </row>
    <row r="1613" spans="11:11" x14ac:dyDescent="0.25">
      <c r="K1613" s="114"/>
    </row>
    <row r="1614" spans="11:11" x14ac:dyDescent="0.25">
      <c r="K1614" s="114"/>
    </row>
    <row r="1615" spans="11:11" x14ac:dyDescent="0.25">
      <c r="K1615" s="114"/>
    </row>
    <row r="1616" spans="11:11" x14ac:dyDescent="0.25">
      <c r="K1616" s="114"/>
    </row>
    <row r="1617" spans="11:11" x14ac:dyDescent="0.25">
      <c r="K1617" s="114"/>
    </row>
    <row r="1618" spans="11:11" x14ac:dyDescent="0.25">
      <c r="K1618" s="114"/>
    </row>
    <row r="1619" spans="11:11" x14ac:dyDescent="0.25">
      <c r="K1619" s="114"/>
    </row>
    <row r="1620" spans="11:11" x14ac:dyDescent="0.25">
      <c r="K1620" s="114"/>
    </row>
    <row r="1621" spans="11:11" x14ac:dyDescent="0.25">
      <c r="K1621" s="114"/>
    </row>
    <row r="1622" spans="11:11" x14ac:dyDescent="0.25">
      <c r="K1622" s="114"/>
    </row>
    <row r="1623" spans="11:11" x14ac:dyDescent="0.25">
      <c r="K1623" s="114"/>
    </row>
    <row r="1624" spans="11:11" x14ac:dyDescent="0.25">
      <c r="K1624" s="114"/>
    </row>
    <row r="1625" spans="11:11" x14ac:dyDescent="0.25">
      <c r="K1625" s="114"/>
    </row>
    <row r="1626" spans="11:11" x14ac:dyDescent="0.25">
      <c r="K1626" s="114"/>
    </row>
    <row r="1627" spans="11:11" x14ac:dyDescent="0.25">
      <c r="K1627" s="114"/>
    </row>
    <row r="1628" spans="11:11" x14ac:dyDescent="0.25">
      <c r="K1628" s="114"/>
    </row>
    <row r="1629" spans="11:11" x14ac:dyDescent="0.25">
      <c r="K1629" s="114"/>
    </row>
    <row r="1630" spans="11:11" x14ac:dyDescent="0.25">
      <c r="K1630" s="114"/>
    </row>
    <row r="1631" spans="11:11" x14ac:dyDescent="0.25">
      <c r="K1631" s="114"/>
    </row>
    <row r="1632" spans="11:11" x14ac:dyDescent="0.25">
      <c r="K1632" s="114"/>
    </row>
    <row r="1633" spans="11:11" x14ac:dyDescent="0.25">
      <c r="K1633" s="114"/>
    </row>
    <row r="1634" spans="11:11" x14ac:dyDescent="0.25">
      <c r="K1634" s="114"/>
    </row>
    <row r="1635" spans="11:11" x14ac:dyDescent="0.25">
      <c r="K1635" s="114"/>
    </row>
    <row r="1636" spans="11:11" x14ac:dyDescent="0.25">
      <c r="K1636" s="114"/>
    </row>
    <row r="1637" spans="11:11" x14ac:dyDescent="0.25">
      <c r="K1637" s="114"/>
    </row>
    <row r="1638" spans="11:11" x14ac:dyDescent="0.25">
      <c r="K1638" s="114"/>
    </row>
    <row r="1639" spans="11:11" x14ac:dyDescent="0.25">
      <c r="K1639" s="114"/>
    </row>
    <row r="1640" spans="11:11" x14ac:dyDescent="0.25">
      <c r="K1640" s="114"/>
    </row>
    <row r="1641" spans="11:11" x14ac:dyDescent="0.25">
      <c r="K1641" s="114"/>
    </row>
    <row r="1642" spans="11:11" x14ac:dyDescent="0.25">
      <c r="K1642" s="114"/>
    </row>
    <row r="1643" spans="11:11" x14ac:dyDescent="0.25">
      <c r="K1643" s="114"/>
    </row>
    <row r="1644" spans="11:11" x14ac:dyDescent="0.25">
      <c r="K1644" s="114"/>
    </row>
    <row r="1645" spans="11:11" x14ac:dyDescent="0.25">
      <c r="K1645" s="114"/>
    </row>
    <row r="1646" spans="11:11" x14ac:dyDescent="0.25">
      <c r="K1646" s="114"/>
    </row>
    <row r="1647" spans="11:11" x14ac:dyDescent="0.25">
      <c r="K1647" s="114"/>
    </row>
    <row r="1648" spans="11:11" x14ac:dyDescent="0.25">
      <c r="K1648" s="114"/>
    </row>
    <row r="1649" spans="11:11" x14ac:dyDescent="0.25">
      <c r="K1649" s="114"/>
    </row>
    <row r="1650" spans="11:11" x14ac:dyDescent="0.25">
      <c r="K1650" s="114"/>
    </row>
    <row r="1651" spans="11:11" x14ac:dyDescent="0.25">
      <c r="K1651" s="114"/>
    </row>
    <row r="1652" spans="11:11" x14ac:dyDescent="0.25">
      <c r="K1652" s="114"/>
    </row>
    <row r="1653" spans="11:11" x14ac:dyDescent="0.25">
      <c r="K1653" s="114"/>
    </row>
    <row r="1654" spans="11:11" x14ac:dyDescent="0.25">
      <c r="K1654" s="114"/>
    </row>
    <row r="1655" spans="11:11" x14ac:dyDescent="0.25">
      <c r="K1655" s="114"/>
    </row>
    <row r="1656" spans="11:11" x14ac:dyDescent="0.25">
      <c r="K1656" s="114"/>
    </row>
    <row r="1657" spans="11:11" x14ac:dyDescent="0.25">
      <c r="K1657" s="114"/>
    </row>
    <row r="1658" spans="11:11" x14ac:dyDescent="0.25">
      <c r="K1658" s="114"/>
    </row>
    <row r="1659" spans="11:11" x14ac:dyDescent="0.25">
      <c r="K1659" s="114"/>
    </row>
    <row r="1660" spans="11:11" x14ac:dyDescent="0.25">
      <c r="K1660" s="114"/>
    </row>
    <row r="1661" spans="11:11" x14ac:dyDescent="0.25">
      <c r="K1661" s="114"/>
    </row>
    <row r="1662" spans="11:11" x14ac:dyDescent="0.25">
      <c r="K1662" s="114"/>
    </row>
    <row r="1663" spans="11:11" x14ac:dyDescent="0.25">
      <c r="K1663" s="114"/>
    </row>
    <row r="1664" spans="11:11" x14ac:dyDescent="0.25">
      <c r="K1664" s="114"/>
    </row>
    <row r="1665" spans="11:11" x14ac:dyDescent="0.25">
      <c r="K1665" s="114"/>
    </row>
    <row r="1666" spans="11:11" x14ac:dyDescent="0.25">
      <c r="K1666" s="114"/>
    </row>
    <row r="1667" spans="11:11" x14ac:dyDescent="0.25">
      <c r="K1667" s="114"/>
    </row>
    <row r="1668" spans="11:11" x14ac:dyDescent="0.25">
      <c r="K1668" s="114"/>
    </row>
    <row r="1669" spans="11:11" x14ac:dyDescent="0.25">
      <c r="K1669" s="114"/>
    </row>
    <row r="1670" spans="11:11" x14ac:dyDescent="0.25">
      <c r="K1670" s="114"/>
    </row>
    <row r="1671" spans="11:11" x14ac:dyDescent="0.25">
      <c r="K1671" s="114"/>
    </row>
    <row r="1672" spans="11:11" x14ac:dyDescent="0.25">
      <c r="K1672" s="114"/>
    </row>
    <row r="1673" spans="11:11" x14ac:dyDescent="0.25">
      <c r="K1673" s="114"/>
    </row>
    <row r="1674" spans="11:11" x14ac:dyDescent="0.25">
      <c r="K1674" s="114"/>
    </row>
    <row r="1675" spans="11:11" x14ac:dyDescent="0.25">
      <c r="K1675" s="114"/>
    </row>
    <row r="1676" spans="11:11" x14ac:dyDescent="0.25">
      <c r="K1676" s="114"/>
    </row>
    <row r="1677" spans="11:11" x14ac:dyDescent="0.25">
      <c r="K1677" s="114"/>
    </row>
    <row r="1678" spans="11:11" x14ac:dyDescent="0.25">
      <c r="K1678" s="114"/>
    </row>
    <row r="1679" spans="11:11" x14ac:dyDescent="0.25">
      <c r="K1679" s="114"/>
    </row>
    <row r="1680" spans="11:11" x14ac:dyDescent="0.25">
      <c r="K1680" s="114"/>
    </row>
    <row r="1681" spans="11:11" x14ac:dyDescent="0.25">
      <c r="K1681" s="114"/>
    </row>
    <row r="1682" spans="11:11" x14ac:dyDescent="0.25">
      <c r="K1682" s="114"/>
    </row>
    <row r="1683" spans="11:11" x14ac:dyDescent="0.25">
      <c r="K1683" s="114"/>
    </row>
    <row r="1684" spans="11:11" x14ac:dyDescent="0.25">
      <c r="K1684" s="114"/>
    </row>
    <row r="1685" spans="11:11" x14ac:dyDescent="0.25">
      <c r="K1685" s="114"/>
    </row>
    <row r="1686" spans="11:11" x14ac:dyDescent="0.25">
      <c r="K1686" s="114"/>
    </row>
    <row r="1687" spans="11:11" x14ac:dyDescent="0.25">
      <c r="K1687" s="114"/>
    </row>
    <row r="1688" spans="11:11" x14ac:dyDescent="0.25">
      <c r="K1688" s="114"/>
    </row>
    <row r="1689" spans="11:11" x14ac:dyDescent="0.25">
      <c r="K1689" s="114"/>
    </row>
    <row r="1690" spans="11:11" x14ac:dyDescent="0.25">
      <c r="K1690" s="114"/>
    </row>
    <row r="1691" spans="11:11" x14ac:dyDescent="0.25">
      <c r="K1691" s="114"/>
    </row>
    <row r="1692" spans="11:11" x14ac:dyDescent="0.25">
      <c r="K1692" s="114"/>
    </row>
    <row r="1693" spans="11:11" x14ac:dyDescent="0.25">
      <c r="K1693" s="114"/>
    </row>
    <row r="1694" spans="11:11" x14ac:dyDescent="0.25">
      <c r="K1694" s="114"/>
    </row>
    <row r="1695" spans="11:11" x14ac:dyDescent="0.25">
      <c r="K1695" s="114"/>
    </row>
    <row r="1696" spans="11:11" x14ac:dyDescent="0.25">
      <c r="K1696" s="114"/>
    </row>
    <row r="1697" spans="11:11" x14ac:dyDescent="0.25">
      <c r="K1697" s="114"/>
    </row>
    <row r="1698" spans="11:11" x14ac:dyDescent="0.25">
      <c r="K1698" s="114"/>
    </row>
    <row r="1699" spans="11:11" x14ac:dyDescent="0.25">
      <c r="K1699" s="114"/>
    </row>
    <row r="1700" spans="11:11" x14ac:dyDescent="0.25">
      <c r="K1700" s="114"/>
    </row>
    <row r="1701" spans="11:11" x14ac:dyDescent="0.25">
      <c r="K1701" s="114"/>
    </row>
    <row r="1702" spans="11:11" x14ac:dyDescent="0.25">
      <c r="K1702" s="114"/>
    </row>
    <row r="1703" spans="11:11" x14ac:dyDescent="0.25">
      <c r="K1703" s="114"/>
    </row>
    <row r="1704" spans="11:11" x14ac:dyDescent="0.25">
      <c r="K1704" s="114"/>
    </row>
    <row r="1705" spans="11:11" x14ac:dyDescent="0.25">
      <c r="K1705" s="114"/>
    </row>
    <row r="1706" spans="11:11" x14ac:dyDescent="0.25">
      <c r="K1706" s="114"/>
    </row>
    <row r="1707" spans="11:11" x14ac:dyDescent="0.25">
      <c r="K1707" s="114"/>
    </row>
    <row r="1708" spans="11:11" x14ac:dyDescent="0.25">
      <c r="K1708" s="114"/>
    </row>
    <row r="1709" spans="11:11" x14ac:dyDescent="0.25">
      <c r="K1709" s="114"/>
    </row>
    <row r="1710" spans="11:11" x14ac:dyDescent="0.25">
      <c r="K1710" s="114"/>
    </row>
    <row r="1711" spans="11:11" x14ac:dyDescent="0.25">
      <c r="K1711" s="114"/>
    </row>
    <row r="1712" spans="11:11" x14ac:dyDescent="0.25">
      <c r="K1712" s="114"/>
    </row>
    <row r="1713" spans="11:11" x14ac:dyDescent="0.25">
      <c r="K1713" s="114"/>
    </row>
    <row r="1714" spans="11:11" x14ac:dyDescent="0.25">
      <c r="K1714" s="114"/>
    </row>
    <row r="1715" spans="11:11" x14ac:dyDescent="0.25">
      <c r="K1715" s="114"/>
    </row>
    <row r="1716" spans="11:11" x14ac:dyDescent="0.25">
      <c r="K1716" s="114"/>
    </row>
    <row r="1717" spans="11:11" x14ac:dyDescent="0.25">
      <c r="K1717" s="114"/>
    </row>
    <row r="1718" spans="11:11" x14ac:dyDescent="0.25">
      <c r="K1718" s="114"/>
    </row>
    <row r="1719" spans="11:11" x14ac:dyDescent="0.25">
      <c r="K1719" s="114"/>
    </row>
    <row r="1720" spans="11:11" x14ac:dyDescent="0.25">
      <c r="K1720" s="114"/>
    </row>
    <row r="1721" spans="11:11" x14ac:dyDescent="0.25">
      <c r="K1721" s="114"/>
    </row>
    <row r="1722" spans="11:11" x14ac:dyDescent="0.25">
      <c r="K1722" s="114"/>
    </row>
    <row r="1723" spans="11:11" x14ac:dyDescent="0.25">
      <c r="K1723" s="114"/>
    </row>
    <row r="1724" spans="11:11" x14ac:dyDescent="0.25">
      <c r="K1724" s="114"/>
    </row>
    <row r="1725" spans="11:11" x14ac:dyDescent="0.25">
      <c r="K1725" s="114"/>
    </row>
    <row r="1726" spans="11:11" x14ac:dyDescent="0.25">
      <c r="K1726" s="114"/>
    </row>
    <row r="1727" spans="11:11" x14ac:dyDescent="0.25">
      <c r="K1727" s="114"/>
    </row>
    <row r="1728" spans="11:11" x14ac:dyDescent="0.25">
      <c r="K1728" s="114"/>
    </row>
    <row r="1729" spans="11:11" x14ac:dyDescent="0.25">
      <c r="K1729" s="114"/>
    </row>
    <row r="1730" spans="11:11" x14ac:dyDescent="0.25">
      <c r="K1730" s="114"/>
    </row>
    <row r="1731" spans="11:11" x14ac:dyDescent="0.25">
      <c r="K1731" s="114"/>
    </row>
    <row r="1732" spans="11:11" x14ac:dyDescent="0.25">
      <c r="K1732" s="114"/>
    </row>
    <row r="1733" spans="11:11" x14ac:dyDescent="0.25">
      <c r="K1733" s="114"/>
    </row>
    <row r="1734" spans="11:11" x14ac:dyDescent="0.25">
      <c r="K1734" s="114"/>
    </row>
    <row r="1735" spans="11:11" x14ac:dyDescent="0.25">
      <c r="K1735" s="114"/>
    </row>
    <row r="1736" spans="11:11" x14ac:dyDescent="0.25">
      <c r="K1736" s="114"/>
    </row>
    <row r="1737" spans="11:11" x14ac:dyDescent="0.25">
      <c r="K1737" s="114"/>
    </row>
    <row r="1738" spans="11:11" x14ac:dyDescent="0.25">
      <c r="K1738" s="114"/>
    </row>
    <row r="1739" spans="11:11" x14ac:dyDescent="0.25">
      <c r="K1739" s="114"/>
    </row>
    <row r="1740" spans="11:11" x14ac:dyDescent="0.25">
      <c r="K1740" s="114"/>
    </row>
    <row r="1741" spans="11:11" x14ac:dyDescent="0.25">
      <c r="K1741" s="114"/>
    </row>
    <row r="1742" spans="11:11" x14ac:dyDescent="0.25">
      <c r="K1742" s="114"/>
    </row>
    <row r="1743" spans="11:11" x14ac:dyDescent="0.25">
      <c r="K1743" s="114"/>
    </row>
    <row r="1744" spans="11:11" x14ac:dyDescent="0.25">
      <c r="K1744" s="114"/>
    </row>
    <row r="1745" spans="11:11" x14ac:dyDescent="0.25">
      <c r="K1745" s="114"/>
    </row>
    <row r="1746" spans="11:11" x14ac:dyDescent="0.25">
      <c r="K1746" s="114"/>
    </row>
    <row r="1747" spans="11:11" x14ac:dyDescent="0.25">
      <c r="K1747" s="114"/>
    </row>
    <row r="1748" spans="11:11" x14ac:dyDescent="0.25">
      <c r="K1748" s="114"/>
    </row>
    <row r="1749" spans="11:11" x14ac:dyDescent="0.25">
      <c r="K1749" s="114"/>
    </row>
    <row r="1750" spans="11:11" x14ac:dyDescent="0.25">
      <c r="K1750" s="114"/>
    </row>
    <row r="1751" spans="11:11" x14ac:dyDescent="0.25">
      <c r="K1751" s="114"/>
    </row>
    <row r="1752" spans="11:11" x14ac:dyDescent="0.25">
      <c r="K1752" s="114"/>
    </row>
    <row r="1753" spans="11:11" x14ac:dyDescent="0.25">
      <c r="K1753" s="114"/>
    </row>
    <row r="1754" spans="11:11" x14ac:dyDescent="0.25">
      <c r="K1754" s="114"/>
    </row>
    <row r="1755" spans="11:11" x14ac:dyDescent="0.25">
      <c r="K1755" s="114"/>
    </row>
    <row r="1756" spans="11:11" x14ac:dyDescent="0.25">
      <c r="K1756" s="114"/>
    </row>
    <row r="1757" spans="11:11" x14ac:dyDescent="0.25">
      <c r="K1757" s="114"/>
    </row>
    <row r="1758" spans="11:11" x14ac:dyDescent="0.25">
      <c r="K1758" s="114"/>
    </row>
    <row r="1759" spans="11:11" x14ac:dyDescent="0.25">
      <c r="K1759" s="114"/>
    </row>
    <row r="1760" spans="11:11" x14ac:dyDescent="0.25">
      <c r="K1760" s="114"/>
    </row>
    <row r="1761" spans="11:11" x14ac:dyDescent="0.25">
      <c r="K1761" s="114"/>
    </row>
    <row r="1762" spans="11:11" x14ac:dyDescent="0.25">
      <c r="K1762" s="114"/>
    </row>
    <row r="1763" spans="11:11" x14ac:dyDescent="0.25">
      <c r="K1763" s="114"/>
    </row>
    <row r="1764" spans="11:11" x14ac:dyDescent="0.25">
      <c r="K1764" s="114"/>
    </row>
    <row r="1765" spans="11:11" x14ac:dyDescent="0.25">
      <c r="K1765" s="114"/>
    </row>
    <row r="1766" spans="11:11" x14ac:dyDescent="0.25">
      <c r="K1766" s="114"/>
    </row>
    <row r="1767" spans="11:11" x14ac:dyDescent="0.25">
      <c r="K1767" s="114"/>
    </row>
    <row r="1768" spans="11:11" x14ac:dyDescent="0.25">
      <c r="K1768" s="114"/>
    </row>
    <row r="1769" spans="11:11" x14ac:dyDescent="0.25">
      <c r="K1769" s="114"/>
    </row>
    <row r="1770" spans="11:11" x14ac:dyDescent="0.25">
      <c r="K1770" s="114"/>
    </row>
    <row r="1771" spans="11:11" x14ac:dyDescent="0.25">
      <c r="K1771" s="114"/>
    </row>
    <row r="1772" spans="11:11" x14ac:dyDescent="0.25">
      <c r="K1772" s="114"/>
    </row>
    <row r="1773" spans="11:11" x14ac:dyDescent="0.25">
      <c r="K1773" s="114"/>
    </row>
    <row r="1774" spans="11:11" x14ac:dyDescent="0.25">
      <c r="K1774" s="114"/>
    </row>
    <row r="1775" spans="11:11" x14ac:dyDescent="0.25">
      <c r="K1775" s="114"/>
    </row>
    <row r="1776" spans="11:11" x14ac:dyDescent="0.25">
      <c r="K1776" s="114"/>
    </row>
    <row r="1777" spans="11:11" x14ac:dyDescent="0.25">
      <c r="K1777" s="114"/>
    </row>
    <row r="1778" spans="11:11" x14ac:dyDescent="0.25">
      <c r="K1778" s="114"/>
    </row>
    <row r="1779" spans="11:11" x14ac:dyDescent="0.25">
      <c r="K1779" s="114"/>
    </row>
    <row r="1780" spans="11:11" x14ac:dyDescent="0.25">
      <c r="K1780" s="114"/>
    </row>
    <row r="1781" spans="11:11" x14ac:dyDescent="0.25">
      <c r="K1781" s="114"/>
    </row>
    <row r="1782" spans="11:11" x14ac:dyDescent="0.25">
      <c r="K1782" s="114"/>
    </row>
    <row r="1783" spans="11:11" x14ac:dyDescent="0.25">
      <c r="K1783" s="114"/>
    </row>
    <row r="1784" spans="11:11" x14ac:dyDescent="0.25">
      <c r="K1784" s="114"/>
    </row>
    <row r="1785" spans="11:11" x14ac:dyDescent="0.25">
      <c r="K1785" s="114"/>
    </row>
    <row r="1786" spans="11:11" x14ac:dyDescent="0.25">
      <c r="K1786" s="114"/>
    </row>
    <row r="1787" spans="11:11" x14ac:dyDescent="0.25">
      <c r="K1787" s="114"/>
    </row>
    <row r="1788" spans="11:11" x14ac:dyDescent="0.25">
      <c r="K1788" s="114"/>
    </row>
    <row r="1789" spans="11:11" x14ac:dyDescent="0.25">
      <c r="K1789" s="114"/>
    </row>
    <row r="1790" spans="11:11" x14ac:dyDescent="0.25">
      <c r="K1790" s="114"/>
    </row>
    <row r="1791" spans="11:11" x14ac:dyDescent="0.25">
      <c r="K1791" s="114"/>
    </row>
    <row r="1792" spans="11:11" x14ac:dyDescent="0.25">
      <c r="K1792" s="114"/>
    </row>
    <row r="1793" spans="11:11" x14ac:dyDescent="0.25">
      <c r="K1793" s="114"/>
    </row>
    <row r="1794" spans="11:11" x14ac:dyDescent="0.25">
      <c r="K1794" s="114"/>
    </row>
    <row r="1795" spans="11:11" x14ac:dyDescent="0.25">
      <c r="K1795" s="114"/>
    </row>
    <row r="1796" spans="11:11" x14ac:dyDescent="0.25">
      <c r="K1796" s="114"/>
    </row>
    <row r="1797" spans="11:11" x14ac:dyDescent="0.25">
      <c r="K1797" s="114"/>
    </row>
    <row r="1798" spans="11:11" x14ac:dyDescent="0.25">
      <c r="K1798" s="114"/>
    </row>
    <row r="1799" spans="11:11" x14ac:dyDescent="0.25">
      <c r="K1799" s="114"/>
    </row>
    <row r="1800" spans="11:11" x14ac:dyDescent="0.25">
      <c r="K1800" s="114"/>
    </row>
    <row r="1801" spans="11:11" x14ac:dyDescent="0.25">
      <c r="K1801" s="114"/>
    </row>
    <row r="1802" spans="11:11" x14ac:dyDescent="0.25">
      <c r="K1802" s="114"/>
    </row>
    <row r="1803" spans="11:11" x14ac:dyDescent="0.25">
      <c r="K1803" s="114"/>
    </row>
    <row r="1804" spans="11:11" x14ac:dyDescent="0.25">
      <c r="K1804" s="114"/>
    </row>
    <row r="1805" spans="11:11" x14ac:dyDescent="0.25">
      <c r="K1805" s="114"/>
    </row>
    <row r="1806" spans="11:11" x14ac:dyDescent="0.25">
      <c r="K1806" s="114"/>
    </row>
    <row r="1807" spans="11:11" x14ac:dyDescent="0.25">
      <c r="K1807" s="114"/>
    </row>
    <row r="1808" spans="11:11" x14ac:dyDescent="0.25">
      <c r="K1808" s="114"/>
    </row>
    <row r="1809" spans="11:11" x14ac:dyDescent="0.25">
      <c r="K1809" s="114"/>
    </row>
    <row r="1810" spans="11:11" x14ac:dyDescent="0.25">
      <c r="K1810" s="114"/>
    </row>
    <row r="1811" spans="11:11" x14ac:dyDescent="0.25">
      <c r="K1811" s="114"/>
    </row>
    <row r="1812" spans="11:11" x14ac:dyDescent="0.25">
      <c r="K1812" s="114"/>
    </row>
    <row r="1813" spans="11:11" x14ac:dyDescent="0.25">
      <c r="K1813" s="114"/>
    </row>
    <row r="1814" spans="11:11" x14ac:dyDescent="0.25">
      <c r="K1814" s="114"/>
    </row>
    <row r="1815" spans="11:11" x14ac:dyDescent="0.25">
      <c r="K1815" s="114"/>
    </row>
    <row r="1816" spans="11:11" x14ac:dyDescent="0.25">
      <c r="K1816" s="114"/>
    </row>
    <row r="1817" spans="11:11" x14ac:dyDescent="0.25">
      <c r="K1817" s="114"/>
    </row>
    <row r="1818" spans="11:11" x14ac:dyDescent="0.25">
      <c r="K1818" s="114"/>
    </row>
    <row r="1819" spans="11:11" x14ac:dyDescent="0.25">
      <c r="K1819" s="114"/>
    </row>
    <row r="1820" spans="11:11" x14ac:dyDescent="0.25">
      <c r="K1820" s="114"/>
    </row>
    <row r="1821" spans="11:11" x14ac:dyDescent="0.25">
      <c r="K1821" s="114"/>
    </row>
    <row r="1822" spans="11:11" x14ac:dyDescent="0.25">
      <c r="K1822" s="114"/>
    </row>
    <row r="1823" spans="11:11" x14ac:dyDescent="0.25">
      <c r="K1823" s="114"/>
    </row>
    <row r="1824" spans="11:11" x14ac:dyDescent="0.25">
      <c r="K1824" s="114"/>
    </row>
    <row r="1825" spans="11:11" x14ac:dyDescent="0.25">
      <c r="K1825" s="114"/>
    </row>
    <row r="1826" spans="11:11" x14ac:dyDescent="0.25">
      <c r="K1826" s="114"/>
    </row>
    <row r="1827" spans="11:11" x14ac:dyDescent="0.25">
      <c r="K1827" s="114"/>
    </row>
    <row r="1828" spans="11:11" x14ac:dyDescent="0.25">
      <c r="K1828" s="114"/>
    </row>
    <row r="1829" spans="11:11" x14ac:dyDescent="0.25">
      <c r="K1829" s="114"/>
    </row>
    <row r="1830" spans="11:11" x14ac:dyDescent="0.25">
      <c r="K1830" s="114"/>
    </row>
    <row r="1831" spans="11:11" x14ac:dyDescent="0.25">
      <c r="K1831" s="114"/>
    </row>
    <row r="1832" spans="11:11" x14ac:dyDescent="0.25">
      <c r="K1832" s="114"/>
    </row>
    <row r="1833" spans="11:11" x14ac:dyDescent="0.25">
      <c r="K1833" s="114"/>
    </row>
    <row r="1834" spans="11:11" x14ac:dyDescent="0.25">
      <c r="K1834" s="114"/>
    </row>
    <row r="1835" spans="11:11" x14ac:dyDescent="0.25">
      <c r="K1835" s="114"/>
    </row>
    <row r="1836" spans="11:11" x14ac:dyDescent="0.25">
      <c r="K1836" s="114"/>
    </row>
    <row r="1837" spans="11:11" x14ac:dyDescent="0.25">
      <c r="K1837" s="114"/>
    </row>
    <row r="1838" spans="11:11" x14ac:dyDescent="0.25">
      <c r="K1838" s="114"/>
    </row>
    <row r="1839" spans="11:11" x14ac:dyDescent="0.25">
      <c r="K1839" s="114"/>
    </row>
    <row r="1840" spans="11:11" x14ac:dyDescent="0.25">
      <c r="K1840" s="114"/>
    </row>
    <row r="1841" spans="11:11" x14ac:dyDescent="0.25">
      <c r="K1841" s="114"/>
    </row>
    <row r="1842" spans="11:11" x14ac:dyDescent="0.25">
      <c r="K1842" s="114"/>
    </row>
    <row r="1843" spans="11:11" x14ac:dyDescent="0.25">
      <c r="K1843" s="114"/>
    </row>
    <row r="1844" spans="11:11" x14ac:dyDescent="0.25">
      <c r="K1844" s="114"/>
    </row>
    <row r="1845" spans="11:11" x14ac:dyDescent="0.25">
      <c r="K1845" s="114"/>
    </row>
    <row r="1846" spans="11:11" x14ac:dyDescent="0.25">
      <c r="K1846" s="114"/>
    </row>
    <row r="1847" spans="11:11" x14ac:dyDescent="0.25">
      <c r="K1847" s="114"/>
    </row>
    <row r="1848" spans="11:11" x14ac:dyDescent="0.25">
      <c r="K1848" s="114"/>
    </row>
    <row r="1849" spans="11:11" x14ac:dyDescent="0.25">
      <c r="K1849" s="114"/>
    </row>
    <row r="1850" spans="11:11" x14ac:dyDescent="0.25">
      <c r="K1850" s="114"/>
    </row>
    <row r="1851" spans="11:11" x14ac:dyDescent="0.25">
      <c r="K1851" s="114"/>
    </row>
    <row r="1852" spans="11:11" x14ac:dyDescent="0.25">
      <c r="K1852" s="114"/>
    </row>
    <row r="1853" spans="11:11" x14ac:dyDescent="0.25">
      <c r="K1853" s="114"/>
    </row>
    <row r="1854" spans="11:11" x14ac:dyDescent="0.25">
      <c r="K1854" s="114"/>
    </row>
    <row r="1855" spans="11:11" x14ac:dyDescent="0.25">
      <c r="K1855" s="114"/>
    </row>
    <row r="1856" spans="11:11" x14ac:dyDescent="0.25">
      <c r="K1856" s="114"/>
    </row>
    <row r="1857" spans="11:11" x14ac:dyDescent="0.25">
      <c r="K1857" s="114"/>
    </row>
    <row r="1858" spans="11:11" x14ac:dyDescent="0.25">
      <c r="K1858" s="114"/>
    </row>
    <row r="1859" spans="11:11" x14ac:dyDescent="0.25">
      <c r="K1859" s="114"/>
    </row>
    <row r="1860" spans="11:11" x14ac:dyDescent="0.25">
      <c r="K1860" s="114"/>
    </row>
    <row r="1861" spans="11:11" x14ac:dyDescent="0.25">
      <c r="K1861" s="114"/>
    </row>
    <row r="1862" spans="11:11" x14ac:dyDescent="0.25">
      <c r="K1862" s="114"/>
    </row>
    <row r="1863" spans="11:11" x14ac:dyDescent="0.25">
      <c r="K1863" s="114"/>
    </row>
    <row r="1864" spans="11:11" x14ac:dyDescent="0.25">
      <c r="K1864" s="114"/>
    </row>
    <row r="1865" spans="11:11" x14ac:dyDescent="0.25">
      <c r="K1865" s="114"/>
    </row>
    <row r="1866" spans="11:11" x14ac:dyDescent="0.25">
      <c r="K1866" s="114"/>
    </row>
    <row r="1867" spans="11:11" x14ac:dyDescent="0.25">
      <c r="K1867" s="114"/>
    </row>
    <row r="1868" spans="11:11" x14ac:dyDescent="0.25">
      <c r="K1868" s="114"/>
    </row>
    <row r="1869" spans="11:11" x14ac:dyDescent="0.25">
      <c r="K1869" s="114"/>
    </row>
    <row r="1870" spans="11:11" x14ac:dyDescent="0.25">
      <c r="K1870" s="114"/>
    </row>
    <row r="1871" spans="11:11" x14ac:dyDescent="0.25">
      <c r="K1871" s="114"/>
    </row>
    <row r="1872" spans="11:11" x14ac:dyDescent="0.25">
      <c r="K1872" s="114"/>
    </row>
    <row r="1873" spans="11:11" x14ac:dyDescent="0.25">
      <c r="K1873" s="114"/>
    </row>
    <row r="1874" spans="11:11" x14ac:dyDescent="0.25">
      <c r="K1874" s="114"/>
    </row>
    <row r="1875" spans="11:11" x14ac:dyDescent="0.25">
      <c r="K1875" s="114"/>
    </row>
    <row r="1876" spans="11:11" x14ac:dyDescent="0.25">
      <c r="K1876" s="114"/>
    </row>
    <row r="1877" spans="11:11" x14ac:dyDescent="0.25">
      <c r="K1877" s="114"/>
    </row>
    <row r="1878" spans="11:11" x14ac:dyDescent="0.25">
      <c r="K1878" s="114"/>
    </row>
    <row r="1879" spans="11:11" x14ac:dyDescent="0.25">
      <c r="K1879" s="114"/>
    </row>
    <row r="1880" spans="11:11" x14ac:dyDescent="0.25">
      <c r="K1880" s="114"/>
    </row>
    <row r="1881" spans="11:11" x14ac:dyDescent="0.25">
      <c r="K1881" s="114"/>
    </row>
    <row r="1882" spans="11:11" x14ac:dyDescent="0.25">
      <c r="K1882" s="114"/>
    </row>
    <row r="1883" spans="11:11" x14ac:dyDescent="0.25">
      <c r="K1883" s="114"/>
    </row>
    <row r="1884" spans="11:11" x14ac:dyDescent="0.25">
      <c r="K1884" s="114"/>
    </row>
    <row r="1885" spans="11:11" x14ac:dyDescent="0.25">
      <c r="K1885" s="114"/>
    </row>
    <row r="1886" spans="11:11" x14ac:dyDescent="0.25">
      <c r="K1886" s="114"/>
    </row>
    <row r="1887" spans="11:11" x14ac:dyDescent="0.25">
      <c r="K1887" s="114"/>
    </row>
    <row r="1888" spans="11:11" x14ac:dyDescent="0.25">
      <c r="K1888" s="114"/>
    </row>
    <row r="1889" spans="11:11" x14ac:dyDescent="0.25">
      <c r="K1889" s="114"/>
    </row>
    <row r="1890" spans="11:11" x14ac:dyDescent="0.25">
      <c r="K1890" s="114"/>
    </row>
    <row r="1891" spans="11:11" x14ac:dyDescent="0.25">
      <c r="K1891" s="114"/>
    </row>
    <row r="1892" spans="11:11" x14ac:dyDescent="0.25">
      <c r="K1892" s="114"/>
    </row>
    <row r="1893" spans="11:11" x14ac:dyDescent="0.25">
      <c r="K1893" s="114"/>
    </row>
    <row r="1894" spans="11:11" x14ac:dyDescent="0.25">
      <c r="K1894" s="114"/>
    </row>
    <row r="1895" spans="11:11" x14ac:dyDescent="0.25">
      <c r="K1895" s="114"/>
    </row>
    <row r="1896" spans="11:11" x14ac:dyDescent="0.25">
      <c r="K1896" s="114"/>
    </row>
    <row r="1897" spans="11:11" x14ac:dyDescent="0.25">
      <c r="K1897" s="114"/>
    </row>
    <row r="1898" spans="11:11" x14ac:dyDescent="0.25">
      <c r="K1898" s="114"/>
    </row>
    <row r="1899" spans="11:11" x14ac:dyDescent="0.25">
      <c r="K1899" s="114"/>
    </row>
    <row r="1900" spans="11:11" x14ac:dyDescent="0.25">
      <c r="K1900" s="114"/>
    </row>
    <row r="1901" spans="11:11" x14ac:dyDescent="0.25">
      <c r="K1901" s="114"/>
    </row>
    <row r="1902" spans="11:11" x14ac:dyDescent="0.25">
      <c r="K1902" s="114"/>
    </row>
    <row r="1903" spans="11:11" x14ac:dyDescent="0.25">
      <c r="K1903" s="114"/>
    </row>
    <row r="1904" spans="11:11" x14ac:dyDescent="0.25">
      <c r="K1904" s="114"/>
    </row>
    <row r="1905" spans="11:11" x14ac:dyDescent="0.25">
      <c r="K1905" s="114"/>
    </row>
    <row r="1906" spans="11:11" x14ac:dyDescent="0.25">
      <c r="K1906" s="114"/>
    </row>
    <row r="1907" spans="11:11" x14ac:dyDescent="0.25">
      <c r="K1907" s="114"/>
    </row>
    <row r="1908" spans="11:11" x14ac:dyDescent="0.25">
      <c r="K1908" s="114"/>
    </row>
    <row r="1909" spans="11:11" x14ac:dyDescent="0.25">
      <c r="K1909" s="114"/>
    </row>
    <row r="1910" spans="11:11" x14ac:dyDescent="0.25">
      <c r="K1910" s="114"/>
    </row>
    <row r="1911" spans="11:11" x14ac:dyDescent="0.25">
      <c r="K1911" s="114"/>
    </row>
    <row r="1912" spans="11:11" x14ac:dyDescent="0.25">
      <c r="K1912" s="114"/>
    </row>
    <row r="1913" spans="11:11" x14ac:dyDescent="0.25">
      <c r="K1913" s="114"/>
    </row>
    <row r="1914" spans="11:11" x14ac:dyDescent="0.25">
      <c r="K1914" s="114"/>
    </row>
    <row r="1915" spans="11:11" x14ac:dyDescent="0.25">
      <c r="K1915" s="114"/>
    </row>
    <row r="1916" spans="11:11" x14ac:dyDescent="0.25">
      <c r="K1916" s="114"/>
    </row>
    <row r="1917" spans="11:11" x14ac:dyDescent="0.25">
      <c r="K1917" s="114"/>
    </row>
    <row r="1918" spans="11:11" x14ac:dyDescent="0.25">
      <c r="K1918" s="114"/>
    </row>
    <row r="1919" spans="11:11" x14ac:dyDescent="0.25">
      <c r="K1919" s="114"/>
    </row>
    <row r="1920" spans="11:11" x14ac:dyDescent="0.25">
      <c r="K1920" s="114"/>
    </row>
    <row r="1921" spans="11:11" x14ac:dyDescent="0.25">
      <c r="K1921" s="114"/>
    </row>
    <row r="1922" spans="11:11" x14ac:dyDescent="0.25">
      <c r="K1922" s="114"/>
    </row>
    <row r="1923" spans="11:11" x14ac:dyDescent="0.25">
      <c r="K1923" s="114"/>
    </row>
    <row r="1924" spans="11:11" x14ac:dyDescent="0.25">
      <c r="K1924" s="114"/>
    </row>
    <row r="1925" spans="11:11" x14ac:dyDescent="0.25">
      <c r="K1925" s="114"/>
    </row>
    <row r="1926" spans="11:11" x14ac:dyDescent="0.25">
      <c r="K1926" s="114"/>
    </row>
    <row r="1927" spans="11:11" x14ac:dyDescent="0.25">
      <c r="K1927" s="114"/>
    </row>
    <row r="1928" spans="11:11" x14ac:dyDescent="0.25">
      <c r="K1928" s="114"/>
    </row>
    <row r="1929" spans="11:11" x14ac:dyDescent="0.25">
      <c r="K1929" s="114"/>
    </row>
    <row r="1930" spans="11:11" x14ac:dyDescent="0.25">
      <c r="K1930" s="114"/>
    </row>
    <row r="1931" spans="11:11" x14ac:dyDescent="0.25">
      <c r="K1931" s="114"/>
    </row>
    <row r="1932" spans="11:11" x14ac:dyDescent="0.25">
      <c r="K1932" s="114"/>
    </row>
    <row r="1933" spans="11:11" x14ac:dyDescent="0.25">
      <c r="K1933" s="114"/>
    </row>
    <row r="1934" spans="11:11" x14ac:dyDescent="0.25">
      <c r="K1934" s="114"/>
    </row>
    <row r="1935" spans="11:11" x14ac:dyDescent="0.25">
      <c r="K1935" s="114"/>
    </row>
    <row r="1936" spans="11:11" x14ac:dyDescent="0.25">
      <c r="K1936" s="114"/>
    </row>
    <row r="1937" spans="11:11" x14ac:dyDescent="0.25">
      <c r="K1937" s="114"/>
    </row>
    <row r="1938" spans="11:11" x14ac:dyDescent="0.25">
      <c r="K1938" s="114"/>
    </row>
    <row r="1939" spans="11:11" x14ac:dyDescent="0.25">
      <c r="K1939" s="114"/>
    </row>
    <row r="1940" spans="11:11" x14ac:dyDescent="0.25">
      <c r="K1940" s="114"/>
    </row>
    <row r="1941" spans="11:11" x14ac:dyDescent="0.25">
      <c r="K1941" s="114"/>
    </row>
    <row r="1942" spans="11:11" x14ac:dyDescent="0.25">
      <c r="K1942" s="114"/>
    </row>
    <row r="1943" spans="11:11" x14ac:dyDescent="0.25">
      <c r="K1943" s="114"/>
    </row>
    <row r="1944" spans="11:11" x14ac:dyDescent="0.25">
      <c r="K1944" s="114"/>
    </row>
    <row r="1945" spans="11:11" x14ac:dyDescent="0.25">
      <c r="K1945" s="114"/>
    </row>
    <row r="1946" spans="11:11" x14ac:dyDescent="0.25">
      <c r="K1946" s="114"/>
    </row>
    <row r="1947" spans="11:11" x14ac:dyDescent="0.25">
      <c r="K1947" s="114"/>
    </row>
    <row r="1948" spans="11:11" x14ac:dyDescent="0.25">
      <c r="K1948" s="114"/>
    </row>
    <row r="1949" spans="11:11" x14ac:dyDescent="0.25">
      <c r="K1949" s="114"/>
    </row>
    <row r="1950" spans="11:11" x14ac:dyDescent="0.25">
      <c r="K1950" s="114"/>
    </row>
    <row r="1951" spans="11:11" x14ac:dyDescent="0.25">
      <c r="K1951" s="114"/>
    </row>
    <row r="1952" spans="11:11" x14ac:dyDescent="0.25">
      <c r="K1952" s="114"/>
    </row>
    <row r="1953" spans="11:11" x14ac:dyDescent="0.25">
      <c r="K1953" s="114"/>
    </row>
    <row r="1954" spans="11:11" x14ac:dyDescent="0.25">
      <c r="K1954" s="114"/>
    </row>
    <row r="1955" spans="11:11" x14ac:dyDescent="0.25">
      <c r="K1955" s="114"/>
    </row>
    <row r="1956" spans="11:11" x14ac:dyDescent="0.25">
      <c r="K1956" s="114"/>
    </row>
    <row r="1957" spans="11:11" x14ac:dyDescent="0.25">
      <c r="K1957" s="114"/>
    </row>
    <row r="1958" spans="11:11" x14ac:dyDescent="0.25">
      <c r="K1958" s="114"/>
    </row>
    <row r="1959" spans="11:11" x14ac:dyDescent="0.25">
      <c r="K1959" s="114"/>
    </row>
    <row r="1960" spans="11:11" x14ac:dyDescent="0.25">
      <c r="K1960" s="114"/>
    </row>
    <row r="1961" spans="11:11" x14ac:dyDescent="0.25">
      <c r="K1961" s="114"/>
    </row>
    <row r="1962" spans="11:11" x14ac:dyDescent="0.25">
      <c r="K1962" s="114"/>
    </row>
    <row r="1963" spans="11:11" x14ac:dyDescent="0.25">
      <c r="K1963" s="114"/>
    </row>
    <row r="1964" spans="11:11" x14ac:dyDescent="0.25">
      <c r="K1964" s="114"/>
    </row>
    <row r="1965" spans="11:11" x14ac:dyDescent="0.25">
      <c r="K1965" s="114"/>
    </row>
    <row r="1966" spans="11:11" x14ac:dyDescent="0.25">
      <c r="K1966" s="114"/>
    </row>
    <row r="1967" spans="11:11" x14ac:dyDescent="0.25">
      <c r="K1967" s="114"/>
    </row>
    <row r="1968" spans="11:11" x14ac:dyDescent="0.25">
      <c r="K1968" s="114"/>
    </row>
    <row r="1969" spans="11:11" x14ac:dyDescent="0.25">
      <c r="K1969" s="114"/>
    </row>
    <row r="1970" spans="11:11" x14ac:dyDescent="0.25">
      <c r="K1970" s="114"/>
    </row>
    <row r="1971" spans="11:11" x14ac:dyDescent="0.25">
      <c r="K1971" s="114"/>
    </row>
    <row r="1972" spans="11:11" x14ac:dyDescent="0.25">
      <c r="K1972" s="114"/>
    </row>
    <row r="1973" spans="11:11" x14ac:dyDescent="0.25">
      <c r="K1973" s="114"/>
    </row>
    <row r="1974" spans="11:11" x14ac:dyDescent="0.25">
      <c r="K1974" s="114"/>
    </row>
    <row r="1975" spans="11:11" x14ac:dyDescent="0.25">
      <c r="K1975" s="114"/>
    </row>
    <row r="1976" spans="11:11" x14ac:dyDescent="0.25">
      <c r="K1976" s="114"/>
    </row>
    <row r="1977" spans="11:11" x14ac:dyDescent="0.25">
      <c r="K1977" s="114"/>
    </row>
    <row r="1978" spans="11:11" x14ac:dyDescent="0.25">
      <c r="K1978" s="114"/>
    </row>
    <row r="1979" spans="11:11" x14ac:dyDescent="0.25">
      <c r="K1979" s="114"/>
    </row>
    <row r="1980" spans="11:11" x14ac:dyDescent="0.25">
      <c r="K1980" s="114"/>
    </row>
    <row r="1981" spans="11:11" x14ac:dyDescent="0.25">
      <c r="K1981" s="114"/>
    </row>
    <row r="1982" spans="11:11" x14ac:dyDescent="0.25">
      <c r="K1982" s="114"/>
    </row>
    <row r="1983" spans="11:11" x14ac:dyDescent="0.25">
      <c r="K1983" s="114"/>
    </row>
    <row r="1984" spans="11:11" x14ac:dyDescent="0.25">
      <c r="K1984" s="114"/>
    </row>
    <row r="1985" spans="11:11" x14ac:dyDescent="0.25">
      <c r="K1985" s="114"/>
    </row>
    <row r="1986" spans="11:11" x14ac:dyDescent="0.25">
      <c r="K1986" s="114"/>
    </row>
    <row r="1987" spans="11:11" x14ac:dyDescent="0.25">
      <c r="K1987" s="114"/>
    </row>
    <row r="1988" spans="11:11" x14ac:dyDescent="0.25">
      <c r="K1988" s="114"/>
    </row>
    <row r="1989" spans="11:11" x14ac:dyDescent="0.25">
      <c r="K1989" s="114"/>
    </row>
    <row r="1990" spans="11:11" x14ac:dyDescent="0.25">
      <c r="K1990" s="114"/>
    </row>
    <row r="1991" spans="11:11" x14ac:dyDescent="0.25">
      <c r="K1991" s="114"/>
    </row>
    <row r="1992" spans="11:11" x14ac:dyDescent="0.25">
      <c r="K1992" s="114"/>
    </row>
    <row r="1993" spans="11:11" x14ac:dyDescent="0.25">
      <c r="K1993" s="114"/>
    </row>
    <row r="1994" spans="11:11" x14ac:dyDescent="0.25">
      <c r="K1994" s="114"/>
    </row>
    <row r="1995" spans="11:11" x14ac:dyDescent="0.25">
      <c r="K1995" s="114"/>
    </row>
    <row r="1996" spans="11:11" x14ac:dyDescent="0.25">
      <c r="K1996" s="114"/>
    </row>
    <row r="1997" spans="11:11" x14ac:dyDescent="0.25">
      <c r="K1997" s="114"/>
    </row>
    <row r="1998" spans="11:11" x14ac:dyDescent="0.25">
      <c r="K1998" s="114"/>
    </row>
    <row r="1999" spans="11:11" x14ac:dyDescent="0.25">
      <c r="K1999" s="114"/>
    </row>
    <row r="2000" spans="11:11" x14ac:dyDescent="0.25">
      <c r="K2000" s="114"/>
    </row>
    <row r="2001" spans="11:11" x14ac:dyDescent="0.25">
      <c r="K2001" s="114"/>
    </row>
    <row r="2002" spans="11:11" x14ac:dyDescent="0.25">
      <c r="K2002" s="114"/>
    </row>
    <row r="2003" spans="11:11" x14ac:dyDescent="0.25">
      <c r="K2003" s="114"/>
    </row>
    <row r="2004" spans="11:11" x14ac:dyDescent="0.25">
      <c r="K2004" s="114"/>
    </row>
    <row r="2005" spans="11:11" x14ac:dyDescent="0.25">
      <c r="K2005" s="114"/>
    </row>
    <row r="2006" spans="11:11" x14ac:dyDescent="0.25">
      <c r="K2006" s="114"/>
    </row>
    <row r="2007" spans="11:11" x14ac:dyDescent="0.25">
      <c r="K2007" s="114"/>
    </row>
    <row r="2008" spans="11:11" x14ac:dyDescent="0.25">
      <c r="K2008" s="114"/>
    </row>
    <row r="2009" spans="11:11" x14ac:dyDescent="0.25">
      <c r="K2009" s="114"/>
    </row>
    <row r="2010" spans="11:11" x14ac:dyDescent="0.25">
      <c r="K2010" s="114"/>
    </row>
    <row r="2011" spans="11:11" x14ac:dyDescent="0.25">
      <c r="K2011" s="114"/>
    </row>
    <row r="2012" spans="11:11" x14ac:dyDescent="0.25">
      <c r="K2012" s="114"/>
    </row>
    <row r="2013" spans="11:11" x14ac:dyDescent="0.25">
      <c r="K2013" s="114"/>
    </row>
    <row r="2014" spans="11:11" x14ac:dyDescent="0.25">
      <c r="K2014" s="114"/>
    </row>
    <row r="2015" spans="11:11" x14ac:dyDescent="0.25">
      <c r="K2015" s="114"/>
    </row>
    <row r="2016" spans="11:11" x14ac:dyDescent="0.25">
      <c r="K2016" s="114"/>
    </row>
    <row r="2017" spans="11:11" x14ac:dyDescent="0.25">
      <c r="K2017" s="114"/>
    </row>
    <row r="2018" spans="11:11" x14ac:dyDescent="0.25">
      <c r="K2018" s="114"/>
    </row>
    <row r="2019" spans="11:11" x14ac:dyDescent="0.25">
      <c r="K2019" s="114"/>
    </row>
    <row r="2020" spans="11:11" x14ac:dyDescent="0.25">
      <c r="K2020" s="114"/>
    </row>
    <row r="2021" spans="11:11" x14ac:dyDescent="0.25">
      <c r="K2021" s="114"/>
    </row>
    <row r="2022" spans="11:11" x14ac:dyDescent="0.25">
      <c r="K2022" s="114"/>
    </row>
    <row r="2023" spans="11:11" x14ac:dyDescent="0.25">
      <c r="K2023" s="114"/>
    </row>
    <row r="2024" spans="11:11" x14ac:dyDescent="0.25">
      <c r="K2024" s="114"/>
    </row>
    <row r="2025" spans="11:11" x14ac:dyDescent="0.25">
      <c r="K2025" s="114"/>
    </row>
    <row r="2026" spans="11:11" x14ac:dyDescent="0.25">
      <c r="K2026" s="114"/>
    </row>
    <row r="2027" spans="11:11" x14ac:dyDescent="0.25">
      <c r="K2027" s="114"/>
    </row>
    <row r="2028" spans="11:11" x14ac:dyDescent="0.25">
      <c r="K2028" s="114"/>
    </row>
    <row r="2029" spans="11:11" x14ac:dyDescent="0.25">
      <c r="K2029" s="114"/>
    </row>
    <row r="2030" spans="11:11" x14ac:dyDescent="0.25">
      <c r="K2030" s="114"/>
    </row>
    <row r="2031" spans="11:11" x14ac:dyDescent="0.25">
      <c r="K2031" s="114"/>
    </row>
    <row r="2032" spans="11:11" x14ac:dyDescent="0.25">
      <c r="K2032" s="114"/>
    </row>
    <row r="2033" spans="11:11" x14ac:dyDescent="0.25">
      <c r="K2033" s="114"/>
    </row>
    <row r="2034" spans="11:11" x14ac:dyDescent="0.25">
      <c r="K2034" s="114"/>
    </row>
    <row r="2035" spans="11:11" x14ac:dyDescent="0.25">
      <c r="K2035" s="114"/>
    </row>
    <row r="2036" spans="11:11" x14ac:dyDescent="0.25">
      <c r="K2036" s="114"/>
    </row>
    <row r="2037" spans="11:11" x14ac:dyDescent="0.25">
      <c r="K2037" s="114"/>
    </row>
    <row r="2038" spans="11:11" x14ac:dyDescent="0.25">
      <c r="K2038" s="114"/>
    </row>
    <row r="2039" spans="11:11" x14ac:dyDescent="0.25">
      <c r="K2039" s="114"/>
    </row>
    <row r="2040" spans="11:11" x14ac:dyDescent="0.25">
      <c r="K2040" s="114"/>
    </row>
    <row r="2041" spans="11:11" x14ac:dyDescent="0.25">
      <c r="K2041" s="114"/>
    </row>
    <row r="2042" spans="11:11" x14ac:dyDescent="0.25">
      <c r="K2042" s="114"/>
    </row>
    <row r="2043" spans="11:11" x14ac:dyDescent="0.25">
      <c r="K2043" s="114"/>
    </row>
    <row r="2044" spans="11:11" x14ac:dyDescent="0.25">
      <c r="K2044" s="114"/>
    </row>
    <row r="2045" spans="11:11" x14ac:dyDescent="0.25">
      <c r="K2045" s="114"/>
    </row>
    <row r="2046" spans="11:11" x14ac:dyDescent="0.25">
      <c r="K2046" s="114"/>
    </row>
    <row r="2047" spans="11:11" x14ac:dyDescent="0.25">
      <c r="K2047" s="114"/>
    </row>
    <row r="2048" spans="11:11" x14ac:dyDescent="0.25">
      <c r="K2048" s="114"/>
    </row>
    <row r="2049" spans="11:11" x14ac:dyDescent="0.25">
      <c r="K2049" s="114"/>
    </row>
    <row r="2050" spans="11:11" x14ac:dyDescent="0.25">
      <c r="K2050" s="114"/>
    </row>
    <row r="2051" spans="11:11" x14ac:dyDescent="0.25">
      <c r="K2051" s="114"/>
    </row>
    <row r="2052" spans="11:11" x14ac:dyDescent="0.25">
      <c r="K2052" s="114"/>
    </row>
    <row r="2053" spans="11:11" x14ac:dyDescent="0.25">
      <c r="K2053" s="114"/>
    </row>
    <row r="2054" spans="11:11" x14ac:dyDescent="0.25">
      <c r="K2054" s="114"/>
    </row>
    <row r="2055" spans="11:11" x14ac:dyDescent="0.25">
      <c r="K2055" s="114"/>
    </row>
    <row r="2056" spans="11:11" x14ac:dyDescent="0.25">
      <c r="K2056" s="114"/>
    </row>
    <row r="2057" spans="11:11" x14ac:dyDescent="0.25">
      <c r="K2057" s="114"/>
    </row>
    <row r="2058" spans="11:11" x14ac:dyDescent="0.25">
      <c r="K2058" s="114"/>
    </row>
    <row r="2059" spans="11:11" x14ac:dyDescent="0.25">
      <c r="K2059" s="114"/>
    </row>
    <row r="2060" spans="11:11" x14ac:dyDescent="0.25">
      <c r="K2060" s="114"/>
    </row>
    <row r="2061" spans="11:11" x14ac:dyDescent="0.25">
      <c r="K2061" s="114"/>
    </row>
    <row r="2062" spans="11:11" x14ac:dyDescent="0.25">
      <c r="K2062" s="114"/>
    </row>
    <row r="2063" spans="11:11" x14ac:dyDescent="0.25">
      <c r="K2063" s="114"/>
    </row>
    <row r="2064" spans="11:11" x14ac:dyDescent="0.25">
      <c r="K2064" s="114"/>
    </row>
    <row r="2065" spans="11:11" x14ac:dyDescent="0.25">
      <c r="K2065" s="114"/>
    </row>
    <row r="2066" spans="11:11" x14ac:dyDescent="0.25">
      <c r="K2066" s="114"/>
    </row>
    <row r="2067" spans="11:11" x14ac:dyDescent="0.25">
      <c r="K2067" s="114"/>
    </row>
    <row r="2068" spans="11:11" x14ac:dyDescent="0.25">
      <c r="K2068" s="114"/>
    </row>
    <row r="2069" spans="11:11" x14ac:dyDescent="0.25">
      <c r="K2069" s="114"/>
    </row>
    <row r="2070" spans="11:11" x14ac:dyDescent="0.25">
      <c r="K2070" s="114"/>
    </row>
    <row r="2071" spans="11:11" x14ac:dyDescent="0.25">
      <c r="K2071" s="114"/>
    </row>
    <row r="2072" spans="11:11" x14ac:dyDescent="0.25">
      <c r="K2072" s="114"/>
    </row>
    <row r="2073" spans="11:11" x14ac:dyDescent="0.25">
      <c r="K2073" s="114"/>
    </row>
    <row r="2074" spans="11:11" x14ac:dyDescent="0.25">
      <c r="K2074" s="114"/>
    </row>
    <row r="2075" spans="11:11" x14ac:dyDescent="0.25">
      <c r="K2075" s="114"/>
    </row>
    <row r="2076" spans="11:11" x14ac:dyDescent="0.25">
      <c r="K2076" s="114"/>
    </row>
    <row r="2077" spans="11:11" x14ac:dyDescent="0.25">
      <c r="K2077" s="114"/>
    </row>
    <row r="2078" spans="11:11" x14ac:dyDescent="0.25">
      <c r="K2078" s="114"/>
    </row>
    <row r="2079" spans="11:11" x14ac:dyDescent="0.25">
      <c r="K2079" s="114"/>
    </row>
    <row r="2080" spans="11:11" x14ac:dyDescent="0.25">
      <c r="K2080" s="114"/>
    </row>
    <row r="2081" spans="11:11" x14ac:dyDescent="0.25">
      <c r="K2081" s="114"/>
    </row>
    <row r="2082" spans="11:11" x14ac:dyDescent="0.25">
      <c r="K2082" s="114"/>
    </row>
    <row r="2083" spans="11:11" x14ac:dyDescent="0.25">
      <c r="K2083" s="114"/>
    </row>
    <row r="2084" spans="11:11" x14ac:dyDescent="0.25">
      <c r="K2084" s="114"/>
    </row>
    <row r="2085" spans="11:11" x14ac:dyDescent="0.25">
      <c r="K2085" s="114"/>
    </row>
    <row r="2086" spans="11:11" x14ac:dyDescent="0.25">
      <c r="K2086" s="114"/>
    </row>
    <row r="2087" spans="11:11" x14ac:dyDescent="0.25">
      <c r="K2087" s="114"/>
    </row>
    <row r="2088" spans="11:11" x14ac:dyDescent="0.25">
      <c r="K2088" s="114"/>
    </row>
    <row r="2089" spans="11:11" x14ac:dyDescent="0.25">
      <c r="K2089" s="114"/>
    </row>
    <row r="2090" spans="11:11" x14ac:dyDescent="0.25">
      <c r="K2090" s="114"/>
    </row>
    <row r="2091" spans="11:11" x14ac:dyDescent="0.25">
      <c r="K2091" s="114"/>
    </row>
    <row r="2092" spans="11:11" x14ac:dyDescent="0.25">
      <c r="K2092" s="114"/>
    </row>
    <row r="2093" spans="11:11" x14ac:dyDescent="0.25">
      <c r="K2093" s="114"/>
    </row>
    <row r="2094" spans="11:11" x14ac:dyDescent="0.25">
      <c r="K2094" s="114"/>
    </row>
    <row r="2095" spans="11:11" x14ac:dyDescent="0.25">
      <c r="K2095" s="114"/>
    </row>
    <row r="2096" spans="11:11" x14ac:dyDescent="0.25">
      <c r="K2096" s="114"/>
    </row>
    <row r="2097" spans="11:11" x14ac:dyDescent="0.25">
      <c r="K2097" s="114"/>
    </row>
    <row r="2098" spans="11:11" x14ac:dyDescent="0.25">
      <c r="K2098" s="114"/>
    </row>
    <row r="2099" spans="11:11" x14ac:dyDescent="0.25">
      <c r="K2099" s="114"/>
    </row>
    <row r="2100" spans="11:11" x14ac:dyDescent="0.25">
      <c r="K2100" s="114"/>
    </row>
    <row r="2101" spans="11:11" x14ac:dyDescent="0.25">
      <c r="K2101" s="114"/>
    </row>
    <row r="2102" spans="11:11" x14ac:dyDescent="0.25">
      <c r="K2102" s="114"/>
    </row>
    <row r="2103" spans="11:11" x14ac:dyDescent="0.25">
      <c r="K2103" s="114"/>
    </row>
    <row r="2104" spans="11:11" x14ac:dyDescent="0.25">
      <c r="K2104" s="114"/>
    </row>
    <row r="2105" spans="11:11" x14ac:dyDescent="0.25">
      <c r="K2105" s="114"/>
    </row>
    <row r="2106" spans="11:11" x14ac:dyDescent="0.25">
      <c r="K2106" s="114"/>
    </row>
    <row r="2107" spans="11:11" x14ac:dyDescent="0.25">
      <c r="K2107" s="114"/>
    </row>
    <row r="2108" spans="11:11" x14ac:dyDescent="0.25">
      <c r="K2108" s="114"/>
    </row>
    <row r="2109" spans="11:11" x14ac:dyDescent="0.25">
      <c r="K2109" s="114"/>
    </row>
    <row r="2110" spans="11:11" x14ac:dyDescent="0.25">
      <c r="K2110" s="114"/>
    </row>
    <row r="2111" spans="11:11" x14ac:dyDescent="0.25">
      <c r="K2111" s="114"/>
    </row>
    <row r="2112" spans="11:11" x14ac:dyDescent="0.25">
      <c r="K2112" s="114"/>
    </row>
    <row r="2113" spans="11:11" x14ac:dyDescent="0.25">
      <c r="K2113" s="114"/>
    </row>
    <row r="2114" spans="11:11" x14ac:dyDescent="0.25">
      <c r="K2114" s="114"/>
    </row>
    <row r="2115" spans="11:11" x14ac:dyDescent="0.25">
      <c r="K2115" s="114"/>
    </row>
    <row r="2116" spans="11:11" x14ac:dyDescent="0.25">
      <c r="K2116" s="114"/>
    </row>
    <row r="2117" spans="11:11" x14ac:dyDescent="0.25">
      <c r="K2117" s="114"/>
    </row>
    <row r="2118" spans="11:11" x14ac:dyDescent="0.25">
      <c r="K2118" s="114"/>
    </row>
    <row r="2119" spans="11:11" x14ac:dyDescent="0.25">
      <c r="K2119" s="114"/>
    </row>
    <row r="2120" spans="11:11" x14ac:dyDescent="0.25">
      <c r="K2120" s="114"/>
    </row>
    <row r="2121" spans="11:11" x14ac:dyDescent="0.25">
      <c r="K2121" s="114"/>
    </row>
    <row r="2122" spans="11:11" x14ac:dyDescent="0.25">
      <c r="K2122" s="114"/>
    </row>
    <row r="2123" spans="11:11" x14ac:dyDescent="0.25">
      <c r="K2123" s="114"/>
    </row>
    <row r="2124" spans="11:11" x14ac:dyDescent="0.25">
      <c r="K2124" s="114"/>
    </row>
    <row r="2125" spans="11:11" x14ac:dyDescent="0.25">
      <c r="K2125" s="114"/>
    </row>
    <row r="2126" spans="11:11" x14ac:dyDescent="0.25">
      <c r="K2126" s="114"/>
    </row>
    <row r="2127" spans="11:11" x14ac:dyDescent="0.25">
      <c r="K2127" s="114"/>
    </row>
    <row r="2128" spans="11:11" x14ac:dyDescent="0.25">
      <c r="K2128" s="114"/>
    </row>
    <row r="2129" spans="11:11" x14ac:dyDescent="0.25">
      <c r="K2129" s="114"/>
    </row>
    <row r="2130" spans="11:11" x14ac:dyDescent="0.25">
      <c r="K2130" s="114"/>
    </row>
    <row r="2131" spans="11:11" x14ac:dyDescent="0.25">
      <c r="K2131" s="114"/>
    </row>
    <row r="2132" spans="11:11" x14ac:dyDescent="0.25">
      <c r="K2132" s="114"/>
    </row>
    <row r="2133" spans="11:11" x14ac:dyDescent="0.25">
      <c r="K2133" s="114"/>
    </row>
    <row r="2134" spans="11:11" x14ac:dyDescent="0.25">
      <c r="K2134" s="114"/>
    </row>
    <row r="2135" spans="11:11" x14ac:dyDescent="0.25">
      <c r="K2135" s="114"/>
    </row>
    <row r="2136" spans="11:11" x14ac:dyDescent="0.25">
      <c r="K2136" s="114"/>
    </row>
    <row r="2137" spans="11:11" x14ac:dyDescent="0.25">
      <c r="K2137" s="114"/>
    </row>
    <row r="2138" spans="11:11" x14ac:dyDescent="0.25">
      <c r="K2138" s="114"/>
    </row>
    <row r="2139" spans="11:11" x14ac:dyDescent="0.25">
      <c r="K2139" s="114"/>
    </row>
    <row r="2140" spans="11:11" x14ac:dyDescent="0.25">
      <c r="K2140" s="114"/>
    </row>
    <row r="2141" spans="11:11" x14ac:dyDescent="0.25">
      <c r="K2141" s="114"/>
    </row>
    <row r="2142" spans="11:11" x14ac:dyDescent="0.25">
      <c r="K2142" s="114"/>
    </row>
    <row r="2143" spans="11:11" x14ac:dyDescent="0.25">
      <c r="K2143" s="114"/>
    </row>
    <row r="2144" spans="11:11" x14ac:dyDescent="0.25">
      <c r="K2144" s="114"/>
    </row>
    <row r="2145" spans="11:11" x14ac:dyDescent="0.25">
      <c r="K2145" s="114"/>
    </row>
    <row r="2146" spans="11:11" x14ac:dyDescent="0.25">
      <c r="K2146" s="114"/>
    </row>
    <row r="2147" spans="11:11" x14ac:dyDescent="0.25">
      <c r="K2147" s="114"/>
    </row>
    <row r="2148" spans="11:11" x14ac:dyDescent="0.25">
      <c r="K2148" s="114"/>
    </row>
    <row r="2149" spans="11:11" x14ac:dyDescent="0.25">
      <c r="K2149" s="114"/>
    </row>
    <row r="2150" spans="11:11" x14ac:dyDescent="0.25">
      <c r="K2150" s="114"/>
    </row>
    <row r="2151" spans="11:11" x14ac:dyDescent="0.25">
      <c r="K2151" s="114"/>
    </row>
    <row r="2152" spans="11:11" x14ac:dyDescent="0.25">
      <c r="K2152" s="114"/>
    </row>
    <row r="2153" spans="11:11" x14ac:dyDescent="0.25">
      <c r="K2153" s="114"/>
    </row>
    <row r="2154" spans="11:11" x14ac:dyDescent="0.25">
      <c r="K2154" s="114"/>
    </row>
    <row r="2155" spans="11:11" x14ac:dyDescent="0.25">
      <c r="K2155" s="114"/>
    </row>
    <row r="2156" spans="11:11" x14ac:dyDescent="0.25">
      <c r="K2156" s="114"/>
    </row>
    <row r="2157" spans="11:11" x14ac:dyDescent="0.25">
      <c r="K2157" s="114"/>
    </row>
    <row r="2158" spans="11:11" x14ac:dyDescent="0.25">
      <c r="K2158" s="114"/>
    </row>
    <row r="2159" spans="11:11" x14ac:dyDescent="0.25">
      <c r="K2159" s="114"/>
    </row>
    <row r="2160" spans="11:11" x14ac:dyDescent="0.25">
      <c r="K2160" s="114"/>
    </row>
    <row r="2161" spans="11:11" x14ac:dyDescent="0.25">
      <c r="K2161" s="114"/>
    </row>
    <row r="2162" spans="11:11" x14ac:dyDescent="0.25">
      <c r="K2162" s="114"/>
    </row>
    <row r="2163" spans="11:11" x14ac:dyDescent="0.25">
      <c r="K2163" s="114"/>
    </row>
    <row r="2164" spans="11:11" x14ac:dyDescent="0.25">
      <c r="K2164" s="114"/>
    </row>
    <row r="2165" spans="11:11" x14ac:dyDescent="0.25">
      <c r="K2165" s="114"/>
    </row>
    <row r="2166" spans="11:11" x14ac:dyDescent="0.25">
      <c r="K2166" s="114"/>
    </row>
    <row r="2167" spans="11:11" x14ac:dyDescent="0.25">
      <c r="K2167" s="114"/>
    </row>
    <row r="2168" spans="11:11" x14ac:dyDescent="0.25">
      <c r="K2168" s="114"/>
    </row>
    <row r="2169" spans="11:11" x14ac:dyDescent="0.25">
      <c r="K2169" s="114"/>
    </row>
    <row r="2170" spans="11:11" x14ac:dyDescent="0.25">
      <c r="K2170" s="114"/>
    </row>
    <row r="2171" spans="11:11" x14ac:dyDescent="0.25">
      <c r="K2171" s="114"/>
    </row>
    <row r="2172" spans="11:11" x14ac:dyDescent="0.25">
      <c r="K2172" s="114"/>
    </row>
    <row r="2173" spans="11:11" x14ac:dyDescent="0.25">
      <c r="K2173" s="114"/>
    </row>
    <row r="2174" spans="11:11" x14ac:dyDescent="0.25">
      <c r="K2174" s="114"/>
    </row>
    <row r="2175" spans="11:11" x14ac:dyDescent="0.25">
      <c r="K2175" s="114"/>
    </row>
    <row r="2176" spans="11:11" x14ac:dyDescent="0.25">
      <c r="K2176" s="114"/>
    </row>
    <row r="2177" spans="11:11" x14ac:dyDescent="0.25">
      <c r="K2177" s="114"/>
    </row>
    <row r="2178" spans="11:11" x14ac:dyDescent="0.25">
      <c r="K2178" s="114"/>
    </row>
    <row r="2179" spans="11:11" x14ac:dyDescent="0.25">
      <c r="K2179" s="114"/>
    </row>
    <row r="2180" spans="11:11" x14ac:dyDescent="0.25">
      <c r="K2180" s="114"/>
    </row>
    <row r="2181" spans="11:11" x14ac:dyDescent="0.25">
      <c r="K2181" s="114"/>
    </row>
    <row r="2182" spans="11:11" x14ac:dyDescent="0.25">
      <c r="K2182" s="114"/>
    </row>
    <row r="2183" spans="11:11" x14ac:dyDescent="0.25">
      <c r="K2183" s="114"/>
    </row>
    <row r="2184" spans="11:11" x14ac:dyDescent="0.25">
      <c r="K2184" s="114"/>
    </row>
    <row r="2185" spans="11:11" x14ac:dyDescent="0.25">
      <c r="K2185" s="114"/>
    </row>
    <row r="2186" spans="11:11" x14ac:dyDescent="0.25">
      <c r="K2186" s="114"/>
    </row>
    <row r="2187" spans="11:11" x14ac:dyDescent="0.25">
      <c r="K2187" s="114"/>
    </row>
    <row r="2188" spans="11:11" x14ac:dyDescent="0.25">
      <c r="K2188" s="114"/>
    </row>
    <row r="2189" spans="11:11" x14ac:dyDescent="0.25">
      <c r="K2189" s="114"/>
    </row>
    <row r="2190" spans="11:11" x14ac:dyDescent="0.25">
      <c r="K2190" s="114"/>
    </row>
    <row r="2191" spans="11:11" x14ac:dyDescent="0.25">
      <c r="K2191" s="114"/>
    </row>
    <row r="2192" spans="11:11" x14ac:dyDescent="0.25">
      <c r="K2192" s="114"/>
    </row>
    <row r="2193" spans="11:11" x14ac:dyDescent="0.25">
      <c r="K2193" s="114"/>
    </row>
    <row r="2194" spans="11:11" x14ac:dyDescent="0.25">
      <c r="K2194" s="114"/>
    </row>
    <row r="2195" spans="11:11" x14ac:dyDescent="0.25">
      <c r="K2195" s="114"/>
    </row>
    <row r="2196" spans="11:11" x14ac:dyDescent="0.25">
      <c r="K2196" s="114"/>
    </row>
    <row r="2197" spans="11:11" x14ac:dyDescent="0.25">
      <c r="K2197" s="114"/>
    </row>
    <row r="2198" spans="11:11" x14ac:dyDescent="0.25">
      <c r="K2198" s="114"/>
    </row>
    <row r="2199" spans="11:11" x14ac:dyDescent="0.25">
      <c r="K2199" s="114"/>
    </row>
    <row r="2200" spans="11:11" x14ac:dyDescent="0.25">
      <c r="K2200" s="114"/>
    </row>
    <row r="2201" spans="11:11" x14ac:dyDescent="0.25">
      <c r="K2201" s="114"/>
    </row>
    <row r="2202" spans="11:11" x14ac:dyDescent="0.25">
      <c r="K2202" s="114"/>
    </row>
    <row r="2203" spans="11:11" x14ac:dyDescent="0.25">
      <c r="K2203" s="114"/>
    </row>
    <row r="2204" spans="11:11" x14ac:dyDescent="0.25">
      <c r="K2204" s="114"/>
    </row>
    <row r="2205" spans="11:11" x14ac:dyDescent="0.25">
      <c r="K2205" s="114"/>
    </row>
    <row r="2206" spans="11:11" x14ac:dyDescent="0.25">
      <c r="K2206" s="114"/>
    </row>
    <row r="2207" spans="11:11" x14ac:dyDescent="0.25">
      <c r="K2207" s="114"/>
    </row>
    <row r="2208" spans="11:11" x14ac:dyDescent="0.25">
      <c r="K2208" s="114"/>
    </row>
    <row r="2209" spans="11:11" x14ac:dyDescent="0.25">
      <c r="K2209" s="114"/>
    </row>
    <row r="2210" spans="11:11" x14ac:dyDescent="0.25">
      <c r="K2210" s="114"/>
    </row>
    <row r="2211" spans="11:11" x14ac:dyDescent="0.25">
      <c r="K2211" s="114"/>
    </row>
    <row r="2212" spans="11:11" x14ac:dyDescent="0.25">
      <c r="K2212" s="114"/>
    </row>
    <row r="2213" spans="11:11" x14ac:dyDescent="0.25">
      <c r="K2213" s="114"/>
    </row>
    <row r="2214" spans="11:11" x14ac:dyDescent="0.25">
      <c r="K2214" s="114"/>
    </row>
    <row r="2215" spans="11:11" x14ac:dyDescent="0.25">
      <c r="K2215" s="114"/>
    </row>
    <row r="2216" spans="11:11" x14ac:dyDescent="0.25">
      <c r="K2216" s="114"/>
    </row>
    <row r="2217" spans="11:11" x14ac:dyDescent="0.25">
      <c r="K2217" s="114"/>
    </row>
    <row r="2218" spans="11:11" x14ac:dyDescent="0.25">
      <c r="K2218" s="114"/>
    </row>
    <row r="2219" spans="11:11" x14ac:dyDescent="0.25">
      <c r="K2219" s="114"/>
    </row>
    <row r="2220" spans="11:11" x14ac:dyDescent="0.25">
      <c r="K2220" s="114"/>
    </row>
    <row r="2221" spans="11:11" x14ac:dyDescent="0.25">
      <c r="K2221" s="114"/>
    </row>
    <row r="2222" spans="11:11" x14ac:dyDescent="0.25">
      <c r="K2222" s="114"/>
    </row>
    <row r="2223" spans="11:11" x14ac:dyDescent="0.25">
      <c r="K2223" s="114"/>
    </row>
    <row r="2224" spans="11:11" x14ac:dyDescent="0.25">
      <c r="K2224" s="114"/>
    </row>
    <row r="2225" spans="11:11" x14ac:dyDescent="0.25">
      <c r="K2225" s="114"/>
    </row>
    <row r="2226" spans="11:11" x14ac:dyDescent="0.25">
      <c r="K2226" s="114"/>
    </row>
    <row r="2227" spans="11:11" x14ac:dyDescent="0.25">
      <c r="K2227" s="114"/>
    </row>
    <row r="2228" spans="11:11" x14ac:dyDescent="0.25">
      <c r="K2228" s="114"/>
    </row>
    <row r="2229" spans="11:11" x14ac:dyDescent="0.25">
      <c r="K2229" s="114"/>
    </row>
    <row r="2230" spans="11:11" x14ac:dyDescent="0.25">
      <c r="K2230" s="114"/>
    </row>
    <row r="2231" spans="11:11" x14ac:dyDescent="0.25">
      <c r="K2231" s="114"/>
    </row>
    <row r="2232" spans="11:11" x14ac:dyDescent="0.25">
      <c r="K2232" s="114"/>
    </row>
    <row r="2233" spans="11:11" x14ac:dyDescent="0.25">
      <c r="K2233" s="114"/>
    </row>
    <row r="2234" spans="11:11" x14ac:dyDescent="0.25">
      <c r="K2234" s="114"/>
    </row>
    <row r="2235" spans="11:11" x14ac:dyDescent="0.25">
      <c r="K2235" s="114"/>
    </row>
    <row r="2236" spans="11:11" x14ac:dyDescent="0.25">
      <c r="K2236" s="114"/>
    </row>
    <row r="2237" spans="11:11" x14ac:dyDescent="0.25">
      <c r="K2237" s="114"/>
    </row>
    <row r="2238" spans="11:11" x14ac:dyDescent="0.25">
      <c r="K2238" s="114"/>
    </row>
    <row r="2239" spans="11:11" x14ac:dyDescent="0.25">
      <c r="K2239" s="114"/>
    </row>
    <row r="2240" spans="11:11" x14ac:dyDescent="0.25">
      <c r="K2240" s="114"/>
    </row>
    <row r="2241" spans="11:11" x14ac:dyDescent="0.25">
      <c r="K2241" s="114"/>
    </row>
    <row r="2242" spans="11:11" x14ac:dyDescent="0.25">
      <c r="K2242" s="114"/>
    </row>
    <row r="2243" spans="11:11" x14ac:dyDescent="0.25">
      <c r="K2243" s="114"/>
    </row>
    <row r="2244" spans="11:11" x14ac:dyDescent="0.25">
      <c r="K2244" s="114"/>
    </row>
    <row r="2245" spans="11:11" x14ac:dyDescent="0.25">
      <c r="K2245" s="114"/>
    </row>
    <row r="2246" spans="11:11" x14ac:dyDescent="0.25">
      <c r="K2246" s="114"/>
    </row>
    <row r="2247" spans="11:11" x14ac:dyDescent="0.25">
      <c r="K2247" s="114"/>
    </row>
    <row r="2248" spans="11:11" x14ac:dyDescent="0.25">
      <c r="K2248" s="114"/>
    </row>
    <row r="2249" spans="11:11" x14ac:dyDescent="0.25">
      <c r="K2249" s="114"/>
    </row>
    <row r="2250" spans="11:11" x14ac:dyDescent="0.25">
      <c r="K2250" s="114"/>
    </row>
    <row r="2251" spans="11:11" x14ac:dyDescent="0.25">
      <c r="K2251" s="114"/>
    </row>
    <row r="2252" spans="11:11" x14ac:dyDescent="0.25">
      <c r="K2252" s="114"/>
    </row>
    <row r="2253" spans="11:11" x14ac:dyDescent="0.25">
      <c r="K2253" s="114"/>
    </row>
    <row r="2254" spans="11:11" x14ac:dyDescent="0.25">
      <c r="K2254" s="114"/>
    </row>
    <row r="2255" spans="11:11" x14ac:dyDescent="0.25">
      <c r="K2255" s="114"/>
    </row>
    <row r="2256" spans="11:11" x14ac:dyDescent="0.25">
      <c r="K2256" s="114"/>
    </row>
    <row r="2257" spans="11:11" x14ac:dyDescent="0.25">
      <c r="K2257" s="114"/>
    </row>
    <row r="2258" spans="11:11" x14ac:dyDescent="0.25">
      <c r="K2258" s="114"/>
    </row>
    <row r="2259" spans="11:11" x14ac:dyDescent="0.25">
      <c r="K2259" s="114"/>
    </row>
    <row r="2260" spans="11:11" x14ac:dyDescent="0.25">
      <c r="K2260" s="114"/>
    </row>
    <row r="2261" spans="11:11" x14ac:dyDescent="0.25">
      <c r="K2261" s="114"/>
    </row>
    <row r="2262" spans="11:11" x14ac:dyDescent="0.25">
      <c r="K2262" s="114"/>
    </row>
    <row r="2263" spans="11:11" x14ac:dyDescent="0.25">
      <c r="K2263" s="114"/>
    </row>
    <row r="2264" spans="11:11" x14ac:dyDescent="0.25">
      <c r="K2264" s="114"/>
    </row>
    <row r="2265" spans="11:11" x14ac:dyDescent="0.25">
      <c r="K2265" s="114"/>
    </row>
    <row r="2266" spans="11:11" x14ac:dyDescent="0.25">
      <c r="K2266" s="114"/>
    </row>
    <row r="2267" spans="11:11" x14ac:dyDescent="0.25">
      <c r="K2267" s="114"/>
    </row>
    <row r="2268" spans="11:11" x14ac:dyDescent="0.25">
      <c r="K2268" s="114"/>
    </row>
    <row r="2269" spans="11:11" x14ac:dyDescent="0.25">
      <c r="K2269" s="114"/>
    </row>
    <row r="2270" spans="11:11" x14ac:dyDescent="0.25">
      <c r="K2270" s="114"/>
    </row>
    <row r="2271" spans="11:11" x14ac:dyDescent="0.25">
      <c r="K2271" s="114"/>
    </row>
    <row r="2272" spans="11:11" x14ac:dyDescent="0.25">
      <c r="K2272" s="114"/>
    </row>
    <row r="2273" spans="11:11" x14ac:dyDescent="0.25">
      <c r="K2273" s="114"/>
    </row>
    <row r="2274" spans="11:11" x14ac:dyDescent="0.25">
      <c r="K2274" s="114"/>
    </row>
    <row r="2275" spans="11:11" x14ac:dyDescent="0.25">
      <c r="K2275" s="114"/>
    </row>
    <row r="2276" spans="11:11" x14ac:dyDescent="0.25">
      <c r="K2276" s="114"/>
    </row>
    <row r="2277" spans="11:11" x14ac:dyDescent="0.25">
      <c r="K2277" s="114"/>
    </row>
    <row r="2278" spans="11:11" x14ac:dyDescent="0.25">
      <c r="K2278" s="114"/>
    </row>
    <row r="2279" spans="11:11" x14ac:dyDescent="0.25">
      <c r="K2279" s="114"/>
    </row>
    <row r="2280" spans="11:11" x14ac:dyDescent="0.25">
      <c r="K2280" s="114"/>
    </row>
    <row r="2281" spans="11:11" x14ac:dyDescent="0.25">
      <c r="K2281" s="114"/>
    </row>
    <row r="2282" spans="11:11" x14ac:dyDescent="0.25">
      <c r="K2282" s="114"/>
    </row>
    <row r="2283" spans="11:11" x14ac:dyDescent="0.25">
      <c r="K2283" s="114"/>
    </row>
    <row r="2284" spans="11:11" x14ac:dyDescent="0.25">
      <c r="K2284" s="114"/>
    </row>
    <row r="2285" spans="11:11" x14ac:dyDescent="0.25">
      <c r="K2285" s="114"/>
    </row>
    <row r="2286" spans="11:11" x14ac:dyDescent="0.25">
      <c r="K2286" s="114"/>
    </row>
    <row r="2287" spans="11:11" x14ac:dyDescent="0.25">
      <c r="K2287" s="114"/>
    </row>
    <row r="2288" spans="11:11" x14ac:dyDescent="0.25">
      <c r="K2288" s="114"/>
    </row>
    <row r="2289" spans="11:11" x14ac:dyDescent="0.25">
      <c r="K2289" s="114"/>
    </row>
    <row r="2290" spans="11:11" x14ac:dyDescent="0.25">
      <c r="K2290" s="114"/>
    </row>
    <row r="2291" spans="11:11" x14ac:dyDescent="0.25">
      <c r="K2291" s="114"/>
    </row>
    <row r="2292" spans="11:11" x14ac:dyDescent="0.25">
      <c r="K2292" s="114"/>
    </row>
    <row r="2293" spans="11:11" x14ac:dyDescent="0.25">
      <c r="K2293" s="114"/>
    </row>
    <row r="2294" spans="11:11" x14ac:dyDescent="0.25">
      <c r="K2294" s="114"/>
    </row>
    <row r="2295" spans="11:11" x14ac:dyDescent="0.25">
      <c r="K2295" s="114"/>
    </row>
    <row r="2296" spans="11:11" x14ac:dyDescent="0.25">
      <c r="K2296" s="114"/>
    </row>
    <row r="2297" spans="11:11" x14ac:dyDescent="0.25">
      <c r="K2297" s="114"/>
    </row>
    <row r="2298" spans="11:11" x14ac:dyDescent="0.25">
      <c r="K2298" s="114"/>
    </row>
    <row r="2299" spans="11:11" x14ac:dyDescent="0.25">
      <c r="K2299" s="114"/>
    </row>
    <row r="2300" spans="11:11" x14ac:dyDescent="0.25">
      <c r="K2300" s="114"/>
    </row>
    <row r="2301" spans="11:11" x14ac:dyDescent="0.25">
      <c r="K2301" s="114"/>
    </row>
    <row r="2302" spans="11:11" x14ac:dyDescent="0.25">
      <c r="K2302" s="114"/>
    </row>
    <row r="2303" spans="11:11" x14ac:dyDescent="0.25">
      <c r="K2303" s="114"/>
    </row>
    <row r="2304" spans="11:11" x14ac:dyDescent="0.25">
      <c r="K2304" s="114"/>
    </row>
    <row r="2305" spans="11:11" x14ac:dyDescent="0.25">
      <c r="K2305" s="114"/>
    </row>
    <row r="2306" spans="11:11" x14ac:dyDescent="0.25">
      <c r="K2306" s="114"/>
    </row>
    <row r="2307" spans="11:11" x14ac:dyDescent="0.25">
      <c r="K2307" s="114"/>
    </row>
    <row r="2308" spans="11:11" x14ac:dyDescent="0.25">
      <c r="K2308" s="114"/>
    </row>
    <row r="2309" spans="11:11" x14ac:dyDescent="0.25">
      <c r="K2309" s="114"/>
    </row>
    <row r="2310" spans="11:11" x14ac:dyDescent="0.25">
      <c r="K2310" s="114"/>
    </row>
    <row r="2311" spans="11:11" x14ac:dyDescent="0.25">
      <c r="K2311" s="114"/>
    </row>
    <row r="2312" spans="11:11" x14ac:dyDescent="0.25">
      <c r="K2312" s="114"/>
    </row>
    <row r="2313" spans="11:11" x14ac:dyDescent="0.25">
      <c r="K2313" s="114"/>
    </row>
    <row r="2314" spans="11:11" x14ac:dyDescent="0.25">
      <c r="K2314" s="114"/>
    </row>
    <row r="2315" spans="11:11" x14ac:dyDescent="0.25">
      <c r="K2315" s="114"/>
    </row>
    <row r="2316" spans="11:11" x14ac:dyDescent="0.25">
      <c r="K2316" s="114"/>
    </row>
    <row r="2317" spans="11:11" x14ac:dyDescent="0.25">
      <c r="K2317" s="114"/>
    </row>
    <row r="2318" spans="11:11" x14ac:dyDescent="0.25">
      <c r="K2318" s="114"/>
    </row>
    <row r="2319" spans="11:11" x14ac:dyDescent="0.25">
      <c r="K2319" s="114"/>
    </row>
    <row r="2320" spans="11:11" x14ac:dyDescent="0.25">
      <c r="K2320" s="114"/>
    </row>
    <row r="2321" spans="11:11" x14ac:dyDescent="0.25">
      <c r="K2321" s="114"/>
    </row>
    <row r="2322" spans="11:11" x14ac:dyDescent="0.25">
      <c r="K2322" s="114"/>
    </row>
    <row r="2323" spans="11:11" x14ac:dyDescent="0.25">
      <c r="K2323" s="114"/>
    </row>
    <row r="2324" spans="11:11" x14ac:dyDescent="0.25">
      <c r="K2324" s="114"/>
    </row>
    <row r="2325" spans="11:11" x14ac:dyDescent="0.25">
      <c r="K2325" s="114"/>
    </row>
    <row r="2326" spans="11:11" x14ac:dyDescent="0.25">
      <c r="K2326" s="114"/>
    </row>
    <row r="2327" spans="11:11" x14ac:dyDescent="0.25">
      <c r="K2327" s="114"/>
    </row>
    <row r="2328" spans="11:11" x14ac:dyDescent="0.25">
      <c r="K2328" s="114"/>
    </row>
    <row r="2329" spans="11:11" x14ac:dyDescent="0.25">
      <c r="K2329" s="114"/>
    </row>
    <row r="2330" spans="11:11" x14ac:dyDescent="0.25">
      <c r="K2330" s="114"/>
    </row>
    <row r="2331" spans="11:11" x14ac:dyDescent="0.25">
      <c r="K2331" s="114"/>
    </row>
    <row r="2332" spans="11:11" x14ac:dyDescent="0.25">
      <c r="K2332" s="114"/>
    </row>
    <row r="2333" spans="11:11" x14ac:dyDescent="0.25">
      <c r="K2333" s="114"/>
    </row>
    <row r="2334" spans="11:11" x14ac:dyDescent="0.25">
      <c r="K2334" s="114"/>
    </row>
    <row r="2335" spans="11:11" x14ac:dyDescent="0.25">
      <c r="K2335" s="114"/>
    </row>
    <row r="2336" spans="11:11" x14ac:dyDescent="0.25">
      <c r="K2336" s="114"/>
    </row>
    <row r="2337" spans="11:11" x14ac:dyDescent="0.25">
      <c r="K2337" s="114"/>
    </row>
    <row r="2338" spans="11:11" x14ac:dyDescent="0.25">
      <c r="K2338" s="114"/>
    </row>
    <row r="2339" spans="11:11" x14ac:dyDescent="0.25">
      <c r="K2339" s="114"/>
    </row>
    <row r="2340" spans="11:11" x14ac:dyDescent="0.25">
      <c r="K2340" s="114"/>
    </row>
    <row r="2341" spans="11:11" x14ac:dyDescent="0.25">
      <c r="K2341" s="114"/>
    </row>
    <row r="2342" spans="11:11" x14ac:dyDescent="0.25">
      <c r="K2342" s="114"/>
    </row>
    <row r="2343" spans="11:11" x14ac:dyDescent="0.25">
      <c r="K2343" s="114"/>
    </row>
    <row r="2344" spans="11:11" x14ac:dyDescent="0.25">
      <c r="K2344" s="114"/>
    </row>
    <row r="2345" spans="11:11" x14ac:dyDescent="0.25">
      <c r="K2345" s="114"/>
    </row>
    <row r="2346" spans="11:11" x14ac:dyDescent="0.25">
      <c r="K2346" s="114"/>
    </row>
    <row r="2347" spans="11:11" x14ac:dyDescent="0.25">
      <c r="K2347" s="114"/>
    </row>
    <row r="2348" spans="11:11" x14ac:dyDescent="0.25">
      <c r="K2348" s="114"/>
    </row>
    <row r="2349" spans="11:11" x14ac:dyDescent="0.25">
      <c r="K2349" s="114"/>
    </row>
    <row r="2350" spans="11:11" x14ac:dyDescent="0.25">
      <c r="K2350" s="114"/>
    </row>
    <row r="2351" spans="11:11" x14ac:dyDescent="0.25">
      <c r="K2351" s="114"/>
    </row>
    <row r="2352" spans="11:11" x14ac:dyDescent="0.25">
      <c r="K2352" s="114"/>
    </row>
    <row r="2353" spans="11:11" x14ac:dyDescent="0.25">
      <c r="K2353" s="114"/>
    </row>
    <row r="2354" spans="11:11" x14ac:dyDescent="0.25">
      <c r="K2354" s="114"/>
    </row>
    <row r="2355" spans="11:11" x14ac:dyDescent="0.25">
      <c r="K2355" s="114"/>
    </row>
    <row r="2356" spans="11:11" x14ac:dyDescent="0.25">
      <c r="K2356" s="114"/>
    </row>
    <row r="2357" spans="11:11" x14ac:dyDescent="0.25">
      <c r="K2357" s="114"/>
    </row>
    <row r="2358" spans="11:11" x14ac:dyDescent="0.25">
      <c r="K2358" s="114"/>
    </row>
    <row r="2359" spans="11:11" x14ac:dyDescent="0.25">
      <c r="K2359" s="114"/>
    </row>
    <row r="2360" spans="11:11" x14ac:dyDescent="0.25">
      <c r="K2360" s="114"/>
    </row>
    <row r="2361" spans="11:11" x14ac:dyDescent="0.25">
      <c r="K2361" s="114"/>
    </row>
    <row r="2362" spans="11:11" x14ac:dyDescent="0.25">
      <c r="K2362" s="114"/>
    </row>
    <row r="2363" spans="11:11" x14ac:dyDescent="0.25">
      <c r="K2363" s="114"/>
    </row>
    <row r="2364" spans="11:11" x14ac:dyDescent="0.25">
      <c r="K2364" s="114"/>
    </row>
    <row r="2365" spans="11:11" x14ac:dyDescent="0.25">
      <c r="K2365" s="114"/>
    </row>
    <row r="2366" spans="11:11" x14ac:dyDescent="0.25">
      <c r="K2366" s="114"/>
    </row>
    <row r="2367" spans="11:11" x14ac:dyDescent="0.25">
      <c r="K2367" s="114"/>
    </row>
    <row r="2368" spans="11:11" x14ac:dyDescent="0.25">
      <c r="K2368" s="114"/>
    </row>
    <row r="2369" spans="11:11" x14ac:dyDescent="0.25">
      <c r="K2369" s="114"/>
    </row>
    <row r="2370" spans="11:11" x14ac:dyDescent="0.25">
      <c r="K2370" s="114"/>
    </row>
    <row r="2371" spans="11:11" x14ac:dyDescent="0.25">
      <c r="K2371" s="114"/>
    </row>
    <row r="2372" spans="11:11" x14ac:dyDescent="0.25">
      <c r="K2372" s="114"/>
    </row>
    <row r="2373" spans="11:11" x14ac:dyDescent="0.25">
      <c r="K2373" s="114"/>
    </row>
    <row r="2374" spans="11:11" x14ac:dyDescent="0.25">
      <c r="K2374" s="114"/>
    </row>
    <row r="2375" spans="11:11" x14ac:dyDescent="0.25">
      <c r="K2375" s="114"/>
    </row>
    <row r="2376" spans="11:11" x14ac:dyDescent="0.25">
      <c r="K2376" s="114"/>
    </row>
    <row r="2377" spans="11:11" x14ac:dyDescent="0.25">
      <c r="K2377" s="114"/>
    </row>
    <row r="2378" spans="11:11" x14ac:dyDescent="0.25">
      <c r="K2378" s="114"/>
    </row>
    <row r="2379" spans="11:11" x14ac:dyDescent="0.25">
      <c r="K2379" s="114"/>
    </row>
    <row r="2380" spans="11:11" x14ac:dyDescent="0.25">
      <c r="K2380" s="114"/>
    </row>
    <row r="2381" spans="11:11" x14ac:dyDescent="0.25">
      <c r="K2381" s="114"/>
    </row>
    <row r="2382" spans="11:11" x14ac:dyDescent="0.25">
      <c r="K2382" s="114"/>
    </row>
    <row r="2383" spans="11:11" x14ac:dyDescent="0.25">
      <c r="K2383" s="114"/>
    </row>
    <row r="2384" spans="11:11" x14ac:dyDescent="0.25">
      <c r="K2384" s="114"/>
    </row>
    <row r="2385" spans="11:11" x14ac:dyDescent="0.25">
      <c r="K2385" s="114"/>
    </row>
    <row r="2386" spans="11:11" x14ac:dyDescent="0.25">
      <c r="K2386" s="114"/>
    </row>
    <row r="2387" spans="11:11" x14ac:dyDescent="0.25">
      <c r="K2387" s="114"/>
    </row>
    <row r="2388" spans="11:11" x14ac:dyDescent="0.25">
      <c r="K2388" s="114"/>
    </row>
    <row r="2389" spans="11:11" x14ac:dyDescent="0.25">
      <c r="K2389" s="114"/>
    </row>
    <row r="2390" spans="11:11" x14ac:dyDescent="0.25">
      <c r="K2390" s="114"/>
    </row>
    <row r="2391" spans="11:11" x14ac:dyDescent="0.25">
      <c r="K2391" s="114"/>
    </row>
    <row r="2392" spans="11:11" x14ac:dyDescent="0.25">
      <c r="K2392" s="114"/>
    </row>
    <row r="2393" spans="11:11" x14ac:dyDescent="0.25">
      <c r="K2393" s="114"/>
    </row>
    <row r="2394" spans="11:11" x14ac:dyDescent="0.25">
      <c r="K2394" s="114"/>
    </row>
    <row r="2395" spans="11:11" x14ac:dyDescent="0.25">
      <c r="K2395" s="114"/>
    </row>
    <row r="2396" spans="11:11" x14ac:dyDescent="0.25">
      <c r="K2396" s="114"/>
    </row>
    <row r="2397" spans="11:11" x14ac:dyDescent="0.25">
      <c r="K2397" s="114"/>
    </row>
    <row r="2398" spans="11:11" x14ac:dyDescent="0.25">
      <c r="K2398" s="114"/>
    </row>
    <row r="2399" spans="11:11" x14ac:dyDescent="0.25">
      <c r="K2399" s="114"/>
    </row>
    <row r="2400" spans="11:11" x14ac:dyDescent="0.25">
      <c r="K2400" s="114"/>
    </row>
    <row r="2401" spans="11:11" x14ac:dyDescent="0.25">
      <c r="K2401" s="114"/>
    </row>
    <row r="2402" spans="11:11" x14ac:dyDescent="0.25">
      <c r="K2402" s="114"/>
    </row>
    <row r="2403" spans="11:11" x14ac:dyDescent="0.25">
      <c r="K2403" s="114"/>
    </row>
    <row r="2404" spans="11:11" x14ac:dyDescent="0.25">
      <c r="K2404" s="114"/>
    </row>
    <row r="2405" spans="11:11" x14ac:dyDescent="0.25">
      <c r="K2405" s="114"/>
    </row>
    <row r="2406" spans="11:11" x14ac:dyDescent="0.25">
      <c r="K2406" s="114"/>
    </row>
    <row r="2407" spans="11:11" x14ac:dyDescent="0.25">
      <c r="K2407" s="114"/>
    </row>
    <row r="2408" spans="11:11" x14ac:dyDescent="0.25">
      <c r="K2408" s="114"/>
    </row>
    <row r="2409" spans="11:11" x14ac:dyDescent="0.25">
      <c r="K2409" s="114"/>
    </row>
    <row r="2410" spans="11:11" x14ac:dyDescent="0.25">
      <c r="K2410" s="114"/>
    </row>
    <row r="2411" spans="11:11" x14ac:dyDescent="0.25">
      <c r="K2411" s="114"/>
    </row>
    <row r="2412" spans="11:11" x14ac:dyDescent="0.25">
      <c r="K2412" s="114"/>
    </row>
    <row r="2413" spans="11:11" x14ac:dyDescent="0.25">
      <c r="K2413" s="114"/>
    </row>
    <row r="2414" spans="11:11" x14ac:dyDescent="0.25">
      <c r="K2414" s="114"/>
    </row>
    <row r="2415" spans="11:11" x14ac:dyDescent="0.25">
      <c r="K2415" s="114"/>
    </row>
    <row r="2416" spans="11:11" x14ac:dyDescent="0.25">
      <c r="K2416" s="114"/>
    </row>
    <row r="2417" spans="11:11" x14ac:dyDescent="0.25">
      <c r="K2417" s="114"/>
    </row>
    <row r="2418" spans="11:11" x14ac:dyDescent="0.25">
      <c r="K2418" s="114"/>
    </row>
    <row r="2419" spans="11:11" x14ac:dyDescent="0.25">
      <c r="K2419" s="114"/>
    </row>
    <row r="2420" spans="11:11" x14ac:dyDescent="0.25">
      <c r="K2420" s="114"/>
    </row>
    <row r="2421" spans="11:11" x14ac:dyDescent="0.25">
      <c r="K2421" s="114"/>
    </row>
    <row r="2422" spans="11:11" x14ac:dyDescent="0.25">
      <c r="K2422" s="114"/>
    </row>
    <row r="2423" spans="11:11" x14ac:dyDescent="0.25">
      <c r="K2423" s="114"/>
    </row>
    <row r="2424" spans="11:11" x14ac:dyDescent="0.25">
      <c r="K2424" s="114"/>
    </row>
    <row r="2425" spans="11:11" x14ac:dyDescent="0.25">
      <c r="K2425" s="114"/>
    </row>
    <row r="2426" spans="11:11" x14ac:dyDescent="0.25">
      <c r="K2426" s="114"/>
    </row>
    <row r="2427" spans="11:11" x14ac:dyDescent="0.25">
      <c r="K2427" s="114"/>
    </row>
    <row r="2428" spans="11:11" x14ac:dyDescent="0.25">
      <c r="K2428" s="114"/>
    </row>
    <row r="2429" spans="11:11" x14ac:dyDescent="0.25">
      <c r="K2429" s="114"/>
    </row>
    <row r="2430" spans="11:11" x14ac:dyDescent="0.25">
      <c r="K2430" s="114"/>
    </row>
    <row r="2431" spans="11:11" x14ac:dyDescent="0.25">
      <c r="K2431" s="114"/>
    </row>
    <row r="2432" spans="11:11" x14ac:dyDescent="0.25">
      <c r="K2432" s="114"/>
    </row>
    <row r="2433" spans="11:11" x14ac:dyDescent="0.25">
      <c r="K2433" s="114"/>
    </row>
    <row r="2434" spans="11:11" x14ac:dyDescent="0.25">
      <c r="K2434" s="114"/>
    </row>
    <row r="2435" spans="11:11" x14ac:dyDescent="0.25">
      <c r="K2435" s="114"/>
    </row>
    <row r="2436" spans="11:11" x14ac:dyDescent="0.25">
      <c r="K2436" s="114"/>
    </row>
    <row r="2437" spans="11:11" x14ac:dyDescent="0.25">
      <c r="K2437" s="114"/>
    </row>
    <row r="2438" spans="11:11" x14ac:dyDescent="0.25">
      <c r="K2438" s="114"/>
    </row>
    <row r="2439" spans="11:11" x14ac:dyDescent="0.25">
      <c r="K2439" s="114"/>
    </row>
    <row r="2440" spans="11:11" x14ac:dyDescent="0.25">
      <c r="K2440" s="114"/>
    </row>
    <row r="2441" spans="11:11" x14ac:dyDescent="0.25">
      <c r="K2441" s="114"/>
    </row>
    <row r="2442" spans="11:11" x14ac:dyDescent="0.25">
      <c r="K2442" s="114"/>
    </row>
    <row r="2443" spans="11:11" x14ac:dyDescent="0.25">
      <c r="K2443" s="114"/>
    </row>
    <row r="2444" spans="11:11" x14ac:dyDescent="0.25">
      <c r="K2444" s="114"/>
    </row>
    <row r="2445" spans="11:11" x14ac:dyDescent="0.25">
      <c r="K2445" s="114"/>
    </row>
    <row r="2446" spans="11:11" x14ac:dyDescent="0.25">
      <c r="K2446" s="114"/>
    </row>
    <row r="2447" spans="11:11" x14ac:dyDescent="0.25">
      <c r="K2447" s="114"/>
    </row>
    <row r="2448" spans="11:11" x14ac:dyDescent="0.25">
      <c r="K2448" s="114"/>
    </row>
    <row r="2449" spans="11:11" x14ac:dyDescent="0.25">
      <c r="K2449" s="114"/>
    </row>
    <row r="2450" spans="11:11" x14ac:dyDescent="0.25">
      <c r="K2450" s="114"/>
    </row>
    <row r="2451" spans="11:11" x14ac:dyDescent="0.25">
      <c r="K2451" s="114"/>
    </row>
    <row r="2452" spans="11:11" x14ac:dyDescent="0.25">
      <c r="K2452" s="114"/>
    </row>
    <row r="2453" spans="11:11" x14ac:dyDescent="0.25">
      <c r="K2453" s="114"/>
    </row>
    <row r="2454" spans="11:11" x14ac:dyDescent="0.25">
      <c r="K2454" s="114"/>
    </row>
    <row r="2455" spans="11:11" x14ac:dyDescent="0.25">
      <c r="K2455" s="114"/>
    </row>
    <row r="2456" spans="11:11" x14ac:dyDescent="0.25">
      <c r="K2456" s="114"/>
    </row>
    <row r="2457" spans="11:11" x14ac:dyDescent="0.25">
      <c r="K2457" s="114"/>
    </row>
    <row r="2458" spans="11:11" x14ac:dyDescent="0.25">
      <c r="K2458" s="114"/>
    </row>
    <row r="2459" spans="11:11" x14ac:dyDescent="0.25">
      <c r="K2459" s="114"/>
    </row>
    <row r="2460" spans="11:11" x14ac:dyDescent="0.25">
      <c r="K2460" s="114"/>
    </row>
    <row r="2461" spans="11:11" x14ac:dyDescent="0.25">
      <c r="K2461" s="114"/>
    </row>
    <row r="2462" spans="11:11" x14ac:dyDescent="0.25">
      <c r="K2462" s="114"/>
    </row>
    <row r="2463" spans="11:11" x14ac:dyDescent="0.25">
      <c r="K2463" s="114"/>
    </row>
    <row r="2464" spans="11:11" x14ac:dyDescent="0.25">
      <c r="K2464" s="114"/>
    </row>
    <row r="2465" spans="11:11" x14ac:dyDescent="0.25">
      <c r="K2465" s="114"/>
    </row>
    <row r="2466" spans="11:11" x14ac:dyDescent="0.25">
      <c r="K2466" s="114"/>
    </row>
    <row r="2467" spans="11:11" x14ac:dyDescent="0.25">
      <c r="K2467" s="114"/>
    </row>
    <row r="2468" spans="11:11" x14ac:dyDescent="0.25">
      <c r="K2468" s="114"/>
    </row>
    <row r="2469" spans="11:11" x14ac:dyDescent="0.25">
      <c r="K2469" s="114"/>
    </row>
    <row r="2470" spans="11:11" x14ac:dyDescent="0.25">
      <c r="K2470" s="114"/>
    </row>
    <row r="2471" spans="11:11" x14ac:dyDescent="0.25">
      <c r="K2471" s="114"/>
    </row>
    <row r="2472" spans="11:11" x14ac:dyDescent="0.25">
      <c r="K2472" s="114"/>
    </row>
    <row r="2473" spans="11:11" x14ac:dyDescent="0.25">
      <c r="K2473" s="114"/>
    </row>
    <row r="2474" spans="11:11" x14ac:dyDescent="0.25">
      <c r="K2474" s="114"/>
    </row>
    <row r="2475" spans="11:11" x14ac:dyDescent="0.25">
      <c r="K2475" s="114"/>
    </row>
    <row r="2476" spans="11:11" x14ac:dyDescent="0.25">
      <c r="K2476" s="114"/>
    </row>
    <row r="2477" spans="11:11" x14ac:dyDescent="0.25">
      <c r="K2477" s="114"/>
    </row>
    <row r="2478" spans="11:11" x14ac:dyDescent="0.25">
      <c r="K2478" s="114"/>
    </row>
    <row r="2479" spans="11:11" x14ac:dyDescent="0.25">
      <c r="K2479" s="114"/>
    </row>
    <row r="2480" spans="11:11" x14ac:dyDescent="0.25">
      <c r="K2480" s="114"/>
    </row>
    <row r="2481" spans="11:11" x14ac:dyDescent="0.25">
      <c r="K2481" s="114"/>
    </row>
    <row r="2482" spans="11:11" x14ac:dyDescent="0.25">
      <c r="K2482" s="114"/>
    </row>
    <row r="2483" spans="11:11" x14ac:dyDescent="0.25">
      <c r="K2483" s="114"/>
    </row>
    <row r="2484" spans="11:11" x14ac:dyDescent="0.25">
      <c r="K2484" s="114"/>
    </row>
    <row r="2485" spans="11:11" x14ac:dyDescent="0.25">
      <c r="K2485" s="114"/>
    </row>
    <row r="2486" spans="11:11" x14ac:dyDescent="0.25">
      <c r="K2486" s="114"/>
    </row>
    <row r="2487" spans="11:11" x14ac:dyDescent="0.25">
      <c r="K2487" s="114"/>
    </row>
    <row r="2488" spans="11:11" x14ac:dyDescent="0.25">
      <c r="K2488" s="114"/>
    </row>
    <row r="2489" spans="11:11" x14ac:dyDescent="0.25">
      <c r="K2489" s="114"/>
    </row>
    <row r="2490" spans="11:11" x14ac:dyDescent="0.25">
      <c r="K2490" s="114"/>
    </row>
    <row r="2491" spans="11:11" x14ac:dyDescent="0.25">
      <c r="K2491" s="114"/>
    </row>
    <row r="2492" spans="11:11" x14ac:dyDescent="0.25">
      <c r="K2492" s="114"/>
    </row>
    <row r="2493" spans="11:11" x14ac:dyDescent="0.25">
      <c r="K2493" s="114"/>
    </row>
    <row r="2494" spans="11:11" x14ac:dyDescent="0.25">
      <c r="K2494" s="114"/>
    </row>
    <row r="2495" spans="11:11" x14ac:dyDescent="0.25">
      <c r="K2495" s="114"/>
    </row>
    <row r="2496" spans="11:11" x14ac:dyDescent="0.25">
      <c r="K2496" s="114"/>
    </row>
    <row r="2497" spans="11:11" x14ac:dyDescent="0.25">
      <c r="K2497" s="114"/>
    </row>
    <row r="2498" spans="11:11" x14ac:dyDescent="0.25">
      <c r="K2498" s="114"/>
    </row>
    <row r="2499" spans="11:11" x14ac:dyDescent="0.25">
      <c r="K2499" s="114"/>
    </row>
    <row r="2500" spans="11:11" x14ac:dyDescent="0.25">
      <c r="K2500" s="114"/>
    </row>
    <row r="2501" spans="11:11" x14ac:dyDescent="0.25">
      <c r="K2501" s="114"/>
    </row>
    <row r="2502" spans="11:11" x14ac:dyDescent="0.25">
      <c r="K2502" s="114"/>
    </row>
    <row r="2503" spans="11:11" x14ac:dyDescent="0.25">
      <c r="K2503" s="114"/>
    </row>
    <row r="2504" spans="11:11" x14ac:dyDescent="0.25">
      <c r="K2504" s="114"/>
    </row>
    <row r="2505" spans="11:11" x14ac:dyDescent="0.25">
      <c r="K2505" s="114"/>
    </row>
    <row r="2506" spans="11:11" x14ac:dyDescent="0.25">
      <c r="K2506" s="114"/>
    </row>
    <row r="2507" spans="11:11" x14ac:dyDescent="0.25">
      <c r="K2507" s="114"/>
    </row>
    <row r="2508" spans="11:11" x14ac:dyDescent="0.25">
      <c r="K2508" s="114"/>
    </row>
    <row r="2509" spans="11:11" x14ac:dyDescent="0.25">
      <c r="K2509" s="114"/>
    </row>
    <row r="2510" spans="11:11" x14ac:dyDescent="0.25">
      <c r="K2510" s="114"/>
    </row>
    <row r="2511" spans="11:11" x14ac:dyDescent="0.25">
      <c r="K2511" s="114"/>
    </row>
    <row r="2512" spans="11:11" x14ac:dyDescent="0.25">
      <c r="K2512" s="114"/>
    </row>
    <row r="2513" spans="11:11" x14ac:dyDescent="0.25">
      <c r="K2513" s="114"/>
    </row>
    <row r="2514" spans="11:11" x14ac:dyDescent="0.25">
      <c r="K2514" s="114"/>
    </row>
    <row r="2515" spans="11:11" x14ac:dyDescent="0.25">
      <c r="K2515" s="114"/>
    </row>
    <row r="2516" spans="11:11" x14ac:dyDescent="0.25">
      <c r="K2516" s="114"/>
    </row>
    <row r="2517" spans="11:11" x14ac:dyDescent="0.25">
      <c r="K2517" s="114"/>
    </row>
    <row r="2518" spans="11:11" x14ac:dyDescent="0.25">
      <c r="K2518" s="114"/>
    </row>
    <row r="2519" spans="11:11" x14ac:dyDescent="0.25">
      <c r="K2519" s="114"/>
    </row>
    <row r="2520" spans="11:11" x14ac:dyDescent="0.25">
      <c r="K2520" s="114"/>
    </row>
    <row r="2521" spans="11:11" x14ac:dyDescent="0.25">
      <c r="K2521" s="114"/>
    </row>
    <row r="2522" spans="11:11" x14ac:dyDescent="0.25">
      <c r="K2522" s="114"/>
    </row>
    <row r="2523" spans="11:11" x14ac:dyDescent="0.25">
      <c r="K2523" s="114"/>
    </row>
    <row r="2524" spans="11:11" x14ac:dyDescent="0.25">
      <c r="K2524" s="114"/>
    </row>
    <row r="2525" spans="11:11" x14ac:dyDescent="0.25">
      <c r="K2525" s="114"/>
    </row>
    <row r="2526" spans="11:11" x14ac:dyDescent="0.25">
      <c r="K2526" s="114"/>
    </row>
    <row r="2527" spans="11:11" x14ac:dyDescent="0.25">
      <c r="K2527" s="114"/>
    </row>
    <row r="2528" spans="11:11" x14ac:dyDescent="0.25">
      <c r="K2528" s="114"/>
    </row>
    <row r="2529" spans="11:11" x14ac:dyDescent="0.25">
      <c r="K2529" s="114"/>
    </row>
    <row r="2530" spans="11:11" x14ac:dyDescent="0.25">
      <c r="K2530" s="114"/>
    </row>
    <row r="2531" spans="11:11" x14ac:dyDescent="0.25">
      <c r="K2531" s="114"/>
    </row>
    <row r="2532" spans="11:11" x14ac:dyDescent="0.25">
      <c r="K2532" s="114"/>
    </row>
    <row r="2533" spans="11:11" x14ac:dyDescent="0.25">
      <c r="K2533" s="114"/>
    </row>
    <row r="2534" spans="11:11" x14ac:dyDescent="0.25">
      <c r="K2534" s="114"/>
    </row>
    <row r="2535" spans="11:11" x14ac:dyDescent="0.25">
      <c r="K2535" s="114"/>
    </row>
    <row r="2536" spans="11:11" x14ac:dyDescent="0.25">
      <c r="K2536" s="114"/>
    </row>
    <row r="2537" spans="11:11" x14ac:dyDescent="0.25">
      <c r="K2537" s="114"/>
    </row>
    <row r="2538" spans="11:11" x14ac:dyDescent="0.25">
      <c r="K2538" s="114"/>
    </row>
    <row r="2539" spans="11:11" x14ac:dyDescent="0.25">
      <c r="K2539" s="114"/>
    </row>
    <row r="2540" spans="11:11" x14ac:dyDescent="0.25">
      <c r="K2540" s="114"/>
    </row>
    <row r="2541" spans="11:11" x14ac:dyDescent="0.25">
      <c r="K2541" s="114"/>
    </row>
    <row r="2542" spans="11:11" x14ac:dyDescent="0.25">
      <c r="K2542" s="114"/>
    </row>
    <row r="2543" spans="11:11" x14ac:dyDescent="0.25">
      <c r="K2543" s="114"/>
    </row>
    <row r="2544" spans="11:11" x14ac:dyDescent="0.25">
      <c r="K2544" s="114"/>
    </row>
    <row r="2545" spans="11:11" x14ac:dyDescent="0.25">
      <c r="K2545" s="114"/>
    </row>
    <row r="2546" spans="11:11" x14ac:dyDescent="0.25">
      <c r="K2546" s="114"/>
    </row>
    <row r="2547" spans="11:11" x14ac:dyDescent="0.25">
      <c r="K2547" s="114"/>
    </row>
    <row r="2548" spans="11:11" x14ac:dyDescent="0.25">
      <c r="K2548" s="114"/>
    </row>
    <row r="2549" spans="11:11" x14ac:dyDescent="0.25">
      <c r="K2549" s="114"/>
    </row>
    <row r="2550" spans="11:11" x14ac:dyDescent="0.25">
      <c r="K2550" s="114"/>
    </row>
    <row r="2551" spans="11:11" x14ac:dyDescent="0.25">
      <c r="K2551" s="114"/>
    </row>
    <row r="2552" spans="11:11" x14ac:dyDescent="0.25">
      <c r="K2552" s="114"/>
    </row>
    <row r="2553" spans="11:11" x14ac:dyDescent="0.25">
      <c r="K2553" s="114"/>
    </row>
    <row r="2554" spans="11:11" x14ac:dyDescent="0.25">
      <c r="K2554" s="114"/>
    </row>
    <row r="2555" spans="11:11" x14ac:dyDescent="0.25">
      <c r="K2555" s="114"/>
    </row>
    <row r="2556" spans="11:11" x14ac:dyDescent="0.25">
      <c r="K2556" s="114"/>
    </row>
    <row r="2557" spans="11:11" x14ac:dyDescent="0.25">
      <c r="K2557" s="114"/>
    </row>
    <row r="2558" spans="11:11" x14ac:dyDescent="0.25">
      <c r="K2558" s="114"/>
    </row>
    <row r="2559" spans="11:11" x14ac:dyDescent="0.25">
      <c r="K2559" s="114"/>
    </row>
    <row r="2560" spans="11:11" x14ac:dyDescent="0.25">
      <c r="K2560" s="114"/>
    </row>
    <row r="2561" spans="11:11" x14ac:dyDescent="0.25">
      <c r="K2561" s="114"/>
    </row>
    <row r="2562" spans="11:11" x14ac:dyDescent="0.25">
      <c r="K2562" s="114"/>
    </row>
    <row r="2563" spans="11:11" x14ac:dyDescent="0.25">
      <c r="K2563" s="114"/>
    </row>
    <row r="2564" spans="11:11" x14ac:dyDescent="0.25">
      <c r="K2564" s="114"/>
    </row>
    <row r="2565" spans="11:11" x14ac:dyDescent="0.25">
      <c r="K2565" s="114"/>
    </row>
    <row r="2566" spans="11:11" x14ac:dyDescent="0.25">
      <c r="K2566" s="114"/>
    </row>
    <row r="2567" spans="11:11" x14ac:dyDescent="0.25">
      <c r="K2567" s="114"/>
    </row>
    <row r="2568" spans="11:11" x14ac:dyDescent="0.25">
      <c r="K2568" s="114"/>
    </row>
    <row r="2569" spans="11:11" x14ac:dyDescent="0.25">
      <c r="K2569" s="114"/>
    </row>
    <row r="2570" spans="11:11" x14ac:dyDescent="0.25">
      <c r="K2570" s="114"/>
    </row>
    <row r="2571" spans="11:11" x14ac:dyDescent="0.25">
      <c r="K2571" s="114"/>
    </row>
    <row r="2572" spans="11:11" x14ac:dyDescent="0.25">
      <c r="K2572" s="114"/>
    </row>
    <row r="2573" spans="11:11" x14ac:dyDescent="0.25">
      <c r="K2573" s="114"/>
    </row>
    <row r="2574" spans="11:11" x14ac:dyDescent="0.25">
      <c r="K2574" s="114"/>
    </row>
    <row r="2575" spans="11:11" x14ac:dyDescent="0.25">
      <c r="K2575" s="114"/>
    </row>
    <row r="2576" spans="11:11" x14ac:dyDescent="0.25">
      <c r="K2576" s="114"/>
    </row>
    <row r="2577" spans="11:11" x14ac:dyDescent="0.25">
      <c r="K2577" s="114"/>
    </row>
    <row r="2578" spans="11:11" x14ac:dyDescent="0.25">
      <c r="K2578" s="114"/>
    </row>
    <row r="2579" spans="11:11" x14ac:dyDescent="0.25">
      <c r="K2579" s="114"/>
    </row>
    <row r="2580" spans="11:11" x14ac:dyDescent="0.25">
      <c r="K2580" s="114"/>
    </row>
    <row r="2581" spans="11:11" x14ac:dyDescent="0.25">
      <c r="K2581" s="114"/>
    </row>
    <row r="2582" spans="11:11" x14ac:dyDescent="0.25">
      <c r="K2582" s="114"/>
    </row>
    <row r="2583" spans="11:11" x14ac:dyDescent="0.25">
      <c r="K2583" s="114"/>
    </row>
    <row r="2584" spans="11:11" x14ac:dyDescent="0.25">
      <c r="K2584" s="114"/>
    </row>
    <row r="2585" spans="11:11" x14ac:dyDescent="0.25">
      <c r="K2585" s="114"/>
    </row>
    <row r="2586" spans="11:11" x14ac:dyDescent="0.25">
      <c r="K2586" s="114"/>
    </row>
    <row r="2587" spans="11:11" x14ac:dyDescent="0.25">
      <c r="K2587" s="114"/>
    </row>
    <row r="2588" spans="11:11" x14ac:dyDescent="0.25">
      <c r="K2588" s="114"/>
    </row>
    <row r="2589" spans="11:11" x14ac:dyDescent="0.25">
      <c r="K2589" s="114"/>
    </row>
    <row r="2590" spans="11:11" x14ac:dyDescent="0.25">
      <c r="K2590" s="114"/>
    </row>
    <row r="2591" spans="11:11" x14ac:dyDescent="0.25">
      <c r="K2591" s="114"/>
    </row>
    <row r="2592" spans="11:11" x14ac:dyDescent="0.25">
      <c r="K2592" s="114"/>
    </row>
    <row r="2593" spans="11:11" x14ac:dyDescent="0.25">
      <c r="K2593" s="114"/>
    </row>
    <row r="2594" spans="11:11" x14ac:dyDescent="0.25">
      <c r="K2594" s="114"/>
    </row>
    <row r="2595" spans="11:11" x14ac:dyDescent="0.25">
      <c r="K2595" s="114"/>
    </row>
    <row r="2596" spans="11:11" x14ac:dyDescent="0.25">
      <c r="K2596" s="114"/>
    </row>
    <row r="2597" spans="11:11" x14ac:dyDescent="0.25">
      <c r="K2597" s="114"/>
    </row>
    <row r="2598" spans="11:11" x14ac:dyDescent="0.25">
      <c r="K2598" s="114"/>
    </row>
    <row r="2599" spans="11:11" x14ac:dyDescent="0.25">
      <c r="K2599" s="114"/>
    </row>
    <row r="2600" spans="11:11" x14ac:dyDescent="0.25">
      <c r="K2600" s="114"/>
    </row>
    <row r="2601" spans="11:11" x14ac:dyDescent="0.25">
      <c r="K2601" s="114"/>
    </row>
    <row r="2602" spans="11:11" x14ac:dyDescent="0.25">
      <c r="K2602" s="114"/>
    </row>
    <row r="2603" spans="11:11" x14ac:dyDescent="0.25">
      <c r="K2603" s="114"/>
    </row>
    <row r="2604" spans="11:11" x14ac:dyDescent="0.25">
      <c r="K2604" s="114"/>
    </row>
    <row r="2605" spans="11:11" x14ac:dyDescent="0.25">
      <c r="K2605" s="114"/>
    </row>
    <row r="2606" spans="11:11" x14ac:dyDescent="0.25">
      <c r="K2606" s="114"/>
    </row>
    <row r="2607" spans="11:11" x14ac:dyDescent="0.25">
      <c r="K2607" s="114"/>
    </row>
    <row r="2608" spans="11:11" x14ac:dyDescent="0.25">
      <c r="K2608" s="114"/>
    </row>
    <row r="2609" spans="11:11" x14ac:dyDescent="0.25">
      <c r="K2609" s="114"/>
    </row>
    <row r="2610" spans="11:11" x14ac:dyDescent="0.25">
      <c r="K2610" s="114"/>
    </row>
    <row r="2611" spans="11:11" x14ac:dyDescent="0.25">
      <c r="K2611" s="114"/>
    </row>
    <row r="2612" spans="11:11" x14ac:dyDescent="0.25">
      <c r="K2612" s="114"/>
    </row>
    <row r="2613" spans="11:11" x14ac:dyDescent="0.25">
      <c r="K2613" s="114"/>
    </row>
    <row r="2614" spans="11:11" x14ac:dyDescent="0.25">
      <c r="K2614" s="114"/>
    </row>
    <row r="2615" spans="11:11" x14ac:dyDescent="0.25">
      <c r="K2615" s="114"/>
    </row>
    <row r="2616" spans="11:11" x14ac:dyDescent="0.25">
      <c r="K2616" s="114"/>
    </row>
    <row r="2617" spans="11:11" x14ac:dyDescent="0.25">
      <c r="K2617" s="114"/>
    </row>
    <row r="2618" spans="11:11" x14ac:dyDescent="0.25">
      <c r="K2618" s="114"/>
    </row>
    <row r="2619" spans="11:11" x14ac:dyDescent="0.25">
      <c r="K2619" s="114"/>
    </row>
    <row r="2620" spans="11:11" x14ac:dyDescent="0.25">
      <c r="K2620" s="114"/>
    </row>
    <row r="2621" spans="11:11" x14ac:dyDescent="0.25">
      <c r="K2621" s="114"/>
    </row>
    <row r="2622" spans="11:11" x14ac:dyDescent="0.25">
      <c r="K2622" s="114"/>
    </row>
    <row r="2623" spans="11:11" x14ac:dyDescent="0.25">
      <c r="K2623" s="114"/>
    </row>
    <row r="2624" spans="11:11" x14ac:dyDescent="0.25">
      <c r="K2624" s="114"/>
    </row>
    <row r="2625" spans="11:11" x14ac:dyDescent="0.25">
      <c r="K2625" s="114"/>
    </row>
    <row r="2626" spans="11:11" x14ac:dyDescent="0.25">
      <c r="K2626" s="114"/>
    </row>
    <row r="2627" spans="11:11" x14ac:dyDescent="0.25">
      <c r="K2627" s="114"/>
    </row>
    <row r="2628" spans="11:11" x14ac:dyDescent="0.25">
      <c r="K2628" s="114"/>
    </row>
    <row r="2629" spans="11:11" x14ac:dyDescent="0.25">
      <c r="K2629" s="114"/>
    </row>
    <row r="2630" spans="11:11" x14ac:dyDescent="0.25">
      <c r="K2630" s="114"/>
    </row>
    <row r="2631" spans="11:11" x14ac:dyDescent="0.25">
      <c r="K2631" s="114"/>
    </row>
    <row r="2632" spans="11:11" x14ac:dyDescent="0.25">
      <c r="K2632" s="114"/>
    </row>
    <row r="2633" spans="11:11" x14ac:dyDescent="0.25">
      <c r="K2633" s="114"/>
    </row>
    <row r="2634" spans="11:11" x14ac:dyDescent="0.25">
      <c r="K2634" s="114"/>
    </row>
    <row r="2635" spans="11:11" x14ac:dyDescent="0.25">
      <c r="K2635" s="114"/>
    </row>
    <row r="2636" spans="11:11" x14ac:dyDescent="0.25">
      <c r="K2636" s="114"/>
    </row>
    <row r="2637" spans="11:11" x14ac:dyDescent="0.25">
      <c r="K2637" s="114"/>
    </row>
    <row r="2638" spans="11:11" x14ac:dyDescent="0.25">
      <c r="K2638" s="114"/>
    </row>
    <row r="2639" spans="11:11" x14ac:dyDescent="0.25">
      <c r="K2639" s="114"/>
    </row>
    <row r="2640" spans="11:11" x14ac:dyDescent="0.25">
      <c r="K2640" s="114"/>
    </row>
    <row r="2641" spans="11:11" x14ac:dyDescent="0.25">
      <c r="K2641" s="114"/>
    </row>
    <row r="2642" spans="11:11" x14ac:dyDescent="0.25">
      <c r="K2642" s="114"/>
    </row>
    <row r="2643" spans="11:11" x14ac:dyDescent="0.25">
      <c r="K2643" s="114"/>
    </row>
    <row r="2644" spans="11:11" x14ac:dyDescent="0.25">
      <c r="K2644" s="114"/>
    </row>
    <row r="2645" spans="11:11" x14ac:dyDescent="0.25">
      <c r="K2645" s="114"/>
    </row>
    <row r="2646" spans="11:11" x14ac:dyDescent="0.25">
      <c r="K2646" s="114"/>
    </row>
    <row r="2647" spans="11:11" x14ac:dyDescent="0.25">
      <c r="K2647" s="114"/>
    </row>
    <row r="2648" spans="11:11" x14ac:dyDescent="0.25">
      <c r="K2648" s="114"/>
    </row>
    <row r="2649" spans="11:11" x14ac:dyDescent="0.25">
      <c r="K2649" s="114"/>
    </row>
    <row r="2650" spans="11:11" x14ac:dyDescent="0.25">
      <c r="K2650" s="114"/>
    </row>
    <row r="2651" spans="11:11" x14ac:dyDescent="0.25">
      <c r="K2651" s="114"/>
    </row>
    <row r="2652" spans="11:11" x14ac:dyDescent="0.25">
      <c r="K2652" s="114"/>
    </row>
    <row r="2653" spans="11:11" x14ac:dyDescent="0.25">
      <c r="K2653" s="114"/>
    </row>
    <row r="2654" spans="11:11" x14ac:dyDescent="0.25">
      <c r="K2654" s="114"/>
    </row>
    <row r="2655" spans="11:11" x14ac:dyDescent="0.25">
      <c r="K2655" s="114"/>
    </row>
    <row r="2656" spans="11:11" x14ac:dyDescent="0.25">
      <c r="K2656" s="114"/>
    </row>
    <row r="2657" spans="11:11" x14ac:dyDescent="0.25">
      <c r="K2657" s="114"/>
    </row>
    <row r="2658" spans="11:11" x14ac:dyDescent="0.25">
      <c r="K2658" s="114"/>
    </row>
    <row r="2659" spans="11:11" x14ac:dyDescent="0.25">
      <c r="K2659" s="114"/>
    </row>
    <row r="2660" spans="11:11" x14ac:dyDescent="0.25">
      <c r="K2660" s="114"/>
    </row>
    <row r="2661" spans="11:11" x14ac:dyDescent="0.25">
      <c r="K2661" s="114"/>
    </row>
    <row r="2662" spans="11:11" x14ac:dyDescent="0.25">
      <c r="K2662" s="114"/>
    </row>
    <row r="2663" spans="11:11" x14ac:dyDescent="0.25">
      <c r="K2663" s="114"/>
    </row>
    <row r="2664" spans="11:11" x14ac:dyDescent="0.25">
      <c r="K2664" s="114"/>
    </row>
    <row r="2665" spans="11:11" x14ac:dyDescent="0.25">
      <c r="K2665" s="114"/>
    </row>
    <row r="2666" spans="11:11" x14ac:dyDescent="0.25">
      <c r="K2666" s="114"/>
    </row>
    <row r="2667" spans="11:11" x14ac:dyDescent="0.25">
      <c r="K2667" s="114"/>
    </row>
    <row r="2668" spans="11:11" x14ac:dyDescent="0.25">
      <c r="K2668" s="114"/>
    </row>
    <row r="2669" spans="11:11" x14ac:dyDescent="0.25">
      <c r="K2669" s="114"/>
    </row>
    <row r="2670" spans="11:11" x14ac:dyDescent="0.25">
      <c r="K2670" s="114"/>
    </row>
    <row r="2671" spans="11:11" x14ac:dyDescent="0.25">
      <c r="K2671" s="114"/>
    </row>
    <row r="2672" spans="11:11" x14ac:dyDescent="0.25">
      <c r="K2672" s="114"/>
    </row>
    <row r="2673" spans="11:11" x14ac:dyDescent="0.25">
      <c r="K2673" s="114"/>
    </row>
    <row r="2674" spans="11:11" x14ac:dyDescent="0.25">
      <c r="K2674" s="114"/>
    </row>
    <row r="2675" spans="11:11" x14ac:dyDescent="0.25">
      <c r="K2675" s="114"/>
    </row>
    <row r="2676" spans="11:11" x14ac:dyDescent="0.25">
      <c r="K2676" s="114"/>
    </row>
    <row r="2677" spans="11:11" x14ac:dyDescent="0.25">
      <c r="K2677" s="114"/>
    </row>
    <row r="2678" spans="11:11" x14ac:dyDescent="0.25">
      <c r="K2678" s="114"/>
    </row>
    <row r="2679" spans="11:11" x14ac:dyDescent="0.25">
      <c r="K2679" s="114"/>
    </row>
    <row r="2680" spans="11:11" x14ac:dyDescent="0.25">
      <c r="K2680" s="114"/>
    </row>
    <row r="2681" spans="11:11" x14ac:dyDescent="0.25">
      <c r="K2681" s="114"/>
    </row>
    <row r="2682" spans="11:11" x14ac:dyDescent="0.25">
      <c r="K2682" s="114"/>
    </row>
    <row r="2683" spans="11:11" x14ac:dyDescent="0.25">
      <c r="K2683" s="114"/>
    </row>
    <row r="2684" spans="11:11" x14ac:dyDescent="0.25">
      <c r="K2684" s="114"/>
    </row>
    <row r="2685" spans="11:11" x14ac:dyDescent="0.25">
      <c r="K2685" s="114"/>
    </row>
    <row r="2686" spans="11:11" x14ac:dyDescent="0.25">
      <c r="K2686" s="114"/>
    </row>
    <row r="2687" spans="11:11" x14ac:dyDescent="0.25">
      <c r="K2687" s="114"/>
    </row>
    <row r="2688" spans="11:11" x14ac:dyDescent="0.25">
      <c r="K2688" s="114"/>
    </row>
    <row r="2689" spans="11:11" x14ac:dyDescent="0.25">
      <c r="K2689" s="114"/>
    </row>
    <row r="2690" spans="11:11" x14ac:dyDescent="0.25">
      <c r="K2690" s="114"/>
    </row>
    <row r="2691" spans="11:11" x14ac:dyDescent="0.25">
      <c r="K2691" s="114"/>
    </row>
    <row r="2692" spans="11:11" x14ac:dyDescent="0.25">
      <c r="K2692" s="114"/>
    </row>
    <row r="2693" spans="11:11" x14ac:dyDescent="0.25">
      <c r="K2693" s="114"/>
    </row>
    <row r="2694" spans="11:11" x14ac:dyDescent="0.25">
      <c r="K2694" s="114"/>
    </row>
    <row r="2695" spans="11:11" x14ac:dyDescent="0.25">
      <c r="K2695" s="114"/>
    </row>
    <row r="2696" spans="11:11" x14ac:dyDescent="0.25">
      <c r="K2696" s="114"/>
    </row>
    <row r="2697" spans="11:11" x14ac:dyDescent="0.25">
      <c r="K2697" s="114"/>
    </row>
    <row r="2698" spans="11:11" x14ac:dyDescent="0.25">
      <c r="K2698" s="114"/>
    </row>
    <row r="2699" spans="11:11" x14ac:dyDescent="0.25">
      <c r="K2699" s="114"/>
    </row>
    <row r="2700" spans="11:11" x14ac:dyDescent="0.25">
      <c r="K2700" s="114"/>
    </row>
    <row r="2701" spans="11:11" x14ac:dyDescent="0.25">
      <c r="K2701" s="114"/>
    </row>
    <row r="2702" spans="11:11" x14ac:dyDescent="0.25">
      <c r="K2702" s="114"/>
    </row>
    <row r="2703" spans="11:11" x14ac:dyDescent="0.25">
      <c r="K2703" s="114"/>
    </row>
    <row r="2704" spans="11:11" x14ac:dyDescent="0.25">
      <c r="K2704" s="114"/>
    </row>
    <row r="2705" spans="11:11" x14ac:dyDescent="0.25">
      <c r="K2705" s="114"/>
    </row>
    <row r="2706" spans="11:11" x14ac:dyDescent="0.25">
      <c r="K2706" s="114"/>
    </row>
    <row r="2707" spans="11:11" x14ac:dyDescent="0.25">
      <c r="K2707" s="114"/>
    </row>
    <row r="2708" spans="11:11" x14ac:dyDescent="0.25">
      <c r="K2708" s="114"/>
    </row>
    <row r="2709" spans="11:11" x14ac:dyDescent="0.25">
      <c r="K2709" s="114"/>
    </row>
    <row r="2710" spans="11:11" x14ac:dyDescent="0.25">
      <c r="K2710" s="114"/>
    </row>
    <row r="2711" spans="11:11" x14ac:dyDescent="0.25">
      <c r="K2711" s="114"/>
    </row>
    <row r="2712" spans="11:11" x14ac:dyDescent="0.25">
      <c r="K2712" s="114"/>
    </row>
    <row r="2713" spans="11:11" x14ac:dyDescent="0.25">
      <c r="K2713" s="114"/>
    </row>
    <row r="2714" spans="11:11" x14ac:dyDescent="0.25">
      <c r="K2714" s="114"/>
    </row>
    <row r="2715" spans="11:11" x14ac:dyDescent="0.25">
      <c r="K2715" s="114"/>
    </row>
    <row r="2716" spans="11:11" x14ac:dyDescent="0.25">
      <c r="K2716" s="114"/>
    </row>
    <row r="2717" spans="11:11" x14ac:dyDescent="0.25">
      <c r="K2717" s="114"/>
    </row>
    <row r="2718" spans="11:11" x14ac:dyDescent="0.25">
      <c r="K2718" s="114"/>
    </row>
    <row r="2719" spans="11:11" x14ac:dyDescent="0.25">
      <c r="K2719" s="114"/>
    </row>
    <row r="2720" spans="11:11" x14ac:dyDescent="0.25">
      <c r="K2720" s="114"/>
    </row>
    <row r="2721" spans="11:11" x14ac:dyDescent="0.25">
      <c r="K2721" s="114"/>
    </row>
    <row r="2722" spans="11:11" x14ac:dyDescent="0.25">
      <c r="K2722" s="114"/>
    </row>
    <row r="2723" spans="11:11" x14ac:dyDescent="0.25">
      <c r="K2723" s="114"/>
    </row>
    <row r="2724" spans="11:11" x14ac:dyDescent="0.25">
      <c r="K2724" s="114"/>
    </row>
    <row r="2725" spans="11:11" x14ac:dyDescent="0.25">
      <c r="K2725" s="114"/>
    </row>
    <row r="2726" spans="11:11" x14ac:dyDescent="0.25">
      <c r="K2726" s="114"/>
    </row>
    <row r="2727" spans="11:11" x14ac:dyDescent="0.25">
      <c r="K2727" s="114"/>
    </row>
    <row r="2728" spans="11:11" x14ac:dyDescent="0.25">
      <c r="K2728" s="114"/>
    </row>
    <row r="2729" spans="11:11" x14ac:dyDescent="0.25">
      <c r="K2729" s="114"/>
    </row>
    <row r="2730" spans="11:11" x14ac:dyDescent="0.25">
      <c r="K2730" s="114"/>
    </row>
    <row r="2731" spans="11:11" x14ac:dyDescent="0.25">
      <c r="K2731" s="114"/>
    </row>
    <row r="2732" spans="11:11" x14ac:dyDescent="0.25">
      <c r="K2732" s="114"/>
    </row>
    <row r="2733" spans="11:11" x14ac:dyDescent="0.25">
      <c r="K2733" s="114"/>
    </row>
    <row r="2734" spans="11:11" x14ac:dyDescent="0.25">
      <c r="K2734" s="114"/>
    </row>
    <row r="2735" spans="11:11" x14ac:dyDescent="0.25">
      <c r="K2735" s="114"/>
    </row>
    <row r="2736" spans="11:11" x14ac:dyDescent="0.25">
      <c r="K2736" s="114"/>
    </row>
    <row r="2737" spans="11:11" x14ac:dyDescent="0.25">
      <c r="K2737" s="114"/>
    </row>
    <row r="2738" spans="11:11" x14ac:dyDescent="0.25">
      <c r="K2738" s="114"/>
    </row>
    <row r="2739" spans="11:11" x14ac:dyDescent="0.25">
      <c r="K2739" s="114"/>
    </row>
    <row r="2740" spans="11:11" x14ac:dyDescent="0.25">
      <c r="K2740" s="114"/>
    </row>
    <row r="2741" spans="11:11" x14ac:dyDescent="0.25">
      <c r="K2741" s="114"/>
    </row>
    <row r="2742" spans="11:11" x14ac:dyDescent="0.25">
      <c r="K2742" s="114"/>
    </row>
    <row r="2743" spans="11:11" x14ac:dyDescent="0.25">
      <c r="K2743" s="114"/>
    </row>
    <row r="2744" spans="11:11" x14ac:dyDescent="0.25">
      <c r="K2744" s="114"/>
    </row>
    <row r="2745" spans="11:11" x14ac:dyDescent="0.25">
      <c r="K2745" s="114"/>
    </row>
    <row r="2746" spans="11:11" x14ac:dyDescent="0.25">
      <c r="K2746" s="114"/>
    </row>
    <row r="2747" spans="11:11" x14ac:dyDescent="0.25">
      <c r="K2747" s="114"/>
    </row>
    <row r="2748" spans="11:11" x14ac:dyDescent="0.25">
      <c r="K2748" s="114"/>
    </row>
    <row r="2749" spans="11:11" x14ac:dyDescent="0.25">
      <c r="K2749" s="114"/>
    </row>
    <row r="2750" spans="11:11" x14ac:dyDescent="0.25">
      <c r="K2750" s="114"/>
    </row>
    <row r="2751" spans="11:11" x14ac:dyDescent="0.25">
      <c r="K2751" s="114"/>
    </row>
    <row r="2752" spans="11:11" x14ac:dyDescent="0.25">
      <c r="K2752" s="114"/>
    </row>
    <row r="2753" spans="11:11" x14ac:dyDescent="0.25">
      <c r="K2753" s="114"/>
    </row>
    <row r="2754" spans="11:11" x14ac:dyDescent="0.25">
      <c r="K2754" s="114"/>
    </row>
    <row r="2755" spans="11:11" x14ac:dyDescent="0.25">
      <c r="K2755" s="114"/>
    </row>
    <row r="2756" spans="11:11" x14ac:dyDescent="0.25">
      <c r="K2756" s="114"/>
    </row>
    <row r="2757" spans="11:11" x14ac:dyDescent="0.25">
      <c r="K2757" s="114"/>
    </row>
    <row r="2758" spans="11:11" x14ac:dyDescent="0.25">
      <c r="K2758" s="114"/>
    </row>
    <row r="2759" spans="11:11" x14ac:dyDescent="0.25">
      <c r="K2759" s="114"/>
    </row>
    <row r="2760" spans="11:11" x14ac:dyDescent="0.25">
      <c r="K2760" s="114"/>
    </row>
    <row r="2761" spans="11:11" x14ac:dyDescent="0.25">
      <c r="K2761" s="114"/>
    </row>
    <row r="2762" spans="11:11" x14ac:dyDescent="0.25">
      <c r="K2762" s="114"/>
    </row>
    <row r="2763" spans="11:11" x14ac:dyDescent="0.25">
      <c r="K2763" s="114"/>
    </row>
    <row r="2764" spans="11:11" x14ac:dyDescent="0.25">
      <c r="K2764" s="114"/>
    </row>
    <row r="2765" spans="11:11" x14ac:dyDescent="0.25">
      <c r="K2765" s="114"/>
    </row>
    <row r="2766" spans="11:11" x14ac:dyDescent="0.25">
      <c r="K2766" s="114"/>
    </row>
    <row r="2767" spans="11:11" x14ac:dyDescent="0.25">
      <c r="K2767" s="114"/>
    </row>
    <row r="2768" spans="11:11" x14ac:dyDescent="0.25">
      <c r="K2768" s="114"/>
    </row>
    <row r="2769" spans="11:11" x14ac:dyDescent="0.25">
      <c r="K2769" s="114"/>
    </row>
    <row r="2770" spans="11:11" x14ac:dyDescent="0.25">
      <c r="K2770" s="114"/>
    </row>
    <row r="2771" spans="11:11" x14ac:dyDescent="0.25">
      <c r="K2771" s="114"/>
    </row>
    <row r="2772" spans="11:11" x14ac:dyDescent="0.25">
      <c r="K2772" s="114"/>
    </row>
    <row r="2773" spans="11:11" x14ac:dyDescent="0.25">
      <c r="K2773" s="114"/>
    </row>
    <row r="2774" spans="11:11" x14ac:dyDescent="0.25">
      <c r="K2774" s="114"/>
    </row>
    <row r="2775" spans="11:11" x14ac:dyDescent="0.25">
      <c r="K2775" s="114"/>
    </row>
    <row r="2776" spans="11:11" x14ac:dyDescent="0.25">
      <c r="K2776" s="114"/>
    </row>
    <row r="2777" spans="11:11" x14ac:dyDescent="0.25">
      <c r="K2777" s="114"/>
    </row>
    <row r="2778" spans="11:11" x14ac:dyDescent="0.25">
      <c r="K2778" s="114"/>
    </row>
    <row r="2779" spans="11:11" x14ac:dyDescent="0.25">
      <c r="K2779" s="114"/>
    </row>
    <row r="2780" spans="11:11" x14ac:dyDescent="0.25">
      <c r="K2780" s="114"/>
    </row>
    <row r="2781" spans="11:11" x14ac:dyDescent="0.25">
      <c r="K2781" s="114"/>
    </row>
    <row r="2782" spans="11:11" x14ac:dyDescent="0.25">
      <c r="K2782" s="114"/>
    </row>
    <row r="2783" spans="11:11" x14ac:dyDescent="0.25">
      <c r="K2783" s="114"/>
    </row>
    <row r="2784" spans="11:11" x14ac:dyDescent="0.25">
      <c r="K2784" s="114"/>
    </row>
    <row r="2785" spans="11:11" x14ac:dyDescent="0.25">
      <c r="K2785" s="114"/>
    </row>
    <row r="2786" spans="11:11" x14ac:dyDescent="0.25">
      <c r="K2786" s="114"/>
    </row>
    <row r="2787" spans="11:11" x14ac:dyDescent="0.25">
      <c r="K2787" s="114"/>
    </row>
    <row r="2788" spans="11:11" x14ac:dyDescent="0.25">
      <c r="K2788" s="114"/>
    </row>
    <row r="2789" spans="11:11" x14ac:dyDescent="0.25">
      <c r="K2789" s="114"/>
    </row>
    <row r="2790" spans="11:11" x14ac:dyDescent="0.25">
      <c r="K2790" s="114"/>
    </row>
    <row r="2791" spans="11:11" x14ac:dyDescent="0.25">
      <c r="K2791" s="114"/>
    </row>
    <row r="2792" spans="11:11" x14ac:dyDescent="0.25">
      <c r="K2792" s="114"/>
    </row>
    <row r="2793" spans="11:11" x14ac:dyDescent="0.25">
      <c r="K2793" s="114"/>
    </row>
    <row r="2794" spans="11:11" x14ac:dyDescent="0.25">
      <c r="K2794" s="114"/>
    </row>
    <row r="2795" spans="11:11" x14ac:dyDescent="0.25">
      <c r="K2795" s="114"/>
    </row>
    <row r="2796" spans="11:11" x14ac:dyDescent="0.25">
      <c r="K2796" s="114"/>
    </row>
    <row r="2797" spans="11:11" x14ac:dyDescent="0.25">
      <c r="K2797" s="114"/>
    </row>
    <row r="2798" spans="11:11" x14ac:dyDescent="0.25">
      <c r="K2798" s="114"/>
    </row>
    <row r="2799" spans="11:11" x14ac:dyDescent="0.25">
      <c r="K2799" s="114"/>
    </row>
    <row r="2800" spans="11:11" x14ac:dyDescent="0.25">
      <c r="K2800" s="114"/>
    </row>
    <row r="2801" spans="11:11" x14ac:dyDescent="0.25">
      <c r="K2801" s="114"/>
    </row>
    <row r="2802" spans="11:11" x14ac:dyDescent="0.25">
      <c r="K2802" s="114"/>
    </row>
    <row r="2803" spans="11:11" x14ac:dyDescent="0.25">
      <c r="K2803" s="114"/>
    </row>
    <row r="2804" spans="11:11" x14ac:dyDescent="0.25">
      <c r="K2804" s="114"/>
    </row>
    <row r="2805" spans="11:11" x14ac:dyDescent="0.25">
      <c r="K2805" s="114"/>
    </row>
    <row r="2806" spans="11:11" x14ac:dyDescent="0.25">
      <c r="K2806" s="114"/>
    </row>
    <row r="2807" spans="11:11" x14ac:dyDescent="0.25">
      <c r="K2807" s="114"/>
    </row>
    <row r="2808" spans="11:11" x14ac:dyDescent="0.25">
      <c r="K2808" s="114"/>
    </row>
    <row r="2809" spans="11:11" x14ac:dyDescent="0.25">
      <c r="K2809" s="114"/>
    </row>
    <row r="2810" spans="11:11" x14ac:dyDescent="0.25">
      <c r="K2810" s="114"/>
    </row>
    <row r="2811" spans="11:11" x14ac:dyDescent="0.25">
      <c r="K2811" s="114"/>
    </row>
    <row r="2812" spans="11:11" x14ac:dyDescent="0.25">
      <c r="K2812" s="114"/>
    </row>
    <row r="2813" spans="11:11" x14ac:dyDescent="0.25">
      <c r="K2813" s="114"/>
    </row>
    <row r="2814" spans="11:11" x14ac:dyDescent="0.25">
      <c r="K2814" s="114"/>
    </row>
    <row r="2815" spans="11:11" x14ac:dyDescent="0.25">
      <c r="K2815" s="114"/>
    </row>
    <row r="2816" spans="11:11" x14ac:dyDescent="0.25">
      <c r="K2816" s="114"/>
    </row>
    <row r="2817" spans="11:11" x14ac:dyDescent="0.25">
      <c r="K2817" s="114"/>
    </row>
    <row r="2818" spans="11:11" x14ac:dyDescent="0.25">
      <c r="K2818" s="114"/>
    </row>
    <row r="2819" spans="11:11" x14ac:dyDescent="0.25">
      <c r="K2819" s="114"/>
    </row>
    <row r="2820" spans="11:11" x14ac:dyDescent="0.25">
      <c r="K2820" s="114"/>
    </row>
    <row r="2821" spans="11:11" x14ac:dyDescent="0.25">
      <c r="K2821" s="114"/>
    </row>
    <row r="2822" spans="11:11" x14ac:dyDescent="0.25">
      <c r="K2822" s="114"/>
    </row>
    <row r="2823" spans="11:11" x14ac:dyDescent="0.25">
      <c r="K2823" s="114"/>
    </row>
    <row r="2824" spans="11:11" x14ac:dyDescent="0.25">
      <c r="K2824" s="114"/>
    </row>
    <row r="2825" spans="11:11" x14ac:dyDescent="0.25">
      <c r="K2825" s="114"/>
    </row>
    <row r="2826" spans="11:11" x14ac:dyDescent="0.25">
      <c r="K2826" s="114"/>
    </row>
    <row r="2827" spans="11:11" x14ac:dyDescent="0.25">
      <c r="K2827" s="114"/>
    </row>
    <row r="2828" spans="11:11" x14ac:dyDescent="0.25">
      <c r="K2828" s="114"/>
    </row>
    <row r="2829" spans="11:11" x14ac:dyDescent="0.25">
      <c r="K2829" s="114"/>
    </row>
    <row r="2830" spans="11:11" x14ac:dyDescent="0.25">
      <c r="K2830" s="114"/>
    </row>
    <row r="2831" spans="11:11" x14ac:dyDescent="0.25">
      <c r="K2831" s="114"/>
    </row>
    <row r="2832" spans="11:11" x14ac:dyDescent="0.25">
      <c r="K2832" s="114"/>
    </row>
    <row r="2833" spans="11:11" x14ac:dyDescent="0.25">
      <c r="K2833" s="114"/>
    </row>
    <row r="2834" spans="11:11" x14ac:dyDescent="0.25">
      <c r="K2834" s="114"/>
    </row>
    <row r="2835" spans="11:11" x14ac:dyDescent="0.25">
      <c r="K2835" s="114"/>
    </row>
    <row r="2836" spans="11:11" x14ac:dyDescent="0.25">
      <c r="K2836" s="114"/>
    </row>
    <row r="2837" spans="11:11" x14ac:dyDescent="0.25">
      <c r="K2837" s="114"/>
    </row>
    <row r="2838" spans="11:11" x14ac:dyDescent="0.25">
      <c r="K2838" s="114"/>
    </row>
    <row r="2839" spans="11:11" x14ac:dyDescent="0.25">
      <c r="K2839" s="114"/>
    </row>
    <row r="2840" spans="11:11" x14ac:dyDescent="0.25">
      <c r="K2840" s="114"/>
    </row>
    <row r="2841" spans="11:11" x14ac:dyDescent="0.25">
      <c r="K2841" s="114"/>
    </row>
    <row r="2842" spans="11:11" x14ac:dyDescent="0.25">
      <c r="K2842" s="114"/>
    </row>
    <row r="2843" spans="11:11" x14ac:dyDescent="0.25">
      <c r="K2843" s="114"/>
    </row>
    <row r="2844" spans="11:11" x14ac:dyDescent="0.25">
      <c r="K2844" s="114"/>
    </row>
    <row r="2845" spans="11:11" x14ac:dyDescent="0.25">
      <c r="K2845" s="114"/>
    </row>
    <row r="2846" spans="11:11" x14ac:dyDescent="0.25">
      <c r="K2846" s="114"/>
    </row>
    <row r="2847" spans="11:11" x14ac:dyDescent="0.25">
      <c r="K2847" s="114"/>
    </row>
    <row r="2848" spans="11:11" x14ac:dyDescent="0.25">
      <c r="K2848" s="114"/>
    </row>
    <row r="2849" spans="11:11" x14ac:dyDescent="0.25">
      <c r="K2849" s="114"/>
    </row>
    <row r="2850" spans="11:11" x14ac:dyDescent="0.25">
      <c r="K2850" s="114"/>
    </row>
    <row r="2851" spans="11:11" x14ac:dyDescent="0.25">
      <c r="K2851" s="114"/>
    </row>
    <row r="2852" spans="11:11" x14ac:dyDescent="0.25">
      <c r="K2852" s="114"/>
    </row>
    <row r="2853" spans="11:11" x14ac:dyDescent="0.25">
      <c r="K2853" s="114"/>
    </row>
    <row r="2854" spans="11:11" x14ac:dyDescent="0.25">
      <c r="K2854" s="114"/>
    </row>
    <row r="2855" spans="11:11" x14ac:dyDescent="0.25">
      <c r="K2855" s="114"/>
    </row>
    <row r="2856" spans="11:11" x14ac:dyDescent="0.25">
      <c r="K2856" s="114"/>
    </row>
    <row r="2857" spans="11:11" x14ac:dyDescent="0.25">
      <c r="K2857" s="114"/>
    </row>
    <row r="2858" spans="11:11" x14ac:dyDescent="0.25">
      <c r="K2858" s="114"/>
    </row>
    <row r="2859" spans="11:11" x14ac:dyDescent="0.25">
      <c r="K2859" s="114"/>
    </row>
    <row r="2860" spans="11:11" x14ac:dyDescent="0.25">
      <c r="K2860" s="114"/>
    </row>
    <row r="2861" spans="11:11" x14ac:dyDescent="0.25">
      <c r="K2861" s="114"/>
    </row>
    <row r="2862" spans="11:11" x14ac:dyDescent="0.25">
      <c r="K2862" s="114"/>
    </row>
    <row r="2863" spans="11:11" x14ac:dyDescent="0.25">
      <c r="K2863" s="114"/>
    </row>
    <row r="2864" spans="11:11" x14ac:dyDescent="0.25">
      <c r="K2864" s="114"/>
    </row>
    <row r="2865" spans="11:11" x14ac:dyDescent="0.25">
      <c r="K2865" s="114"/>
    </row>
    <row r="2866" spans="11:11" x14ac:dyDescent="0.25">
      <c r="K2866" s="114"/>
    </row>
    <row r="2867" spans="11:11" x14ac:dyDescent="0.25">
      <c r="K2867" s="114"/>
    </row>
    <row r="2868" spans="11:11" x14ac:dyDescent="0.25">
      <c r="K2868" s="114"/>
    </row>
    <row r="2869" spans="11:11" x14ac:dyDescent="0.25">
      <c r="K2869" s="114"/>
    </row>
    <row r="2870" spans="11:11" x14ac:dyDescent="0.25">
      <c r="K2870" s="114"/>
    </row>
    <row r="2871" spans="11:11" x14ac:dyDescent="0.25">
      <c r="K2871" s="114"/>
    </row>
    <row r="2872" spans="11:11" x14ac:dyDescent="0.25">
      <c r="K2872" s="114"/>
    </row>
    <row r="2873" spans="11:11" x14ac:dyDescent="0.25">
      <c r="K2873" s="114"/>
    </row>
    <row r="2874" spans="11:11" x14ac:dyDescent="0.25">
      <c r="K2874" s="114"/>
    </row>
    <row r="2875" spans="11:11" x14ac:dyDescent="0.25">
      <c r="K2875" s="114"/>
    </row>
    <row r="2876" spans="11:11" x14ac:dyDescent="0.25">
      <c r="K2876" s="114"/>
    </row>
    <row r="2877" spans="11:11" x14ac:dyDescent="0.25">
      <c r="K2877" s="114"/>
    </row>
    <row r="2878" spans="11:11" x14ac:dyDescent="0.25">
      <c r="K2878" s="114"/>
    </row>
    <row r="2879" spans="11:11" x14ac:dyDescent="0.25">
      <c r="K2879" s="114"/>
    </row>
    <row r="2880" spans="11:11" x14ac:dyDescent="0.25">
      <c r="K2880" s="114"/>
    </row>
    <row r="2881" spans="11:11" x14ac:dyDescent="0.25">
      <c r="K2881" s="114"/>
    </row>
    <row r="2882" spans="11:11" x14ac:dyDescent="0.25">
      <c r="K2882" s="114"/>
    </row>
    <row r="2883" spans="11:11" x14ac:dyDescent="0.25">
      <c r="K2883" s="114"/>
    </row>
    <row r="2884" spans="11:11" x14ac:dyDescent="0.25">
      <c r="K2884" s="114"/>
    </row>
    <row r="2885" spans="11:11" x14ac:dyDescent="0.25">
      <c r="K2885" s="114"/>
    </row>
    <row r="2886" spans="11:11" x14ac:dyDescent="0.25">
      <c r="K2886" s="114"/>
    </row>
    <row r="2887" spans="11:11" x14ac:dyDescent="0.25">
      <c r="K2887" s="114"/>
    </row>
    <row r="2888" spans="11:11" x14ac:dyDescent="0.25">
      <c r="K2888" s="114"/>
    </row>
    <row r="2889" spans="11:11" x14ac:dyDescent="0.25">
      <c r="K2889" s="114"/>
    </row>
    <row r="2890" spans="11:11" x14ac:dyDescent="0.25">
      <c r="K2890" s="114"/>
    </row>
    <row r="2891" spans="11:11" x14ac:dyDescent="0.25">
      <c r="K2891" s="114"/>
    </row>
    <row r="2892" spans="11:11" x14ac:dyDescent="0.25">
      <c r="K2892" s="114"/>
    </row>
    <row r="2893" spans="11:11" x14ac:dyDescent="0.25">
      <c r="K2893" s="114"/>
    </row>
    <row r="2894" spans="11:11" x14ac:dyDescent="0.25">
      <c r="K2894" s="114"/>
    </row>
    <row r="2895" spans="11:11" x14ac:dyDescent="0.25">
      <c r="K2895" s="114"/>
    </row>
    <row r="2896" spans="11:11" x14ac:dyDescent="0.25">
      <c r="K2896" s="114"/>
    </row>
    <row r="2897" spans="11:11" x14ac:dyDescent="0.25">
      <c r="K2897" s="114"/>
    </row>
    <row r="2898" spans="11:11" x14ac:dyDescent="0.25">
      <c r="K2898" s="114"/>
    </row>
    <row r="2899" spans="11:11" x14ac:dyDescent="0.25">
      <c r="K2899" s="114"/>
    </row>
    <row r="2900" spans="11:11" x14ac:dyDescent="0.25">
      <c r="K2900" s="114"/>
    </row>
    <row r="2901" spans="11:11" x14ac:dyDescent="0.25">
      <c r="K2901" s="114"/>
    </row>
    <row r="2902" spans="11:11" x14ac:dyDescent="0.25">
      <c r="K2902" s="114"/>
    </row>
    <row r="2903" spans="11:11" x14ac:dyDescent="0.25">
      <c r="K2903" s="114"/>
    </row>
    <row r="2904" spans="11:11" x14ac:dyDescent="0.25">
      <c r="K2904" s="114"/>
    </row>
    <row r="2905" spans="11:11" x14ac:dyDescent="0.25">
      <c r="K2905" s="114"/>
    </row>
    <row r="2906" spans="11:11" x14ac:dyDescent="0.25">
      <c r="K2906" s="114"/>
    </row>
    <row r="2907" spans="11:11" x14ac:dyDescent="0.25">
      <c r="K2907" s="114"/>
    </row>
    <row r="2908" spans="11:11" x14ac:dyDescent="0.25">
      <c r="K2908" s="114"/>
    </row>
    <row r="2909" spans="11:11" x14ac:dyDescent="0.25">
      <c r="K2909" s="114"/>
    </row>
    <row r="2910" spans="11:11" x14ac:dyDescent="0.25">
      <c r="K2910" s="114"/>
    </row>
    <row r="2911" spans="11:11" x14ac:dyDescent="0.25">
      <c r="K2911" s="114"/>
    </row>
    <row r="2912" spans="11:11" x14ac:dyDescent="0.25">
      <c r="K2912" s="114"/>
    </row>
    <row r="2913" spans="11:11" x14ac:dyDescent="0.25">
      <c r="K2913" s="114"/>
    </row>
    <row r="2914" spans="11:11" x14ac:dyDescent="0.25">
      <c r="K2914" s="114"/>
    </row>
    <row r="2915" spans="11:11" x14ac:dyDescent="0.25">
      <c r="K2915" s="114"/>
    </row>
    <row r="2916" spans="11:11" x14ac:dyDescent="0.25">
      <c r="K2916" s="114"/>
    </row>
    <row r="2917" spans="11:11" x14ac:dyDescent="0.25">
      <c r="K2917" s="114"/>
    </row>
    <row r="2918" spans="11:11" x14ac:dyDescent="0.25">
      <c r="K2918" s="114"/>
    </row>
    <row r="2919" spans="11:11" x14ac:dyDescent="0.25">
      <c r="K2919" s="114"/>
    </row>
    <row r="2920" spans="11:11" x14ac:dyDescent="0.25">
      <c r="K2920" s="114"/>
    </row>
    <row r="2921" spans="11:11" x14ac:dyDescent="0.25">
      <c r="K2921" s="114"/>
    </row>
    <row r="2922" spans="11:11" x14ac:dyDescent="0.25">
      <c r="K2922" s="114"/>
    </row>
    <row r="2923" spans="11:11" x14ac:dyDescent="0.25">
      <c r="K2923" s="114"/>
    </row>
    <row r="2924" spans="11:11" x14ac:dyDescent="0.25">
      <c r="K2924" s="114"/>
    </row>
    <row r="2925" spans="11:11" x14ac:dyDescent="0.25">
      <c r="K2925" s="114"/>
    </row>
    <row r="2926" spans="11:11" x14ac:dyDescent="0.25">
      <c r="K2926" s="114"/>
    </row>
    <row r="2927" spans="11:11" x14ac:dyDescent="0.25">
      <c r="K2927" s="114"/>
    </row>
    <row r="2928" spans="11:11" x14ac:dyDescent="0.25">
      <c r="K2928" s="114"/>
    </row>
    <row r="2929" spans="11:11" x14ac:dyDescent="0.25">
      <c r="K2929" s="114"/>
    </row>
    <row r="2930" spans="11:11" x14ac:dyDescent="0.25">
      <c r="K2930" s="114"/>
    </row>
    <row r="2931" spans="11:11" x14ac:dyDescent="0.25">
      <c r="K2931" s="114"/>
    </row>
    <row r="2932" spans="11:11" x14ac:dyDescent="0.25">
      <c r="K2932" s="114"/>
    </row>
    <row r="2933" spans="11:11" x14ac:dyDescent="0.25">
      <c r="K2933" s="114"/>
    </row>
    <row r="2934" spans="11:11" x14ac:dyDescent="0.25">
      <c r="K2934" s="114"/>
    </row>
    <row r="2935" spans="11:11" x14ac:dyDescent="0.25">
      <c r="K2935" s="114"/>
    </row>
    <row r="2936" spans="11:11" x14ac:dyDescent="0.25">
      <c r="K2936" s="114"/>
    </row>
    <row r="2937" spans="11:11" x14ac:dyDescent="0.25">
      <c r="K2937" s="114"/>
    </row>
    <row r="2938" spans="11:11" x14ac:dyDescent="0.25">
      <c r="K2938" s="114"/>
    </row>
    <row r="2939" spans="11:11" x14ac:dyDescent="0.25">
      <c r="K2939" s="114"/>
    </row>
    <row r="2940" spans="11:11" x14ac:dyDescent="0.25">
      <c r="K2940" s="114"/>
    </row>
    <row r="2941" spans="11:11" x14ac:dyDescent="0.25">
      <c r="K2941" s="114"/>
    </row>
    <row r="2942" spans="11:11" x14ac:dyDescent="0.25">
      <c r="K2942" s="114"/>
    </row>
    <row r="2943" spans="11:11" x14ac:dyDescent="0.25">
      <c r="K2943" s="114"/>
    </row>
    <row r="2944" spans="11:11" x14ac:dyDescent="0.25">
      <c r="K2944" s="114"/>
    </row>
    <row r="2945" spans="11:11" x14ac:dyDescent="0.25">
      <c r="K2945" s="114"/>
    </row>
    <row r="2946" spans="11:11" x14ac:dyDescent="0.25">
      <c r="K2946" s="114"/>
    </row>
    <row r="2947" spans="11:11" x14ac:dyDescent="0.25">
      <c r="K2947" s="114"/>
    </row>
    <row r="2948" spans="11:11" x14ac:dyDescent="0.25">
      <c r="K2948" s="114"/>
    </row>
    <row r="2949" spans="11:11" x14ac:dyDescent="0.25">
      <c r="K2949" s="114"/>
    </row>
    <row r="2950" spans="11:11" x14ac:dyDescent="0.25">
      <c r="K2950" s="114"/>
    </row>
    <row r="2951" spans="11:11" x14ac:dyDescent="0.25">
      <c r="K2951" s="114"/>
    </row>
    <row r="2952" spans="11:11" x14ac:dyDescent="0.25">
      <c r="K2952" s="114"/>
    </row>
    <row r="2953" spans="11:11" x14ac:dyDescent="0.25">
      <c r="K2953" s="114"/>
    </row>
    <row r="2954" spans="11:11" x14ac:dyDescent="0.25">
      <c r="K2954" s="114"/>
    </row>
    <row r="2955" spans="11:11" x14ac:dyDescent="0.25">
      <c r="K2955" s="114"/>
    </row>
    <row r="2956" spans="11:11" x14ac:dyDescent="0.25">
      <c r="K2956" s="114"/>
    </row>
    <row r="2957" spans="11:11" x14ac:dyDescent="0.25">
      <c r="K2957" s="114"/>
    </row>
    <row r="2958" spans="11:11" x14ac:dyDescent="0.25">
      <c r="K2958" s="114"/>
    </row>
    <row r="2959" spans="11:11" x14ac:dyDescent="0.25">
      <c r="K2959" s="114"/>
    </row>
    <row r="2960" spans="11:11" x14ac:dyDescent="0.25">
      <c r="K2960" s="114"/>
    </row>
    <row r="2961" spans="11:11" x14ac:dyDescent="0.25">
      <c r="K2961" s="114"/>
    </row>
    <row r="2962" spans="11:11" x14ac:dyDescent="0.25">
      <c r="K2962" s="114"/>
    </row>
    <row r="2963" spans="11:11" x14ac:dyDescent="0.25">
      <c r="K2963" s="114"/>
    </row>
    <row r="2964" spans="11:11" x14ac:dyDescent="0.25">
      <c r="K2964" s="114"/>
    </row>
    <row r="2965" spans="11:11" x14ac:dyDescent="0.25">
      <c r="K2965" s="114"/>
    </row>
    <row r="2966" spans="11:11" x14ac:dyDescent="0.25">
      <c r="K2966" s="114"/>
    </row>
    <row r="2967" spans="11:11" x14ac:dyDescent="0.25">
      <c r="K2967" s="114"/>
    </row>
    <row r="2968" spans="11:11" x14ac:dyDescent="0.25">
      <c r="K2968" s="114"/>
    </row>
    <row r="2969" spans="11:11" x14ac:dyDescent="0.25">
      <c r="K2969" s="114"/>
    </row>
    <row r="2970" spans="11:11" x14ac:dyDescent="0.25">
      <c r="K2970" s="114"/>
    </row>
    <row r="2971" spans="11:11" x14ac:dyDescent="0.25">
      <c r="K2971" s="114"/>
    </row>
    <row r="2972" spans="11:11" x14ac:dyDescent="0.25">
      <c r="K2972" s="114"/>
    </row>
    <row r="2973" spans="11:11" x14ac:dyDescent="0.25">
      <c r="K2973" s="114"/>
    </row>
    <row r="2974" spans="11:11" x14ac:dyDescent="0.25">
      <c r="K2974" s="114"/>
    </row>
    <row r="2975" spans="11:11" x14ac:dyDescent="0.25">
      <c r="K2975" s="114"/>
    </row>
    <row r="2976" spans="11:11" x14ac:dyDescent="0.25">
      <c r="K2976" s="114"/>
    </row>
    <row r="2977" spans="11:11" x14ac:dyDescent="0.25">
      <c r="K2977" s="114"/>
    </row>
    <row r="2978" spans="11:11" x14ac:dyDescent="0.25">
      <c r="K2978" s="114"/>
    </row>
    <row r="2979" spans="11:11" x14ac:dyDescent="0.25">
      <c r="K2979" s="114"/>
    </row>
    <row r="2980" spans="11:11" x14ac:dyDescent="0.25">
      <c r="K2980" s="114"/>
    </row>
    <row r="2981" spans="11:11" x14ac:dyDescent="0.25">
      <c r="K2981" s="114"/>
    </row>
    <row r="2982" spans="11:11" x14ac:dyDescent="0.25">
      <c r="K2982" s="114"/>
    </row>
    <row r="2983" spans="11:11" x14ac:dyDescent="0.25">
      <c r="K2983" s="114"/>
    </row>
    <row r="2984" spans="11:11" x14ac:dyDescent="0.25">
      <c r="K2984" s="114"/>
    </row>
    <row r="2985" spans="11:11" x14ac:dyDescent="0.25">
      <c r="K2985" s="114"/>
    </row>
    <row r="2986" spans="11:11" x14ac:dyDescent="0.25">
      <c r="K2986" s="114"/>
    </row>
    <row r="2987" spans="11:11" x14ac:dyDescent="0.25">
      <c r="K2987" s="114"/>
    </row>
    <row r="2988" spans="11:11" x14ac:dyDescent="0.25">
      <c r="K2988" s="114"/>
    </row>
    <row r="2989" spans="11:11" x14ac:dyDescent="0.25">
      <c r="K2989" s="114"/>
    </row>
    <row r="2990" spans="11:11" x14ac:dyDescent="0.25">
      <c r="K2990" s="114"/>
    </row>
    <row r="2991" spans="11:11" x14ac:dyDescent="0.25">
      <c r="K2991" s="114"/>
    </row>
    <row r="2992" spans="11:11" x14ac:dyDescent="0.25">
      <c r="K2992" s="114"/>
    </row>
    <row r="2993" spans="11:11" x14ac:dyDescent="0.25">
      <c r="K2993" s="114"/>
    </row>
    <row r="2994" spans="11:11" x14ac:dyDescent="0.25">
      <c r="K2994" s="114"/>
    </row>
    <row r="2995" spans="11:11" x14ac:dyDescent="0.25">
      <c r="K2995" s="114"/>
    </row>
    <row r="2996" spans="11:11" x14ac:dyDescent="0.25">
      <c r="K2996" s="114"/>
    </row>
    <row r="2997" spans="11:11" x14ac:dyDescent="0.25">
      <c r="K2997" s="114"/>
    </row>
    <row r="2998" spans="11:11" x14ac:dyDescent="0.25">
      <c r="K2998" s="114"/>
    </row>
    <row r="2999" spans="11:11" x14ac:dyDescent="0.25">
      <c r="K2999" s="114"/>
    </row>
    <row r="3000" spans="11:11" x14ac:dyDescent="0.25">
      <c r="K3000" s="114"/>
    </row>
    <row r="3001" spans="11:11" x14ac:dyDescent="0.25">
      <c r="K3001" s="114"/>
    </row>
    <row r="3002" spans="11:11" x14ac:dyDescent="0.25">
      <c r="K3002" s="114"/>
    </row>
    <row r="3003" spans="11:11" x14ac:dyDescent="0.25">
      <c r="K3003" s="114"/>
    </row>
    <row r="3004" spans="11:11" x14ac:dyDescent="0.25">
      <c r="K3004" s="114"/>
    </row>
    <row r="3005" spans="11:11" x14ac:dyDescent="0.25">
      <c r="K3005" s="114"/>
    </row>
    <row r="3006" spans="11:11" x14ac:dyDescent="0.25">
      <c r="K3006" s="114"/>
    </row>
    <row r="3007" spans="11:11" x14ac:dyDescent="0.25">
      <c r="K3007" s="114"/>
    </row>
    <row r="3008" spans="11:11" x14ac:dyDescent="0.25">
      <c r="K3008" s="114"/>
    </row>
    <row r="3009" spans="11:11" x14ac:dyDescent="0.25">
      <c r="K3009" s="114"/>
    </row>
    <row r="3010" spans="11:11" x14ac:dyDescent="0.25">
      <c r="K3010" s="114"/>
    </row>
    <row r="3011" spans="11:11" x14ac:dyDescent="0.25">
      <c r="K3011" s="114"/>
    </row>
    <row r="3012" spans="11:11" x14ac:dyDescent="0.25">
      <c r="K3012" s="114"/>
    </row>
    <row r="3013" spans="11:11" x14ac:dyDescent="0.25">
      <c r="K3013" s="114"/>
    </row>
    <row r="3014" spans="11:11" x14ac:dyDescent="0.25">
      <c r="K3014" s="114"/>
    </row>
    <row r="3015" spans="11:11" x14ac:dyDescent="0.25">
      <c r="K3015" s="114"/>
    </row>
    <row r="3016" spans="11:11" x14ac:dyDescent="0.25">
      <c r="K3016" s="114"/>
    </row>
    <row r="3017" spans="11:11" x14ac:dyDescent="0.25">
      <c r="K3017" s="114"/>
    </row>
    <row r="3018" spans="11:11" x14ac:dyDescent="0.25">
      <c r="K3018" s="114"/>
    </row>
    <row r="3019" spans="11:11" x14ac:dyDescent="0.25">
      <c r="K3019" s="114"/>
    </row>
    <row r="3020" spans="11:11" x14ac:dyDescent="0.25">
      <c r="K3020" s="114"/>
    </row>
    <row r="3021" spans="11:11" x14ac:dyDescent="0.25">
      <c r="K3021" s="114"/>
    </row>
    <row r="3022" spans="11:11" x14ac:dyDescent="0.25">
      <c r="K3022" s="114"/>
    </row>
    <row r="3023" spans="11:11" x14ac:dyDescent="0.25">
      <c r="K3023" s="114"/>
    </row>
    <row r="3024" spans="11:11" x14ac:dyDescent="0.25">
      <c r="K3024" s="114"/>
    </row>
    <row r="3025" spans="11:11" x14ac:dyDescent="0.25">
      <c r="K3025" s="114"/>
    </row>
    <row r="3026" spans="11:11" x14ac:dyDescent="0.25">
      <c r="K3026" s="114"/>
    </row>
    <row r="3027" spans="11:11" x14ac:dyDescent="0.25">
      <c r="K3027" s="114"/>
    </row>
    <row r="3028" spans="11:11" x14ac:dyDescent="0.25">
      <c r="K3028" s="114"/>
    </row>
    <row r="3029" spans="11:11" x14ac:dyDescent="0.25">
      <c r="K3029" s="114"/>
    </row>
    <row r="3030" spans="11:11" x14ac:dyDescent="0.25">
      <c r="K3030" s="114"/>
    </row>
    <row r="3031" spans="11:11" x14ac:dyDescent="0.25">
      <c r="K3031" s="114"/>
    </row>
    <row r="3032" spans="11:11" x14ac:dyDescent="0.25">
      <c r="K3032" s="114"/>
    </row>
    <row r="3033" spans="11:11" x14ac:dyDescent="0.25">
      <c r="K3033" s="114"/>
    </row>
    <row r="3034" spans="11:11" x14ac:dyDescent="0.25">
      <c r="K3034" s="114"/>
    </row>
    <row r="3035" spans="11:11" x14ac:dyDescent="0.25">
      <c r="K3035" s="114"/>
    </row>
    <row r="3036" spans="11:11" x14ac:dyDescent="0.25">
      <c r="K3036" s="114"/>
    </row>
    <row r="3037" spans="11:11" x14ac:dyDescent="0.25">
      <c r="K3037" s="114"/>
    </row>
    <row r="3038" spans="11:11" x14ac:dyDescent="0.25">
      <c r="K3038" s="114"/>
    </row>
    <row r="3039" spans="11:11" x14ac:dyDescent="0.25">
      <c r="K3039" s="114"/>
    </row>
    <row r="3040" spans="11:11" x14ac:dyDescent="0.25">
      <c r="K3040" s="114"/>
    </row>
    <row r="3041" spans="11:11" x14ac:dyDescent="0.25">
      <c r="K3041" s="114"/>
    </row>
    <row r="3042" spans="11:11" x14ac:dyDescent="0.25">
      <c r="K3042" s="114"/>
    </row>
    <row r="3043" spans="11:11" x14ac:dyDescent="0.25">
      <c r="K3043" s="114"/>
    </row>
    <row r="3044" spans="11:11" x14ac:dyDescent="0.25">
      <c r="K3044" s="114"/>
    </row>
    <row r="3045" spans="11:11" x14ac:dyDescent="0.25">
      <c r="K3045" s="114"/>
    </row>
    <row r="3046" spans="11:11" x14ac:dyDescent="0.25">
      <c r="K3046" s="114"/>
    </row>
    <row r="3047" spans="11:11" x14ac:dyDescent="0.25">
      <c r="K3047" s="114"/>
    </row>
    <row r="3048" spans="11:11" x14ac:dyDescent="0.25">
      <c r="K3048" s="114"/>
    </row>
    <row r="3049" spans="11:11" x14ac:dyDescent="0.25">
      <c r="K3049" s="114"/>
    </row>
    <row r="3050" spans="11:11" x14ac:dyDescent="0.25">
      <c r="K3050" s="114"/>
    </row>
    <row r="3051" spans="11:11" x14ac:dyDescent="0.25">
      <c r="K3051" s="114"/>
    </row>
    <row r="3052" spans="11:11" x14ac:dyDescent="0.25">
      <c r="K3052" s="114"/>
    </row>
    <row r="3053" spans="11:11" x14ac:dyDescent="0.25">
      <c r="K3053" s="114"/>
    </row>
    <row r="3054" spans="11:11" x14ac:dyDescent="0.25">
      <c r="K3054" s="114"/>
    </row>
    <row r="3055" spans="11:11" x14ac:dyDescent="0.25">
      <c r="K3055" s="114"/>
    </row>
    <row r="3056" spans="11:11" x14ac:dyDescent="0.25">
      <c r="K3056" s="114"/>
    </row>
    <row r="3057" spans="11:11" x14ac:dyDescent="0.25">
      <c r="K3057" s="114"/>
    </row>
    <row r="3058" spans="11:11" x14ac:dyDescent="0.25">
      <c r="K3058" s="114"/>
    </row>
    <row r="3059" spans="11:11" x14ac:dyDescent="0.25">
      <c r="K3059" s="114"/>
    </row>
    <row r="3060" spans="11:11" x14ac:dyDescent="0.25">
      <c r="K3060" s="114"/>
    </row>
    <row r="3061" spans="11:11" x14ac:dyDescent="0.25">
      <c r="K3061" s="114"/>
    </row>
    <row r="3062" spans="11:11" x14ac:dyDescent="0.25">
      <c r="K3062" s="114"/>
    </row>
    <row r="3063" spans="11:11" x14ac:dyDescent="0.25">
      <c r="K3063" s="114"/>
    </row>
    <row r="3064" spans="11:11" x14ac:dyDescent="0.25">
      <c r="K3064" s="114"/>
    </row>
    <row r="3065" spans="11:11" x14ac:dyDescent="0.25">
      <c r="K3065" s="114"/>
    </row>
    <row r="3066" spans="11:11" x14ac:dyDescent="0.25">
      <c r="K3066" s="114"/>
    </row>
    <row r="3067" spans="11:11" x14ac:dyDescent="0.25">
      <c r="K3067" s="114"/>
    </row>
    <row r="3068" spans="11:11" x14ac:dyDescent="0.25">
      <c r="K3068" s="114"/>
    </row>
    <row r="3069" spans="11:11" x14ac:dyDescent="0.25">
      <c r="K3069" s="114"/>
    </row>
    <row r="3070" spans="11:11" x14ac:dyDescent="0.25">
      <c r="K3070" s="114"/>
    </row>
    <row r="3071" spans="11:11" x14ac:dyDescent="0.25">
      <c r="K3071" s="114"/>
    </row>
    <row r="3072" spans="11:11" x14ac:dyDescent="0.25">
      <c r="K3072" s="114"/>
    </row>
    <row r="3073" spans="11:11" x14ac:dyDescent="0.25">
      <c r="K3073" s="114"/>
    </row>
    <row r="3074" spans="11:11" x14ac:dyDescent="0.25">
      <c r="K3074" s="114"/>
    </row>
    <row r="3075" spans="11:11" x14ac:dyDescent="0.25">
      <c r="K3075" s="114"/>
    </row>
    <row r="3076" spans="11:11" x14ac:dyDescent="0.25">
      <c r="K3076" s="114"/>
    </row>
    <row r="3077" spans="11:11" x14ac:dyDescent="0.25">
      <c r="K3077" s="114"/>
    </row>
    <row r="3078" spans="11:11" x14ac:dyDescent="0.25">
      <c r="K3078" s="114"/>
    </row>
    <row r="3079" spans="11:11" x14ac:dyDescent="0.25">
      <c r="K3079" s="114"/>
    </row>
    <row r="3080" spans="11:11" x14ac:dyDescent="0.25">
      <c r="K3080" s="114"/>
    </row>
    <row r="3081" spans="11:11" x14ac:dyDescent="0.25">
      <c r="K3081" s="114"/>
    </row>
    <row r="3082" spans="11:11" x14ac:dyDescent="0.25">
      <c r="K3082" s="114"/>
    </row>
    <row r="3083" spans="11:11" x14ac:dyDescent="0.25">
      <c r="K3083" s="114"/>
    </row>
    <row r="3084" spans="11:11" x14ac:dyDescent="0.25">
      <c r="K3084" s="114"/>
    </row>
    <row r="3085" spans="11:11" x14ac:dyDescent="0.25">
      <c r="K3085" s="114"/>
    </row>
    <row r="3086" spans="11:11" x14ac:dyDescent="0.25">
      <c r="K3086" s="114"/>
    </row>
    <row r="3087" spans="11:11" x14ac:dyDescent="0.25">
      <c r="K3087" s="114"/>
    </row>
    <row r="3088" spans="11:11" x14ac:dyDescent="0.25">
      <c r="K3088" s="114"/>
    </row>
    <row r="3089" spans="11:11" x14ac:dyDescent="0.25">
      <c r="K3089" s="114"/>
    </row>
    <row r="3090" spans="11:11" x14ac:dyDescent="0.25">
      <c r="K3090" s="114"/>
    </row>
    <row r="3091" spans="11:11" x14ac:dyDescent="0.25">
      <c r="K3091" s="114"/>
    </row>
    <row r="3092" spans="11:11" x14ac:dyDescent="0.25">
      <c r="K3092" s="114"/>
    </row>
    <row r="3093" spans="11:11" x14ac:dyDescent="0.25">
      <c r="K3093" s="114"/>
    </row>
    <row r="3094" spans="11:11" x14ac:dyDescent="0.25">
      <c r="K3094" s="114"/>
    </row>
    <row r="3095" spans="11:11" x14ac:dyDescent="0.25">
      <c r="K3095" s="114"/>
    </row>
    <row r="3096" spans="11:11" x14ac:dyDescent="0.25">
      <c r="K3096" s="114"/>
    </row>
    <row r="3097" spans="11:11" x14ac:dyDescent="0.25">
      <c r="K3097" s="114"/>
    </row>
    <row r="3098" spans="11:11" x14ac:dyDescent="0.25">
      <c r="K3098" s="114"/>
    </row>
    <row r="3099" spans="11:11" x14ac:dyDescent="0.25">
      <c r="K3099" s="114"/>
    </row>
    <row r="3100" spans="11:11" x14ac:dyDescent="0.25">
      <c r="K3100" s="114"/>
    </row>
    <row r="3101" spans="11:11" x14ac:dyDescent="0.25">
      <c r="K3101" s="114"/>
    </row>
    <row r="3102" spans="11:11" x14ac:dyDescent="0.25">
      <c r="K3102" s="114"/>
    </row>
    <row r="3103" spans="11:11" x14ac:dyDescent="0.25">
      <c r="K3103" s="114"/>
    </row>
    <row r="3104" spans="11:11" x14ac:dyDescent="0.25">
      <c r="K3104" s="114"/>
    </row>
    <row r="3105" spans="11:11" x14ac:dyDescent="0.25">
      <c r="K3105" s="114"/>
    </row>
    <row r="3106" spans="11:11" x14ac:dyDescent="0.25">
      <c r="K3106" s="114"/>
    </row>
    <row r="3107" spans="11:11" x14ac:dyDescent="0.25">
      <c r="K3107" s="114"/>
    </row>
    <row r="3108" spans="11:11" x14ac:dyDescent="0.25">
      <c r="K3108" s="114"/>
    </row>
    <row r="3109" spans="11:11" x14ac:dyDescent="0.25">
      <c r="K3109" s="114"/>
    </row>
    <row r="3110" spans="11:11" x14ac:dyDescent="0.25">
      <c r="K3110" s="114"/>
    </row>
    <row r="3111" spans="11:11" x14ac:dyDescent="0.25">
      <c r="K3111" s="114"/>
    </row>
    <row r="3112" spans="11:11" x14ac:dyDescent="0.25">
      <c r="K3112" s="114"/>
    </row>
    <row r="3113" spans="11:11" x14ac:dyDescent="0.25">
      <c r="K3113" s="114"/>
    </row>
    <row r="3114" spans="11:11" x14ac:dyDescent="0.25">
      <c r="K3114" s="114"/>
    </row>
    <row r="3115" spans="11:11" x14ac:dyDescent="0.25">
      <c r="K3115" s="114"/>
    </row>
    <row r="3116" spans="11:11" x14ac:dyDescent="0.25">
      <c r="K3116" s="114"/>
    </row>
    <row r="3117" spans="11:11" x14ac:dyDescent="0.25">
      <c r="K3117" s="114"/>
    </row>
    <row r="3118" spans="11:11" x14ac:dyDescent="0.25">
      <c r="K3118" s="114"/>
    </row>
    <row r="3119" spans="11:11" x14ac:dyDescent="0.25">
      <c r="K3119" s="114"/>
    </row>
    <row r="3120" spans="11:11" x14ac:dyDescent="0.25">
      <c r="K3120" s="114"/>
    </row>
    <row r="3121" spans="11:11" x14ac:dyDescent="0.25">
      <c r="K3121" s="114"/>
    </row>
    <row r="3122" spans="11:11" x14ac:dyDescent="0.25">
      <c r="K3122" s="114"/>
    </row>
    <row r="3123" spans="11:11" x14ac:dyDescent="0.25">
      <c r="K3123" s="114"/>
    </row>
    <row r="3124" spans="11:11" x14ac:dyDescent="0.25">
      <c r="K3124" s="114"/>
    </row>
    <row r="3125" spans="11:11" x14ac:dyDescent="0.25">
      <c r="K3125" s="114"/>
    </row>
    <row r="3126" spans="11:11" x14ac:dyDescent="0.25">
      <c r="K3126" s="114"/>
    </row>
    <row r="3127" spans="11:11" x14ac:dyDescent="0.25">
      <c r="K3127" s="114"/>
    </row>
    <row r="3128" spans="11:11" x14ac:dyDescent="0.25">
      <c r="K3128" s="114"/>
    </row>
    <row r="3129" spans="11:11" x14ac:dyDescent="0.25">
      <c r="K3129" s="114"/>
    </row>
    <row r="3130" spans="11:11" x14ac:dyDescent="0.25">
      <c r="K3130" s="114"/>
    </row>
    <row r="3131" spans="11:11" x14ac:dyDescent="0.25">
      <c r="K3131" s="114"/>
    </row>
    <row r="3132" spans="11:11" x14ac:dyDescent="0.25">
      <c r="K3132" s="114"/>
    </row>
    <row r="3133" spans="11:11" x14ac:dyDescent="0.25">
      <c r="K3133" s="114"/>
    </row>
    <row r="3134" spans="11:11" x14ac:dyDescent="0.25">
      <c r="K3134" s="114"/>
    </row>
    <row r="3135" spans="11:11" x14ac:dyDescent="0.25">
      <c r="K3135" s="114"/>
    </row>
    <row r="3136" spans="11:11" x14ac:dyDescent="0.25">
      <c r="K3136" s="114"/>
    </row>
    <row r="3137" spans="11:11" x14ac:dyDescent="0.25">
      <c r="K3137" s="114"/>
    </row>
    <row r="3138" spans="11:11" x14ac:dyDescent="0.25">
      <c r="K3138" s="114"/>
    </row>
    <row r="3139" spans="11:11" x14ac:dyDescent="0.25">
      <c r="K3139" s="114"/>
    </row>
    <row r="3140" spans="11:11" x14ac:dyDescent="0.25">
      <c r="K3140" s="114"/>
    </row>
    <row r="3141" spans="11:11" x14ac:dyDescent="0.25">
      <c r="K3141" s="114"/>
    </row>
    <row r="3142" spans="11:11" x14ac:dyDescent="0.25">
      <c r="K3142" s="114"/>
    </row>
    <row r="3143" spans="11:11" x14ac:dyDescent="0.25">
      <c r="K3143" s="114"/>
    </row>
    <row r="3144" spans="11:11" x14ac:dyDescent="0.25">
      <c r="K3144" s="114"/>
    </row>
    <row r="3145" spans="11:11" x14ac:dyDescent="0.25">
      <c r="K3145" s="114"/>
    </row>
    <row r="3146" spans="11:11" x14ac:dyDescent="0.25">
      <c r="K3146" s="114"/>
    </row>
    <row r="3147" spans="11:11" x14ac:dyDescent="0.25">
      <c r="K3147" s="114"/>
    </row>
    <row r="3148" spans="11:11" x14ac:dyDescent="0.25">
      <c r="K3148" s="114"/>
    </row>
    <row r="3149" spans="11:11" x14ac:dyDescent="0.25">
      <c r="K3149" s="114"/>
    </row>
    <row r="3150" spans="11:11" x14ac:dyDescent="0.25">
      <c r="K3150" s="114"/>
    </row>
    <row r="3151" spans="11:11" x14ac:dyDescent="0.25">
      <c r="K3151" s="114"/>
    </row>
    <row r="3152" spans="11:11" x14ac:dyDescent="0.25">
      <c r="K3152" s="114"/>
    </row>
    <row r="3153" spans="11:11" x14ac:dyDescent="0.25">
      <c r="K3153" s="114"/>
    </row>
    <row r="3154" spans="11:11" x14ac:dyDescent="0.25">
      <c r="K3154" s="114"/>
    </row>
    <row r="3155" spans="11:11" x14ac:dyDescent="0.25">
      <c r="K3155" s="114"/>
    </row>
    <row r="3156" spans="11:11" x14ac:dyDescent="0.25">
      <c r="K3156" s="114"/>
    </row>
    <row r="3157" spans="11:11" x14ac:dyDescent="0.25">
      <c r="K3157" s="114"/>
    </row>
    <row r="3158" spans="11:11" x14ac:dyDescent="0.25">
      <c r="K3158" s="114"/>
    </row>
    <row r="3159" spans="11:11" x14ac:dyDescent="0.25">
      <c r="K3159" s="114"/>
    </row>
    <row r="3160" spans="11:11" x14ac:dyDescent="0.25">
      <c r="K3160" s="114"/>
    </row>
    <row r="3161" spans="11:11" x14ac:dyDescent="0.25">
      <c r="K3161" s="114"/>
    </row>
    <row r="3162" spans="11:11" x14ac:dyDescent="0.25">
      <c r="K3162" s="114"/>
    </row>
    <row r="3163" spans="11:11" x14ac:dyDescent="0.25">
      <c r="K3163" s="114"/>
    </row>
    <row r="3164" spans="11:11" x14ac:dyDescent="0.25">
      <c r="K3164" s="114"/>
    </row>
    <row r="3165" spans="11:11" x14ac:dyDescent="0.25">
      <c r="K3165" s="114"/>
    </row>
    <row r="3166" spans="11:11" x14ac:dyDescent="0.25">
      <c r="K3166" s="114"/>
    </row>
    <row r="3167" spans="11:11" x14ac:dyDescent="0.25">
      <c r="K3167" s="114"/>
    </row>
    <row r="3168" spans="11:11" x14ac:dyDescent="0.25">
      <c r="K3168" s="114"/>
    </row>
    <row r="3169" spans="11:11" x14ac:dyDescent="0.25">
      <c r="K3169" s="114"/>
    </row>
    <row r="3170" spans="11:11" x14ac:dyDescent="0.25">
      <c r="K3170" s="114"/>
    </row>
    <row r="3171" spans="11:11" x14ac:dyDescent="0.25">
      <c r="K3171" s="114"/>
    </row>
    <row r="3172" spans="11:11" x14ac:dyDescent="0.25">
      <c r="K3172" s="114"/>
    </row>
    <row r="3173" spans="11:11" x14ac:dyDescent="0.25">
      <c r="K3173" s="114"/>
    </row>
    <row r="3174" spans="11:11" x14ac:dyDescent="0.25">
      <c r="K3174" s="114"/>
    </row>
    <row r="3175" spans="11:11" x14ac:dyDescent="0.25">
      <c r="K3175" s="114"/>
    </row>
    <row r="3176" spans="11:11" x14ac:dyDescent="0.25">
      <c r="K3176" s="114"/>
    </row>
    <row r="3177" spans="11:11" x14ac:dyDescent="0.25">
      <c r="K3177" s="114"/>
    </row>
    <row r="3178" spans="11:11" x14ac:dyDescent="0.25">
      <c r="K3178" s="114"/>
    </row>
    <row r="3179" spans="11:11" x14ac:dyDescent="0.25">
      <c r="K3179" s="114"/>
    </row>
    <row r="3180" spans="11:11" x14ac:dyDescent="0.25">
      <c r="K3180" s="114"/>
    </row>
    <row r="3181" spans="11:11" x14ac:dyDescent="0.25">
      <c r="K3181" s="114"/>
    </row>
    <row r="3182" spans="11:11" x14ac:dyDescent="0.25">
      <c r="K3182" s="114"/>
    </row>
    <row r="3183" spans="11:11" x14ac:dyDescent="0.25">
      <c r="K3183" s="114"/>
    </row>
    <row r="3184" spans="11:11" x14ac:dyDescent="0.25">
      <c r="K3184" s="114"/>
    </row>
    <row r="3185" spans="11:11" x14ac:dyDescent="0.25">
      <c r="K3185" s="114"/>
    </row>
    <row r="3186" spans="11:11" x14ac:dyDescent="0.25">
      <c r="K3186" s="114"/>
    </row>
    <row r="3187" spans="11:11" x14ac:dyDescent="0.25">
      <c r="K3187" s="114"/>
    </row>
    <row r="3188" spans="11:11" x14ac:dyDescent="0.25">
      <c r="K3188" s="114"/>
    </row>
    <row r="3189" spans="11:11" x14ac:dyDescent="0.25">
      <c r="K3189" s="114"/>
    </row>
    <row r="3190" spans="11:11" x14ac:dyDescent="0.25">
      <c r="K3190" s="114"/>
    </row>
    <row r="3191" spans="11:11" x14ac:dyDescent="0.25">
      <c r="K3191" s="114"/>
    </row>
    <row r="3192" spans="11:11" x14ac:dyDescent="0.25">
      <c r="K3192" s="114"/>
    </row>
    <row r="3193" spans="11:11" x14ac:dyDescent="0.25">
      <c r="K3193" s="114"/>
    </row>
    <row r="3194" spans="11:11" x14ac:dyDescent="0.25">
      <c r="K3194" s="114"/>
    </row>
    <row r="3195" spans="11:11" x14ac:dyDescent="0.25">
      <c r="K3195" s="114"/>
    </row>
    <row r="3196" spans="11:11" x14ac:dyDescent="0.25">
      <c r="K3196" s="114"/>
    </row>
    <row r="3197" spans="11:11" x14ac:dyDescent="0.25">
      <c r="K3197" s="114"/>
    </row>
    <row r="3198" spans="11:11" x14ac:dyDescent="0.25">
      <c r="K3198" s="114"/>
    </row>
    <row r="3199" spans="11:11" x14ac:dyDescent="0.25">
      <c r="K3199" s="114"/>
    </row>
    <row r="3200" spans="11:11" x14ac:dyDescent="0.25">
      <c r="K3200" s="114"/>
    </row>
    <row r="3201" spans="11:11" x14ac:dyDescent="0.25">
      <c r="K3201" s="114"/>
    </row>
    <row r="3202" spans="11:11" x14ac:dyDescent="0.25">
      <c r="K3202" s="114"/>
    </row>
    <row r="3203" spans="11:11" x14ac:dyDescent="0.25">
      <c r="K3203" s="114"/>
    </row>
    <row r="3204" spans="11:11" x14ac:dyDescent="0.25">
      <c r="K3204" s="114"/>
    </row>
    <row r="3205" spans="11:11" x14ac:dyDescent="0.25">
      <c r="K3205" s="114"/>
    </row>
    <row r="3206" spans="11:11" x14ac:dyDescent="0.25">
      <c r="K3206" s="114"/>
    </row>
    <row r="3207" spans="11:11" x14ac:dyDescent="0.25">
      <c r="K3207" s="114"/>
    </row>
    <row r="3208" spans="11:11" x14ac:dyDescent="0.25">
      <c r="K3208" s="114"/>
    </row>
    <row r="3209" spans="11:11" x14ac:dyDescent="0.25">
      <c r="K3209" s="114"/>
    </row>
    <row r="3210" spans="11:11" x14ac:dyDescent="0.25">
      <c r="K3210" s="114"/>
    </row>
    <row r="3211" spans="11:11" x14ac:dyDescent="0.25">
      <c r="K3211" s="114"/>
    </row>
    <row r="3212" spans="11:11" x14ac:dyDescent="0.25">
      <c r="K3212" s="114"/>
    </row>
    <row r="3213" spans="11:11" x14ac:dyDescent="0.25">
      <c r="K3213" s="114"/>
    </row>
    <row r="3214" spans="11:11" x14ac:dyDescent="0.25">
      <c r="K3214" s="114"/>
    </row>
    <row r="3215" spans="11:11" x14ac:dyDescent="0.25">
      <c r="K3215" s="114"/>
    </row>
    <row r="3216" spans="11:11" x14ac:dyDescent="0.25">
      <c r="K3216" s="114"/>
    </row>
    <row r="3217" spans="11:11" x14ac:dyDescent="0.25">
      <c r="K3217" s="114"/>
    </row>
    <row r="3218" spans="11:11" x14ac:dyDescent="0.25">
      <c r="K3218" s="114"/>
    </row>
    <row r="3219" spans="11:11" x14ac:dyDescent="0.25">
      <c r="K3219" s="114"/>
    </row>
    <row r="3220" spans="11:11" x14ac:dyDescent="0.25">
      <c r="K3220" s="114"/>
    </row>
    <row r="3221" spans="11:11" x14ac:dyDescent="0.25">
      <c r="K3221" s="114"/>
    </row>
    <row r="3222" spans="11:11" x14ac:dyDescent="0.25">
      <c r="K3222" s="114"/>
    </row>
    <row r="3223" spans="11:11" x14ac:dyDescent="0.25">
      <c r="K3223" s="114"/>
    </row>
    <row r="3224" spans="11:11" x14ac:dyDescent="0.25">
      <c r="K3224" s="114"/>
    </row>
    <row r="3225" spans="11:11" x14ac:dyDescent="0.25">
      <c r="K3225" s="114"/>
    </row>
    <row r="3226" spans="11:11" x14ac:dyDescent="0.25">
      <c r="K3226" s="114"/>
    </row>
    <row r="3227" spans="11:11" x14ac:dyDescent="0.25">
      <c r="K3227" s="114"/>
    </row>
    <row r="3228" spans="11:11" x14ac:dyDescent="0.25">
      <c r="K3228" s="114"/>
    </row>
    <row r="3229" spans="11:11" x14ac:dyDescent="0.25">
      <c r="K3229" s="114"/>
    </row>
    <row r="3230" spans="11:11" x14ac:dyDescent="0.25">
      <c r="K3230" s="114"/>
    </row>
    <row r="3231" spans="11:11" x14ac:dyDescent="0.25">
      <c r="K3231" s="114"/>
    </row>
    <row r="3232" spans="11:11" x14ac:dyDescent="0.25">
      <c r="K3232" s="114"/>
    </row>
    <row r="3233" spans="11:11" x14ac:dyDescent="0.25">
      <c r="K3233" s="114"/>
    </row>
    <row r="3234" spans="11:11" x14ac:dyDescent="0.25">
      <c r="K3234" s="114"/>
    </row>
    <row r="3235" spans="11:11" x14ac:dyDescent="0.25">
      <c r="K3235" s="114"/>
    </row>
    <row r="3236" spans="11:11" x14ac:dyDescent="0.25">
      <c r="K3236" s="114"/>
    </row>
    <row r="3237" spans="11:11" x14ac:dyDescent="0.25">
      <c r="K3237" s="114"/>
    </row>
    <row r="3238" spans="11:11" x14ac:dyDescent="0.25">
      <c r="K3238" s="114"/>
    </row>
    <row r="3239" spans="11:11" x14ac:dyDescent="0.25">
      <c r="K3239" s="114"/>
    </row>
    <row r="3240" spans="11:11" x14ac:dyDescent="0.25">
      <c r="K3240" s="114"/>
    </row>
    <row r="3241" spans="11:11" x14ac:dyDescent="0.25">
      <c r="K3241" s="114"/>
    </row>
    <row r="3242" spans="11:11" x14ac:dyDescent="0.25">
      <c r="K3242" s="114"/>
    </row>
    <row r="3243" spans="11:11" x14ac:dyDescent="0.25">
      <c r="K3243" s="114"/>
    </row>
    <row r="3244" spans="11:11" x14ac:dyDescent="0.25">
      <c r="K3244" s="114"/>
    </row>
    <row r="3245" spans="11:11" x14ac:dyDescent="0.25">
      <c r="K3245" s="114"/>
    </row>
    <row r="3246" spans="11:11" x14ac:dyDescent="0.25">
      <c r="K3246" s="114"/>
    </row>
    <row r="3247" spans="11:11" x14ac:dyDescent="0.25">
      <c r="K3247" s="114"/>
    </row>
    <row r="3248" spans="11:11" x14ac:dyDescent="0.25">
      <c r="K3248" s="114"/>
    </row>
    <row r="3249" spans="11:11" x14ac:dyDescent="0.25">
      <c r="K3249" s="114"/>
    </row>
    <row r="3250" spans="11:11" x14ac:dyDescent="0.25">
      <c r="K3250" s="114"/>
    </row>
    <row r="3251" spans="11:11" x14ac:dyDescent="0.25">
      <c r="K3251" s="114"/>
    </row>
    <row r="3252" spans="11:11" x14ac:dyDescent="0.25">
      <c r="K3252" s="114"/>
    </row>
    <row r="3253" spans="11:11" x14ac:dyDescent="0.25">
      <c r="K3253" s="114"/>
    </row>
    <row r="3254" spans="11:11" x14ac:dyDescent="0.25">
      <c r="K3254" s="114"/>
    </row>
    <row r="3255" spans="11:11" x14ac:dyDescent="0.25">
      <c r="K3255" s="114"/>
    </row>
    <row r="3256" spans="11:11" x14ac:dyDescent="0.25">
      <c r="K3256" s="114"/>
    </row>
    <row r="3257" spans="11:11" x14ac:dyDescent="0.25">
      <c r="K3257" s="114"/>
    </row>
    <row r="3258" spans="11:11" x14ac:dyDescent="0.25">
      <c r="K3258" s="114"/>
    </row>
    <row r="3259" spans="11:11" x14ac:dyDescent="0.25">
      <c r="K3259" s="114"/>
    </row>
    <row r="3260" spans="11:11" x14ac:dyDescent="0.25">
      <c r="K3260" s="114"/>
    </row>
    <row r="3261" spans="11:11" x14ac:dyDescent="0.25">
      <c r="K3261" s="114"/>
    </row>
    <row r="3262" spans="11:11" x14ac:dyDescent="0.25">
      <c r="K3262" s="114"/>
    </row>
    <row r="3263" spans="11:11" x14ac:dyDescent="0.25">
      <c r="K3263" s="114"/>
    </row>
    <row r="3264" spans="11:11" x14ac:dyDescent="0.25">
      <c r="K3264" s="114"/>
    </row>
    <row r="3265" spans="11:11" x14ac:dyDescent="0.25">
      <c r="K3265" s="114"/>
    </row>
    <row r="3266" spans="11:11" x14ac:dyDescent="0.25">
      <c r="K3266" s="114"/>
    </row>
    <row r="3267" spans="11:11" x14ac:dyDescent="0.25">
      <c r="K3267" s="114"/>
    </row>
    <row r="3268" spans="11:11" x14ac:dyDescent="0.25">
      <c r="K3268" s="114"/>
    </row>
    <row r="3269" spans="11:11" x14ac:dyDescent="0.25">
      <c r="K3269" s="114"/>
    </row>
    <row r="3270" spans="11:11" x14ac:dyDescent="0.25">
      <c r="K3270" s="114"/>
    </row>
    <row r="3271" spans="11:11" x14ac:dyDescent="0.25">
      <c r="K3271" s="114"/>
    </row>
    <row r="3272" spans="11:11" x14ac:dyDescent="0.25">
      <c r="K3272" s="114"/>
    </row>
    <row r="3273" spans="11:11" x14ac:dyDescent="0.25">
      <c r="K3273" s="114"/>
    </row>
    <row r="3274" spans="11:11" x14ac:dyDescent="0.25">
      <c r="K3274" s="114"/>
    </row>
    <row r="3275" spans="11:11" x14ac:dyDescent="0.25">
      <c r="K3275" s="114"/>
    </row>
    <row r="3276" spans="11:11" x14ac:dyDescent="0.25">
      <c r="K3276" s="114"/>
    </row>
    <row r="3277" spans="11:11" x14ac:dyDescent="0.25">
      <c r="K3277" s="114"/>
    </row>
    <row r="3278" spans="11:11" x14ac:dyDescent="0.25">
      <c r="K3278" s="114"/>
    </row>
    <row r="3279" spans="11:11" x14ac:dyDescent="0.25">
      <c r="K3279" s="114"/>
    </row>
    <row r="3280" spans="11:11" x14ac:dyDescent="0.25">
      <c r="K3280" s="114"/>
    </row>
    <row r="3281" spans="11:11" x14ac:dyDescent="0.25">
      <c r="K3281" s="114"/>
    </row>
    <row r="3282" spans="11:11" x14ac:dyDescent="0.25">
      <c r="K3282" s="114"/>
    </row>
    <row r="3283" spans="11:11" x14ac:dyDescent="0.25">
      <c r="K3283" s="114"/>
    </row>
    <row r="3284" spans="11:11" x14ac:dyDescent="0.25">
      <c r="K3284" s="114"/>
    </row>
    <row r="3285" spans="11:11" x14ac:dyDescent="0.25">
      <c r="K3285" s="114"/>
    </row>
    <row r="3286" spans="11:11" x14ac:dyDescent="0.25">
      <c r="K3286" s="114"/>
    </row>
    <row r="3287" spans="11:11" x14ac:dyDescent="0.25">
      <c r="K3287" s="114"/>
    </row>
    <row r="3288" spans="11:11" x14ac:dyDescent="0.25">
      <c r="K3288" s="114"/>
    </row>
    <row r="3289" spans="11:11" x14ac:dyDescent="0.25">
      <c r="K3289" s="114"/>
    </row>
    <row r="3290" spans="11:11" x14ac:dyDescent="0.25">
      <c r="K3290" s="114"/>
    </row>
    <row r="3291" spans="11:11" x14ac:dyDescent="0.25">
      <c r="K3291" s="114"/>
    </row>
    <row r="3292" spans="11:11" x14ac:dyDescent="0.25">
      <c r="K3292" s="114"/>
    </row>
    <row r="3293" spans="11:11" x14ac:dyDescent="0.25">
      <c r="K3293" s="114"/>
    </row>
    <row r="3294" spans="11:11" x14ac:dyDescent="0.25">
      <c r="K3294" s="114"/>
    </row>
    <row r="3295" spans="11:11" x14ac:dyDescent="0.25">
      <c r="K3295" s="114"/>
    </row>
    <row r="3296" spans="11:11" x14ac:dyDescent="0.25">
      <c r="K3296" s="114"/>
    </row>
    <row r="3297" spans="11:11" x14ac:dyDescent="0.25">
      <c r="K3297" s="114"/>
    </row>
    <row r="3298" spans="11:11" x14ac:dyDescent="0.25">
      <c r="K3298" s="114"/>
    </row>
    <row r="3299" spans="11:11" x14ac:dyDescent="0.25">
      <c r="K3299" s="114"/>
    </row>
    <row r="3300" spans="11:11" x14ac:dyDescent="0.25">
      <c r="K3300" s="114"/>
    </row>
    <row r="3301" spans="11:11" x14ac:dyDescent="0.25">
      <c r="K3301" s="114"/>
    </row>
    <row r="3302" spans="11:11" x14ac:dyDescent="0.25">
      <c r="K3302" s="114"/>
    </row>
    <row r="3303" spans="11:11" x14ac:dyDescent="0.25">
      <c r="K3303" s="114"/>
    </row>
    <row r="3304" spans="11:11" x14ac:dyDescent="0.25">
      <c r="K3304" s="114"/>
    </row>
    <row r="3305" spans="11:11" x14ac:dyDescent="0.25">
      <c r="K3305" s="114"/>
    </row>
    <row r="3306" spans="11:11" x14ac:dyDescent="0.25">
      <c r="K3306" s="114"/>
    </row>
    <row r="3307" spans="11:11" x14ac:dyDescent="0.25">
      <c r="K3307" s="114"/>
    </row>
    <row r="3308" spans="11:11" x14ac:dyDescent="0.25">
      <c r="K3308" s="114"/>
    </row>
    <row r="3309" spans="11:11" x14ac:dyDescent="0.25">
      <c r="K3309" s="114"/>
    </row>
    <row r="3310" spans="11:11" x14ac:dyDescent="0.25">
      <c r="K3310" s="114"/>
    </row>
    <row r="3311" spans="11:11" x14ac:dyDescent="0.25">
      <c r="K3311" s="114"/>
    </row>
    <row r="3312" spans="11:11" x14ac:dyDescent="0.25">
      <c r="K3312" s="114"/>
    </row>
    <row r="3313" spans="11:11" x14ac:dyDescent="0.25">
      <c r="K3313" s="114"/>
    </row>
    <row r="3314" spans="11:11" x14ac:dyDescent="0.25">
      <c r="K3314" s="114"/>
    </row>
    <row r="3315" spans="11:11" x14ac:dyDescent="0.25">
      <c r="K3315" s="114"/>
    </row>
    <row r="3316" spans="11:11" x14ac:dyDescent="0.25">
      <c r="K3316" s="114"/>
    </row>
    <row r="3317" spans="11:11" x14ac:dyDescent="0.25">
      <c r="K3317" s="114"/>
    </row>
    <row r="3318" spans="11:11" x14ac:dyDescent="0.25">
      <c r="K3318" s="114"/>
    </row>
    <row r="3319" spans="11:11" x14ac:dyDescent="0.25">
      <c r="K3319" s="114"/>
    </row>
    <row r="3320" spans="11:11" x14ac:dyDescent="0.25">
      <c r="K3320" s="114"/>
    </row>
    <row r="3321" spans="11:11" x14ac:dyDescent="0.25">
      <c r="K3321" s="114"/>
    </row>
    <row r="3322" spans="11:11" x14ac:dyDescent="0.25">
      <c r="K3322" s="114"/>
    </row>
    <row r="3323" spans="11:11" x14ac:dyDescent="0.25">
      <c r="K3323" s="114"/>
    </row>
    <row r="3324" spans="11:11" x14ac:dyDescent="0.25">
      <c r="K3324" s="114"/>
    </row>
    <row r="3325" spans="11:11" x14ac:dyDescent="0.25">
      <c r="K3325" s="114"/>
    </row>
    <row r="3326" spans="11:11" x14ac:dyDescent="0.25">
      <c r="K3326" s="114"/>
    </row>
    <row r="3327" spans="11:11" x14ac:dyDescent="0.25">
      <c r="K3327" s="114"/>
    </row>
    <row r="3328" spans="11:11" x14ac:dyDescent="0.25">
      <c r="K3328" s="114"/>
    </row>
    <row r="3329" spans="11:11" x14ac:dyDescent="0.25">
      <c r="K3329" s="114"/>
    </row>
    <row r="3330" spans="11:11" x14ac:dyDescent="0.25">
      <c r="K3330" s="114"/>
    </row>
    <row r="3331" spans="11:11" x14ac:dyDescent="0.25">
      <c r="K3331" s="114"/>
    </row>
    <row r="3332" spans="11:11" x14ac:dyDescent="0.25">
      <c r="K3332" s="114"/>
    </row>
    <row r="3333" spans="11:11" x14ac:dyDescent="0.25">
      <c r="K3333" s="114"/>
    </row>
    <row r="3334" spans="11:11" x14ac:dyDescent="0.25">
      <c r="K3334" s="114"/>
    </row>
    <row r="3335" spans="11:11" x14ac:dyDescent="0.25">
      <c r="K3335" s="114"/>
    </row>
    <row r="3336" spans="11:11" x14ac:dyDescent="0.25">
      <c r="K3336" s="114"/>
    </row>
    <row r="3337" spans="11:11" x14ac:dyDescent="0.25">
      <c r="K3337" s="114"/>
    </row>
    <row r="3338" spans="11:11" x14ac:dyDescent="0.25">
      <c r="K3338" s="114"/>
    </row>
    <row r="3339" spans="11:11" x14ac:dyDescent="0.25">
      <c r="K3339" s="114"/>
    </row>
    <row r="3340" spans="11:11" x14ac:dyDescent="0.25">
      <c r="K3340" s="114"/>
    </row>
    <row r="3341" spans="11:11" x14ac:dyDescent="0.25">
      <c r="K3341" s="114"/>
    </row>
    <row r="3342" spans="11:11" x14ac:dyDescent="0.25">
      <c r="K3342" s="114"/>
    </row>
    <row r="3343" spans="11:11" x14ac:dyDescent="0.25">
      <c r="K3343" s="114"/>
    </row>
    <row r="3344" spans="11:11" x14ac:dyDescent="0.25">
      <c r="K3344" s="114"/>
    </row>
    <row r="3345" spans="11:11" x14ac:dyDescent="0.25">
      <c r="K3345" s="114"/>
    </row>
    <row r="3346" spans="11:11" x14ac:dyDescent="0.25">
      <c r="K3346" s="114"/>
    </row>
    <row r="3347" spans="11:11" x14ac:dyDescent="0.25">
      <c r="K3347" s="114"/>
    </row>
    <row r="3348" spans="11:11" x14ac:dyDescent="0.25">
      <c r="K3348" s="114"/>
    </row>
    <row r="3349" spans="11:11" x14ac:dyDescent="0.25">
      <c r="K3349" s="114"/>
    </row>
    <row r="3350" spans="11:11" x14ac:dyDescent="0.25">
      <c r="K3350" s="114"/>
    </row>
    <row r="3351" spans="11:11" x14ac:dyDescent="0.25">
      <c r="K3351" s="114"/>
    </row>
    <row r="3352" spans="11:11" x14ac:dyDescent="0.25">
      <c r="K3352" s="114"/>
    </row>
    <row r="3353" spans="11:11" x14ac:dyDescent="0.25">
      <c r="K3353" s="114"/>
    </row>
    <row r="3354" spans="11:11" x14ac:dyDescent="0.25">
      <c r="K3354" s="114"/>
    </row>
    <row r="3355" spans="11:11" x14ac:dyDescent="0.25">
      <c r="K3355" s="114"/>
    </row>
    <row r="3356" spans="11:11" x14ac:dyDescent="0.25">
      <c r="K3356" s="114"/>
    </row>
    <row r="3357" spans="11:11" x14ac:dyDescent="0.25">
      <c r="K3357" s="114"/>
    </row>
    <row r="3358" spans="11:11" x14ac:dyDescent="0.25">
      <c r="K3358" s="114"/>
    </row>
    <row r="3359" spans="11:11" x14ac:dyDescent="0.25">
      <c r="K3359" s="114"/>
    </row>
    <row r="3360" spans="11:11" x14ac:dyDescent="0.25">
      <c r="K3360" s="114"/>
    </row>
    <row r="3361" spans="11:11" x14ac:dyDescent="0.25">
      <c r="K3361" s="114"/>
    </row>
    <row r="3362" spans="11:11" x14ac:dyDescent="0.25">
      <c r="K3362" s="114"/>
    </row>
    <row r="3363" spans="11:11" x14ac:dyDescent="0.25">
      <c r="K3363" s="114"/>
    </row>
    <row r="3364" spans="11:11" x14ac:dyDescent="0.25">
      <c r="K3364" s="114"/>
    </row>
    <row r="3365" spans="11:11" x14ac:dyDescent="0.25">
      <c r="K3365" s="114"/>
    </row>
    <row r="3366" spans="11:11" x14ac:dyDescent="0.25">
      <c r="K3366" s="114"/>
    </row>
    <row r="3367" spans="11:11" x14ac:dyDescent="0.25">
      <c r="K3367" s="114"/>
    </row>
    <row r="3368" spans="11:11" x14ac:dyDescent="0.25">
      <c r="K3368" s="114"/>
    </row>
    <row r="3369" spans="11:11" x14ac:dyDescent="0.25">
      <c r="K3369" s="114"/>
    </row>
    <row r="3370" spans="11:11" x14ac:dyDescent="0.25">
      <c r="K3370" s="114"/>
    </row>
    <row r="3371" spans="11:11" x14ac:dyDescent="0.25">
      <c r="K3371" s="114"/>
    </row>
    <row r="3372" spans="11:11" x14ac:dyDescent="0.25">
      <c r="K3372" s="114"/>
    </row>
    <row r="3373" spans="11:11" x14ac:dyDescent="0.25">
      <c r="K3373" s="114"/>
    </row>
    <row r="3374" spans="11:11" x14ac:dyDescent="0.25">
      <c r="K3374" s="114"/>
    </row>
    <row r="3375" spans="11:11" x14ac:dyDescent="0.25">
      <c r="K3375" s="114"/>
    </row>
    <row r="3376" spans="11:11" x14ac:dyDescent="0.25">
      <c r="K3376" s="114"/>
    </row>
    <row r="3377" spans="11:11" x14ac:dyDescent="0.25">
      <c r="K3377" s="114"/>
    </row>
    <row r="3378" spans="11:11" x14ac:dyDescent="0.25">
      <c r="K3378" s="114"/>
    </row>
    <row r="3379" spans="11:11" x14ac:dyDescent="0.25">
      <c r="K3379" s="114"/>
    </row>
    <row r="3380" spans="11:11" x14ac:dyDescent="0.25">
      <c r="K3380" s="114"/>
    </row>
    <row r="3381" spans="11:11" x14ac:dyDescent="0.25">
      <c r="K3381" s="114"/>
    </row>
    <row r="3382" spans="11:11" x14ac:dyDescent="0.25">
      <c r="K3382" s="114"/>
    </row>
    <row r="3383" spans="11:11" x14ac:dyDescent="0.25">
      <c r="K3383" s="114"/>
    </row>
    <row r="3384" spans="11:11" x14ac:dyDescent="0.25">
      <c r="K3384" s="114"/>
    </row>
    <row r="3385" spans="11:11" x14ac:dyDescent="0.25">
      <c r="K3385" s="114"/>
    </row>
    <row r="3386" spans="11:11" x14ac:dyDescent="0.25">
      <c r="K3386" s="114"/>
    </row>
    <row r="3387" spans="11:11" x14ac:dyDescent="0.25">
      <c r="K3387" s="114"/>
    </row>
    <row r="3388" spans="11:11" x14ac:dyDescent="0.25">
      <c r="K3388" s="114"/>
    </row>
    <row r="3389" spans="11:11" x14ac:dyDescent="0.25">
      <c r="K3389" s="114"/>
    </row>
    <row r="3390" spans="11:11" x14ac:dyDescent="0.25">
      <c r="K3390" s="114"/>
    </row>
    <row r="3391" spans="11:11" x14ac:dyDescent="0.25">
      <c r="K3391" s="114"/>
    </row>
    <row r="3392" spans="11:11" x14ac:dyDescent="0.25">
      <c r="K3392" s="114"/>
    </row>
    <row r="3393" spans="11:11" x14ac:dyDescent="0.25">
      <c r="K3393" s="114"/>
    </row>
    <row r="3394" spans="11:11" x14ac:dyDescent="0.25">
      <c r="K3394" s="114"/>
    </row>
    <row r="3395" spans="11:11" x14ac:dyDescent="0.25">
      <c r="K3395" s="114"/>
    </row>
    <row r="3396" spans="11:11" x14ac:dyDescent="0.25">
      <c r="K3396" s="114"/>
    </row>
    <row r="3397" spans="11:11" x14ac:dyDescent="0.25">
      <c r="K3397" s="114"/>
    </row>
    <row r="3398" spans="11:11" x14ac:dyDescent="0.25">
      <c r="K3398" s="114"/>
    </row>
    <row r="3399" spans="11:11" x14ac:dyDescent="0.25">
      <c r="K3399" s="114"/>
    </row>
    <row r="3400" spans="11:11" x14ac:dyDescent="0.25">
      <c r="K3400" s="114"/>
    </row>
    <row r="3401" spans="11:11" x14ac:dyDescent="0.25">
      <c r="K3401" s="114"/>
    </row>
    <row r="3402" spans="11:11" x14ac:dyDescent="0.25">
      <c r="K3402" s="114"/>
    </row>
    <row r="3403" spans="11:11" x14ac:dyDescent="0.25">
      <c r="K3403" s="114"/>
    </row>
    <row r="3404" spans="11:11" x14ac:dyDescent="0.25">
      <c r="K3404" s="114"/>
    </row>
    <row r="3405" spans="11:11" x14ac:dyDescent="0.25">
      <c r="K3405" s="114"/>
    </row>
    <row r="3406" spans="11:11" x14ac:dyDescent="0.25">
      <c r="K3406" s="114"/>
    </row>
    <row r="3407" spans="11:11" x14ac:dyDescent="0.25">
      <c r="K3407" s="114"/>
    </row>
    <row r="3408" spans="11:11" x14ac:dyDescent="0.25">
      <c r="K3408" s="114"/>
    </row>
    <row r="3409" spans="11:11" x14ac:dyDescent="0.25">
      <c r="K3409" s="114"/>
    </row>
    <row r="3410" spans="11:11" x14ac:dyDescent="0.25">
      <c r="K3410" s="114"/>
    </row>
    <row r="3411" spans="11:11" x14ac:dyDescent="0.25">
      <c r="K3411" s="114"/>
    </row>
    <row r="3412" spans="11:11" x14ac:dyDescent="0.25">
      <c r="K3412" s="114"/>
    </row>
    <row r="3413" spans="11:11" x14ac:dyDescent="0.25">
      <c r="K3413" s="114"/>
    </row>
    <row r="3414" spans="11:11" x14ac:dyDescent="0.25">
      <c r="K3414" s="114"/>
    </row>
    <row r="3415" spans="11:11" x14ac:dyDescent="0.25">
      <c r="K3415" s="114"/>
    </row>
    <row r="3416" spans="11:11" x14ac:dyDescent="0.25">
      <c r="K3416" s="114"/>
    </row>
    <row r="3417" spans="11:11" x14ac:dyDescent="0.25">
      <c r="K3417" s="114"/>
    </row>
    <row r="3418" spans="11:11" x14ac:dyDescent="0.25">
      <c r="K3418" s="114"/>
    </row>
    <row r="3419" spans="11:11" x14ac:dyDescent="0.25">
      <c r="K3419" s="114"/>
    </row>
    <row r="3420" spans="11:11" x14ac:dyDescent="0.25">
      <c r="K3420" s="114"/>
    </row>
    <row r="3421" spans="11:11" x14ac:dyDescent="0.25">
      <c r="K3421" s="114"/>
    </row>
    <row r="3422" spans="11:11" x14ac:dyDescent="0.25">
      <c r="K3422" s="114"/>
    </row>
    <row r="3423" spans="11:11" x14ac:dyDescent="0.25">
      <c r="K3423" s="114"/>
    </row>
    <row r="3424" spans="11:11" x14ac:dyDescent="0.25">
      <c r="K3424" s="114"/>
    </row>
    <row r="3425" spans="11:11" x14ac:dyDescent="0.25">
      <c r="K3425" s="114"/>
    </row>
    <row r="3426" spans="11:11" x14ac:dyDescent="0.25">
      <c r="K3426" s="114"/>
    </row>
    <row r="3427" spans="11:11" x14ac:dyDescent="0.25">
      <c r="K3427" s="114"/>
    </row>
    <row r="3428" spans="11:11" x14ac:dyDescent="0.25">
      <c r="K3428" s="114"/>
    </row>
    <row r="3429" spans="11:11" x14ac:dyDescent="0.25">
      <c r="K3429" s="114"/>
    </row>
    <row r="3430" spans="11:11" x14ac:dyDescent="0.25">
      <c r="K3430" s="114"/>
    </row>
    <row r="3431" spans="11:11" x14ac:dyDescent="0.25">
      <c r="K3431" s="114"/>
    </row>
    <row r="3432" spans="11:11" x14ac:dyDescent="0.25">
      <c r="K3432" s="114"/>
    </row>
    <row r="3433" spans="11:11" x14ac:dyDescent="0.25">
      <c r="K3433" s="114"/>
    </row>
    <row r="3434" spans="11:11" x14ac:dyDescent="0.25">
      <c r="K3434" s="114"/>
    </row>
    <row r="3435" spans="11:11" x14ac:dyDescent="0.25">
      <c r="K3435" s="114"/>
    </row>
    <row r="3436" spans="11:11" x14ac:dyDescent="0.25">
      <c r="K3436" s="114"/>
    </row>
    <row r="3437" spans="11:11" x14ac:dyDescent="0.25">
      <c r="K3437" s="114"/>
    </row>
    <row r="3438" spans="11:11" x14ac:dyDescent="0.25">
      <c r="K3438" s="114"/>
    </row>
  </sheetData>
  <mergeCells count="27">
    <mergeCell ref="F44:F45"/>
    <mergeCell ref="I44:I45"/>
    <mergeCell ref="A17:A18"/>
    <mergeCell ref="B17:B18"/>
    <mergeCell ref="C17:C18"/>
    <mergeCell ref="D17:D18"/>
    <mergeCell ref="E17:E18"/>
    <mergeCell ref="F17:F18"/>
    <mergeCell ref="A44:A45"/>
    <mergeCell ref="B44:B45"/>
    <mergeCell ref="C44:C45"/>
    <mergeCell ref="D44:D45"/>
    <mergeCell ref="E44:E45"/>
    <mergeCell ref="J44:J45"/>
    <mergeCell ref="K44:K45"/>
    <mergeCell ref="I17:I18"/>
    <mergeCell ref="J17:J18"/>
    <mergeCell ref="K17:K18"/>
    <mergeCell ref="K53:K54"/>
    <mergeCell ref="A53:A54"/>
    <mergeCell ref="B53:B54"/>
    <mergeCell ref="C53:C54"/>
    <mergeCell ref="D53:D54"/>
    <mergeCell ref="E53:E54"/>
    <mergeCell ref="F53:F54"/>
    <mergeCell ref="I53:I54"/>
    <mergeCell ref="J53:J54"/>
  </mergeCells>
  <conditionalFormatting sqref="J20:J43 J9:J16">
    <cfRule type="cellIs" dxfId="24" priority="4" operator="equal">
      <formula>0</formula>
    </cfRule>
  </conditionalFormatting>
  <conditionalFormatting sqref="J47:J52">
    <cfRule type="cellIs" dxfId="23" priority="1" operator="equal">
      <formula>0</formula>
    </cfRule>
  </conditionalFormatting>
  <pageMargins left="0.75" right="0.75" top="1" bottom="1" header="0.5" footer="0.5"/>
  <pageSetup scale="73" fitToHeight="3" orientation="landscape" r:id="rId1"/>
  <headerFooter alignWithMargins="0">
    <oddHeader>&amp;CGrants - Section 9006 Program
7 CFR Part 4280-B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97"/>
  <sheetViews>
    <sheetView topLeftCell="B61" zoomScaleNormal="100" workbookViewId="0">
      <selection activeCell="M24" sqref="M24"/>
    </sheetView>
  </sheetViews>
  <sheetFormatPr defaultColWidth="9.109375" defaultRowHeight="13.8" x14ac:dyDescent="0.3"/>
  <cols>
    <col min="1" max="1" width="34.6640625" style="211" customWidth="1"/>
    <col min="2" max="2" width="39.5546875" style="212" customWidth="1"/>
    <col min="3" max="3" width="10.33203125" style="213" customWidth="1"/>
    <col min="4" max="4" width="10.33203125" style="238" hidden="1" customWidth="1"/>
    <col min="5" max="5" width="14.5546875" style="158" customWidth="1"/>
    <col min="6" max="6" width="9.88671875" style="158" customWidth="1"/>
    <col min="7" max="7" width="14.33203125" style="158" customWidth="1"/>
    <col min="8" max="8" width="15" style="214" customWidth="1"/>
    <col min="9" max="9" width="12.109375" style="215" customWidth="1"/>
    <col min="10" max="10" width="7.6640625" style="158" bestFit="1" customWidth="1"/>
    <col min="11" max="11" width="11" style="216" customWidth="1"/>
    <col min="12" max="12" width="11.6640625" style="164" customWidth="1"/>
    <col min="13" max="13" width="12.88671875" style="164" customWidth="1"/>
    <col min="14" max="14" width="12.44140625" style="164" customWidth="1"/>
    <col min="15" max="15" width="14.5546875" style="164" customWidth="1"/>
    <col min="16" max="16" width="9.109375" style="164" customWidth="1"/>
    <col min="17" max="17" width="11.88671875" style="164" customWidth="1"/>
    <col min="18" max="18" width="14.88671875" style="164" customWidth="1"/>
    <col min="19" max="19" width="13.5546875" style="164" customWidth="1"/>
    <col min="20" max="20" width="14.6640625" style="164" customWidth="1"/>
    <col min="21" max="21" width="9.109375" style="164"/>
    <col min="22" max="22" width="13.33203125" style="164" customWidth="1"/>
    <col min="23" max="23" width="13.44140625" style="164" customWidth="1"/>
    <col min="24" max="24" width="13.5546875" style="164" customWidth="1"/>
    <col min="25" max="25" width="15.33203125" style="164" customWidth="1"/>
    <col min="26" max="16384" width="9.109375" style="158"/>
  </cols>
  <sheetData>
    <row r="1" spans="1:25" s="159" customFormat="1" ht="28.5" customHeight="1" x14ac:dyDescent="0.3">
      <c r="A1" s="154"/>
      <c r="B1" s="279" t="s">
        <v>341</v>
      </c>
      <c r="C1" s="155"/>
      <c r="D1" s="229" t="s">
        <v>357</v>
      </c>
      <c r="E1" s="156"/>
      <c r="F1" s="154" t="s">
        <v>1</v>
      </c>
      <c r="G1" s="154" t="s">
        <v>2</v>
      </c>
      <c r="H1" s="154" t="s">
        <v>3</v>
      </c>
      <c r="I1" s="157" t="s">
        <v>4</v>
      </c>
      <c r="J1" s="154"/>
      <c r="K1" s="157" t="s">
        <v>5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5" x14ac:dyDescent="0.3">
      <c r="A2" s="160" t="s">
        <v>0</v>
      </c>
      <c r="B2" s="161"/>
      <c r="C2" s="162" t="s">
        <v>6</v>
      </c>
      <c r="D2" s="230" t="s">
        <v>356</v>
      </c>
      <c r="E2" s="160" t="s">
        <v>3</v>
      </c>
      <c r="F2" s="160" t="s">
        <v>7</v>
      </c>
      <c r="G2" s="160" t="s">
        <v>8</v>
      </c>
      <c r="H2" s="160" t="s">
        <v>279</v>
      </c>
      <c r="I2" s="163" t="s">
        <v>280</v>
      </c>
      <c r="J2" s="160" t="s">
        <v>9</v>
      </c>
      <c r="K2" s="163" t="s">
        <v>10</v>
      </c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</row>
    <row r="3" spans="1:25" ht="13.5" customHeight="1" thickBot="1" x14ac:dyDescent="0.35">
      <c r="A3" s="166" t="s">
        <v>278</v>
      </c>
      <c r="B3" s="167" t="s">
        <v>11</v>
      </c>
      <c r="C3" s="167" t="s">
        <v>12</v>
      </c>
      <c r="D3" s="231" t="s">
        <v>355</v>
      </c>
      <c r="E3" s="168" t="s">
        <v>13</v>
      </c>
      <c r="F3" s="168" t="s">
        <v>14</v>
      </c>
      <c r="G3" s="168" t="s">
        <v>15</v>
      </c>
      <c r="H3" s="168" t="s">
        <v>16</v>
      </c>
      <c r="I3" s="169" t="s">
        <v>17</v>
      </c>
      <c r="J3" s="168" t="s">
        <v>18</v>
      </c>
      <c r="K3" s="169" t="s">
        <v>19</v>
      </c>
      <c r="L3" s="170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</row>
    <row r="4" spans="1:25" ht="14.4" thickBot="1" x14ac:dyDescent="0.35">
      <c r="A4" s="172"/>
      <c r="B4" s="173"/>
      <c r="C4" s="167"/>
      <c r="D4" s="232"/>
      <c r="E4" s="168"/>
      <c r="F4" s="168"/>
      <c r="G4" s="168"/>
      <c r="H4" s="172"/>
      <c r="I4" s="174"/>
      <c r="J4" s="168"/>
      <c r="K4" s="169"/>
      <c r="L4" s="170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</row>
    <row r="5" spans="1:25" ht="14.4" thickBot="1" x14ac:dyDescent="0.35">
      <c r="A5" s="175" t="s">
        <v>20</v>
      </c>
      <c r="B5" s="176" t="s">
        <v>21</v>
      </c>
      <c r="C5" s="176" t="s">
        <v>22</v>
      </c>
      <c r="D5" s="233"/>
      <c r="E5" s="175" t="s">
        <v>23</v>
      </c>
      <c r="F5" s="175" t="s">
        <v>24</v>
      </c>
      <c r="G5" s="175" t="s">
        <v>25</v>
      </c>
      <c r="H5" s="175" t="s">
        <v>26</v>
      </c>
      <c r="I5" s="177" t="s">
        <v>27</v>
      </c>
      <c r="J5" s="175" t="s">
        <v>28</v>
      </c>
      <c r="K5" s="177" t="s">
        <v>29</v>
      </c>
      <c r="L5" s="9"/>
      <c r="M5" s="9"/>
      <c r="N5" s="9"/>
      <c r="O5" s="9"/>
      <c r="P5" s="171"/>
      <c r="Q5" s="179"/>
      <c r="R5" s="179"/>
      <c r="S5" s="179"/>
      <c r="T5" s="179"/>
      <c r="U5" s="171"/>
      <c r="V5" s="180"/>
      <c r="W5" s="180"/>
      <c r="X5" s="180"/>
      <c r="Y5" s="180"/>
    </row>
    <row r="6" spans="1:25" x14ac:dyDescent="0.3">
      <c r="A6" s="181"/>
      <c r="B6" s="273" t="s">
        <v>361</v>
      </c>
      <c r="C6" s="78"/>
      <c r="D6" s="234"/>
      <c r="E6" s="182">
        <v>38</v>
      </c>
      <c r="F6" s="181"/>
      <c r="G6" s="181"/>
      <c r="H6" s="181"/>
      <c r="I6" s="183"/>
      <c r="J6" s="181"/>
      <c r="K6" s="183"/>
      <c r="L6" s="9"/>
      <c r="M6" s="9"/>
      <c r="N6" s="9"/>
      <c r="O6" s="9"/>
      <c r="P6" s="171"/>
      <c r="Q6" s="179"/>
      <c r="R6" s="179"/>
      <c r="S6" s="179"/>
      <c r="T6" s="179"/>
      <c r="U6" s="171"/>
      <c r="V6" s="180"/>
      <c r="W6" s="180"/>
      <c r="X6" s="180"/>
      <c r="Y6" s="180"/>
    </row>
    <row r="7" spans="1:25" ht="16.5" customHeight="1" x14ac:dyDescent="0.3">
      <c r="A7" s="184"/>
      <c r="B7" s="279" t="s">
        <v>362</v>
      </c>
      <c r="C7" s="84"/>
      <c r="D7" s="235"/>
      <c r="E7" s="185">
        <v>38</v>
      </c>
      <c r="F7" s="184"/>
      <c r="G7" s="184"/>
      <c r="H7" s="184"/>
      <c r="I7" s="186"/>
      <c r="J7" s="187"/>
      <c r="K7" s="188"/>
      <c r="L7" s="189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</row>
    <row r="8" spans="1:25" s="178" customFormat="1" x14ac:dyDescent="0.3">
      <c r="A8" s="271" t="s">
        <v>372</v>
      </c>
      <c r="B8" s="311"/>
      <c r="C8" s="266"/>
      <c r="D8" s="267"/>
      <c r="E8" s="270"/>
      <c r="F8" s="268"/>
      <c r="G8" s="270"/>
      <c r="H8" s="268"/>
      <c r="I8" s="270"/>
      <c r="J8" s="263"/>
      <c r="K8" s="280"/>
      <c r="L8" s="9"/>
      <c r="M8" s="9"/>
      <c r="N8" s="171"/>
      <c r="O8" s="179"/>
      <c r="P8" s="179"/>
      <c r="Q8" s="179"/>
      <c r="R8" s="179"/>
      <c r="S8" s="171"/>
      <c r="T8" s="180"/>
      <c r="U8" s="180"/>
      <c r="V8" s="180"/>
      <c r="W8" s="180"/>
    </row>
    <row r="9" spans="1:25" ht="14.25" customHeight="1" x14ac:dyDescent="0.3">
      <c r="A9" s="190">
        <v>4280.1049999999996</v>
      </c>
      <c r="B9" s="191" t="s">
        <v>155</v>
      </c>
      <c r="C9" s="190" t="s">
        <v>31</v>
      </c>
      <c r="D9" s="235">
        <v>1.6666666666666666E-2</v>
      </c>
      <c r="E9" s="208">
        <f>ROUND(D9*$E$7,0)</f>
        <v>1</v>
      </c>
      <c r="F9" s="329">
        <v>1</v>
      </c>
      <c r="G9" s="208">
        <f>(E9)*(F9)</f>
        <v>1</v>
      </c>
      <c r="H9" s="329">
        <v>12</v>
      </c>
      <c r="I9" s="208">
        <v>12</v>
      </c>
      <c r="J9" s="340">
        <v>35.72</v>
      </c>
      <c r="K9" s="341">
        <f>(I9)*(J9)</f>
        <v>428.64</v>
      </c>
      <c r="L9" s="9"/>
      <c r="M9" s="9"/>
      <c r="N9" s="9"/>
      <c r="O9" s="9"/>
      <c r="P9" s="171"/>
      <c r="Q9" s="179"/>
      <c r="R9" s="179"/>
      <c r="S9" s="179"/>
      <c r="T9" s="179"/>
      <c r="U9" s="171"/>
      <c r="V9" s="180"/>
      <c r="W9" s="180"/>
      <c r="X9" s="180"/>
      <c r="Y9" s="180"/>
    </row>
    <row r="10" spans="1:25" s="142" customFormat="1" x14ac:dyDescent="0.25">
      <c r="A10" s="144" t="s">
        <v>340</v>
      </c>
      <c r="B10" s="83" t="s">
        <v>298</v>
      </c>
      <c r="C10" s="84" t="s">
        <v>31</v>
      </c>
      <c r="D10" s="235">
        <v>0.03</v>
      </c>
      <c r="E10" s="208">
        <f>ROUND(D10*$E$7,0)</f>
        <v>1</v>
      </c>
      <c r="F10" s="300">
        <v>1</v>
      </c>
      <c r="G10" s="208">
        <f>(E10)*(F10)</f>
        <v>1</v>
      </c>
      <c r="H10" s="300">
        <v>1</v>
      </c>
      <c r="I10" s="208">
        <f t="shared" ref="I10:I67" si="0">G10*H10</f>
        <v>1</v>
      </c>
      <c r="J10" s="340">
        <v>35.72</v>
      </c>
      <c r="K10" s="341">
        <f t="shared" ref="K10:K67" si="1">(I10)*(J10)</f>
        <v>35.72</v>
      </c>
      <c r="L10" s="193"/>
      <c r="M10" s="193"/>
      <c r="N10" s="193"/>
      <c r="O10" s="194"/>
      <c r="P10" s="195"/>
      <c r="Q10" s="195"/>
      <c r="R10" s="196"/>
      <c r="S10" s="196"/>
      <c r="T10" s="194"/>
      <c r="U10" s="197"/>
      <c r="V10" s="197"/>
      <c r="W10" s="197"/>
      <c r="X10" s="197"/>
    </row>
    <row r="11" spans="1:25" s="274" customFormat="1" ht="13.2" customHeight="1" x14ac:dyDescent="0.25">
      <c r="A11" s="250"/>
      <c r="B11" s="251" t="s">
        <v>353</v>
      </c>
      <c r="C11" s="244"/>
      <c r="D11" s="245"/>
      <c r="E11" s="330"/>
      <c r="F11" s="330"/>
      <c r="G11" s="331"/>
      <c r="H11" s="332">
        <f>SUM(H9:H10)</f>
        <v>13</v>
      </c>
      <c r="I11" s="333">
        <f>SUM(I9:I10)</f>
        <v>13</v>
      </c>
      <c r="J11" s="342"/>
      <c r="K11" s="342">
        <f>SUM(K9:K10)</f>
        <v>464.36</v>
      </c>
    </row>
    <row r="12" spans="1:25" s="274" customFormat="1" x14ac:dyDescent="0.25">
      <c r="A12" s="91" t="s">
        <v>358</v>
      </c>
      <c r="B12" s="92"/>
      <c r="C12" s="90"/>
      <c r="D12" s="236"/>
      <c r="E12" s="334"/>
      <c r="F12" s="335"/>
      <c r="G12" s="334"/>
      <c r="H12" s="335"/>
      <c r="I12" s="334"/>
      <c r="J12" s="343"/>
      <c r="K12" s="343"/>
    </row>
    <row r="13" spans="1:25" s="142" customFormat="1" x14ac:dyDescent="0.25">
      <c r="A13" s="138" t="s">
        <v>342</v>
      </c>
      <c r="B13" s="83" t="s">
        <v>301</v>
      </c>
      <c r="C13" s="84" t="s">
        <v>31</v>
      </c>
      <c r="D13" s="235">
        <v>0.05</v>
      </c>
      <c r="E13" s="208">
        <f>ROUND(D13*$E$7,0)</f>
        <v>2</v>
      </c>
      <c r="F13" s="300">
        <v>1</v>
      </c>
      <c r="G13" s="208">
        <f>(E13)*(F13)</f>
        <v>2</v>
      </c>
      <c r="H13" s="300">
        <v>0.5</v>
      </c>
      <c r="I13" s="208">
        <f t="shared" si="0"/>
        <v>1</v>
      </c>
      <c r="J13" s="340">
        <v>35.72</v>
      </c>
      <c r="K13" s="341">
        <f t="shared" si="1"/>
        <v>35.72</v>
      </c>
      <c r="L13" s="193"/>
      <c r="M13" s="193"/>
      <c r="N13" s="193"/>
      <c r="O13" s="194"/>
      <c r="P13" s="195"/>
      <c r="Q13" s="195"/>
      <c r="R13" s="196"/>
      <c r="S13" s="196"/>
      <c r="T13" s="194"/>
      <c r="U13" s="197"/>
      <c r="V13" s="197"/>
      <c r="W13" s="197"/>
      <c r="X13" s="197"/>
    </row>
    <row r="14" spans="1:25" s="142" customFormat="1" x14ac:dyDescent="0.25">
      <c r="A14" s="138">
        <v>4280.1109999999999</v>
      </c>
      <c r="B14" s="83" t="s">
        <v>302</v>
      </c>
      <c r="C14" s="84" t="s">
        <v>31</v>
      </c>
      <c r="D14" s="235">
        <v>1</v>
      </c>
      <c r="E14" s="208">
        <f t="shared" ref="E14:E27" si="2">ROUND(D14*$E$7,0)</f>
        <v>38</v>
      </c>
      <c r="F14" s="513">
        <v>1</v>
      </c>
      <c r="G14" s="506">
        <f>(E14)*(F14)</f>
        <v>38</v>
      </c>
      <c r="H14" s="513">
        <v>0.25</v>
      </c>
      <c r="I14" s="208">
        <f t="shared" si="0"/>
        <v>9.5</v>
      </c>
      <c r="J14" s="340">
        <v>35.72</v>
      </c>
      <c r="K14" s="341">
        <f t="shared" si="1"/>
        <v>339.34</v>
      </c>
      <c r="L14" s="193"/>
      <c r="M14" s="193"/>
      <c r="N14" s="193"/>
      <c r="O14" s="194"/>
      <c r="P14" s="195"/>
      <c r="Q14" s="195"/>
      <c r="R14" s="196"/>
      <c r="S14" s="196"/>
      <c r="T14" s="194"/>
      <c r="U14" s="197"/>
      <c r="V14" s="197"/>
      <c r="W14" s="197"/>
      <c r="X14" s="197"/>
    </row>
    <row r="15" spans="1:25" ht="14.25" customHeight="1" x14ac:dyDescent="0.3">
      <c r="A15" s="190" t="s">
        <v>275</v>
      </c>
      <c r="B15" s="191" t="s">
        <v>274</v>
      </c>
      <c r="C15" s="190" t="s">
        <v>31</v>
      </c>
      <c r="D15" s="235">
        <v>1</v>
      </c>
      <c r="E15" s="208">
        <f t="shared" si="2"/>
        <v>38</v>
      </c>
      <c r="F15" s="511">
        <v>1</v>
      </c>
      <c r="G15" s="506">
        <f>(E15)*(F15)</f>
        <v>38</v>
      </c>
      <c r="H15" s="511">
        <v>1.5</v>
      </c>
      <c r="I15" s="208">
        <f t="shared" si="0"/>
        <v>57</v>
      </c>
      <c r="J15" s="340">
        <v>35.72</v>
      </c>
      <c r="K15" s="341">
        <f t="shared" si="1"/>
        <v>2036.04</v>
      </c>
      <c r="L15" s="303"/>
      <c r="M15" s="303"/>
      <c r="N15" s="303"/>
      <c r="O15" s="303"/>
      <c r="P15" s="171"/>
      <c r="Q15" s="304"/>
      <c r="R15" s="304"/>
      <c r="S15" s="304"/>
      <c r="T15" s="304"/>
      <c r="U15" s="171"/>
      <c r="V15" s="180"/>
      <c r="W15" s="180"/>
      <c r="X15" s="180"/>
      <c r="Y15" s="180"/>
    </row>
    <row r="16" spans="1:25" s="142" customFormat="1" ht="55.2" x14ac:dyDescent="0.25">
      <c r="A16" s="428" t="s">
        <v>386</v>
      </c>
      <c r="B16" s="510" t="s">
        <v>380</v>
      </c>
      <c r="C16" s="84" t="s">
        <v>284</v>
      </c>
      <c r="D16" s="235">
        <v>1</v>
      </c>
      <c r="E16" s="208">
        <f t="shared" si="2"/>
        <v>38</v>
      </c>
      <c r="F16" s="513">
        <v>1</v>
      </c>
      <c r="G16" s="506">
        <f>(E16)*(F16)</f>
        <v>38</v>
      </c>
      <c r="H16" s="513">
        <v>50.53</v>
      </c>
      <c r="I16" s="208">
        <f t="shared" si="0"/>
        <v>1920.14</v>
      </c>
      <c r="J16" s="340">
        <v>35.72</v>
      </c>
      <c r="K16" s="341">
        <f t="shared" si="1"/>
        <v>68587.400800000003</v>
      </c>
      <c r="L16" s="193"/>
      <c r="M16" s="193"/>
      <c r="N16" s="193"/>
      <c r="O16" s="198"/>
      <c r="P16" s="196"/>
      <c r="Q16" s="196"/>
      <c r="R16" s="196"/>
      <c r="S16" s="196"/>
      <c r="T16" s="198"/>
      <c r="U16" s="197"/>
      <c r="V16" s="197"/>
      <c r="W16" s="197"/>
      <c r="X16" s="197"/>
      <c r="Y16" s="200"/>
    </row>
    <row r="17" spans="1:25" ht="27.6" x14ac:dyDescent="0.3">
      <c r="A17" s="190" t="s">
        <v>224</v>
      </c>
      <c r="B17" s="191" t="s">
        <v>33</v>
      </c>
      <c r="C17" s="84" t="s">
        <v>312</v>
      </c>
      <c r="D17" s="235">
        <v>1</v>
      </c>
      <c r="E17" s="208">
        <f t="shared" si="2"/>
        <v>38</v>
      </c>
      <c r="F17" s="329">
        <v>1</v>
      </c>
      <c r="G17" s="208">
        <f t="shared" ref="G17:G26" si="3">(E17)*(F17)</f>
        <v>38</v>
      </c>
      <c r="H17" s="329">
        <v>6</v>
      </c>
      <c r="I17" s="208">
        <f t="shared" si="0"/>
        <v>228</v>
      </c>
      <c r="J17" s="340">
        <v>35.72</v>
      </c>
      <c r="K17" s="341">
        <f t="shared" si="1"/>
        <v>8144.16</v>
      </c>
      <c r="L17" s="303"/>
      <c r="M17" s="303"/>
      <c r="N17" s="303"/>
      <c r="O17" s="303"/>
      <c r="P17" s="302"/>
      <c r="Q17" s="304"/>
      <c r="R17" s="304"/>
      <c r="S17" s="304"/>
      <c r="T17" s="304"/>
      <c r="U17" s="302"/>
      <c r="V17" s="180"/>
      <c r="W17" s="180"/>
      <c r="X17" s="180"/>
      <c r="Y17" s="180"/>
    </row>
    <row r="18" spans="1:25" ht="27.6" x14ac:dyDescent="0.3">
      <c r="A18" s="190" t="s">
        <v>295</v>
      </c>
      <c r="B18" s="191" t="s">
        <v>211</v>
      </c>
      <c r="C18" s="190" t="s">
        <v>212</v>
      </c>
      <c r="D18" s="235">
        <v>1</v>
      </c>
      <c r="E18" s="208">
        <f t="shared" si="2"/>
        <v>38</v>
      </c>
      <c r="F18" s="329">
        <v>1</v>
      </c>
      <c r="G18" s="208">
        <f t="shared" si="3"/>
        <v>38</v>
      </c>
      <c r="H18" s="329">
        <v>4</v>
      </c>
      <c r="I18" s="208">
        <f t="shared" si="0"/>
        <v>152</v>
      </c>
      <c r="J18" s="340">
        <v>35.72</v>
      </c>
      <c r="K18" s="341">
        <f t="shared" si="1"/>
        <v>5429.44</v>
      </c>
      <c r="L18" s="303"/>
      <c r="M18" s="303"/>
      <c r="N18" s="303"/>
      <c r="O18" s="303"/>
      <c r="P18" s="302"/>
      <c r="Q18" s="304"/>
      <c r="R18" s="304"/>
      <c r="S18" s="304"/>
      <c r="T18" s="304"/>
      <c r="U18" s="171"/>
      <c r="V18" s="180"/>
      <c r="W18" s="180"/>
      <c r="X18" s="180"/>
      <c r="Y18" s="180"/>
    </row>
    <row r="19" spans="1:25" ht="40.200000000000003" customHeight="1" x14ac:dyDescent="0.3">
      <c r="A19" s="192" t="s">
        <v>343</v>
      </c>
      <c r="B19" s="191" t="s">
        <v>57</v>
      </c>
      <c r="C19" s="418" t="s">
        <v>382</v>
      </c>
      <c r="D19" s="235">
        <v>0.8</v>
      </c>
      <c r="E19" s="208">
        <f t="shared" si="2"/>
        <v>30</v>
      </c>
      <c r="F19" s="329">
        <v>1</v>
      </c>
      <c r="G19" s="429">
        <f t="shared" si="3"/>
        <v>30</v>
      </c>
      <c r="H19" s="329">
        <v>40</v>
      </c>
      <c r="I19" s="208">
        <f t="shared" si="0"/>
        <v>1200</v>
      </c>
      <c r="J19" s="340">
        <v>35.72</v>
      </c>
      <c r="K19" s="341">
        <f t="shared" si="1"/>
        <v>42864</v>
      </c>
      <c r="L19" s="303"/>
      <c r="M19" s="303"/>
      <c r="N19" s="303"/>
      <c r="O19" s="303"/>
      <c r="P19" s="171"/>
      <c r="Q19" s="304"/>
      <c r="R19" s="304"/>
      <c r="S19" s="304"/>
      <c r="T19" s="304"/>
      <c r="U19" s="171"/>
      <c r="V19" s="180"/>
      <c r="W19" s="180"/>
      <c r="X19" s="180"/>
      <c r="Y19" s="180"/>
    </row>
    <row r="20" spans="1:25" ht="14.25" customHeight="1" x14ac:dyDescent="0.3">
      <c r="A20" s="190" t="s">
        <v>157</v>
      </c>
      <c r="B20" s="191" t="s">
        <v>156</v>
      </c>
      <c r="C20" s="190" t="s">
        <v>31</v>
      </c>
      <c r="D20" s="235">
        <v>1</v>
      </c>
      <c r="E20" s="208">
        <f t="shared" si="2"/>
        <v>38</v>
      </c>
      <c r="F20" s="329">
        <v>1</v>
      </c>
      <c r="G20" s="208">
        <f t="shared" si="3"/>
        <v>38</v>
      </c>
      <c r="H20" s="329">
        <v>2</v>
      </c>
      <c r="I20" s="208">
        <f t="shared" si="0"/>
        <v>76</v>
      </c>
      <c r="J20" s="340">
        <v>35.72</v>
      </c>
      <c r="K20" s="341">
        <f t="shared" si="1"/>
        <v>2714.72</v>
      </c>
      <c r="L20" s="303"/>
      <c r="M20" s="303"/>
      <c r="N20" s="303"/>
      <c r="O20" s="303"/>
      <c r="P20" s="171"/>
      <c r="Q20" s="304"/>
      <c r="R20" s="304"/>
      <c r="S20" s="304"/>
      <c r="T20" s="304"/>
      <c r="U20" s="171"/>
      <c r="V20" s="180"/>
      <c r="W20" s="180"/>
      <c r="X20" s="180"/>
      <c r="Y20" s="180"/>
    </row>
    <row r="21" spans="1:25" ht="14.25" customHeight="1" x14ac:dyDescent="0.3">
      <c r="A21" s="190" t="s">
        <v>159</v>
      </c>
      <c r="B21" s="191" t="s">
        <v>158</v>
      </c>
      <c r="C21" s="190" t="s">
        <v>31</v>
      </c>
      <c r="D21" s="235">
        <v>1</v>
      </c>
      <c r="E21" s="208">
        <f t="shared" si="2"/>
        <v>38</v>
      </c>
      <c r="F21" s="329">
        <v>1</v>
      </c>
      <c r="G21" s="208">
        <f t="shared" si="3"/>
        <v>38</v>
      </c>
      <c r="H21" s="329">
        <v>2</v>
      </c>
      <c r="I21" s="208">
        <f t="shared" si="0"/>
        <v>76</v>
      </c>
      <c r="J21" s="340">
        <v>35.72</v>
      </c>
      <c r="K21" s="341">
        <f t="shared" si="1"/>
        <v>2714.72</v>
      </c>
      <c r="L21" s="303"/>
      <c r="M21" s="303"/>
      <c r="N21" s="303"/>
      <c r="O21" s="303"/>
      <c r="P21" s="171"/>
      <c r="Q21" s="304"/>
      <c r="R21" s="304"/>
      <c r="S21" s="304"/>
      <c r="T21" s="304"/>
      <c r="U21" s="171"/>
      <c r="V21" s="180"/>
      <c r="W21" s="180"/>
      <c r="X21" s="180"/>
      <c r="Y21" s="180"/>
    </row>
    <row r="22" spans="1:25" ht="14.25" customHeight="1" x14ac:dyDescent="0.3">
      <c r="A22" s="190" t="s">
        <v>161</v>
      </c>
      <c r="B22" s="191" t="s">
        <v>160</v>
      </c>
      <c r="C22" s="190" t="s">
        <v>31</v>
      </c>
      <c r="D22" s="235">
        <v>1</v>
      </c>
      <c r="E22" s="208">
        <f t="shared" si="2"/>
        <v>38</v>
      </c>
      <c r="F22" s="329">
        <v>1</v>
      </c>
      <c r="G22" s="208">
        <f t="shared" si="3"/>
        <v>38</v>
      </c>
      <c r="H22" s="329">
        <v>2</v>
      </c>
      <c r="I22" s="208">
        <f t="shared" si="0"/>
        <v>76</v>
      </c>
      <c r="J22" s="340">
        <v>35.72</v>
      </c>
      <c r="K22" s="341">
        <f t="shared" si="1"/>
        <v>2714.72</v>
      </c>
      <c r="L22" s="303"/>
      <c r="M22" s="303"/>
      <c r="N22" s="303"/>
      <c r="O22" s="303"/>
      <c r="P22" s="171"/>
      <c r="Q22" s="304"/>
      <c r="R22" s="304"/>
      <c r="S22" s="304"/>
      <c r="T22" s="304"/>
      <c r="U22" s="171"/>
      <c r="V22" s="180"/>
      <c r="W22" s="180"/>
      <c r="X22" s="180"/>
      <c r="Y22" s="180"/>
    </row>
    <row r="23" spans="1:25" ht="15.75" customHeight="1" x14ac:dyDescent="0.3">
      <c r="A23" s="190" t="s">
        <v>240</v>
      </c>
      <c r="B23" s="191" t="s">
        <v>162</v>
      </c>
      <c r="C23" s="190" t="s">
        <v>31</v>
      </c>
      <c r="D23" s="235">
        <v>1</v>
      </c>
      <c r="E23" s="208">
        <f t="shared" si="2"/>
        <v>38</v>
      </c>
      <c r="F23" s="329">
        <v>1</v>
      </c>
      <c r="G23" s="208">
        <f t="shared" si="3"/>
        <v>38</v>
      </c>
      <c r="H23" s="329">
        <v>2</v>
      </c>
      <c r="I23" s="208">
        <f t="shared" si="0"/>
        <v>76</v>
      </c>
      <c r="J23" s="340">
        <v>35.72</v>
      </c>
      <c r="K23" s="341">
        <f t="shared" si="1"/>
        <v>2714.72</v>
      </c>
      <c r="L23" s="303"/>
      <c r="M23" s="303"/>
      <c r="N23" s="303"/>
      <c r="O23" s="303"/>
      <c r="P23" s="171"/>
      <c r="Q23" s="304"/>
      <c r="R23" s="304"/>
      <c r="S23" s="304"/>
      <c r="T23" s="304"/>
      <c r="U23" s="171"/>
      <c r="V23" s="180"/>
      <c r="W23" s="180"/>
      <c r="X23" s="180"/>
      <c r="Y23" s="180"/>
    </row>
    <row r="24" spans="1:25" ht="55.2" x14ac:dyDescent="0.3">
      <c r="A24" s="190" t="s">
        <v>163</v>
      </c>
      <c r="B24" s="191" t="s">
        <v>59</v>
      </c>
      <c r="C24" s="190" t="s">
        <v>108</v>
      </c>
      <c r="D24" s="235">
        <v>1</v>
      </c>
      <c r="E24" s="208">
        <f t="shared" si="2"/>
        <v>38</v>
      </c>
      <c r="F24" s="329">
        <v>1</v>
      </c>
      <c r="G24" s="208">
        <f t="shared" si="3"/>
        <v>38</v>
      </c>
      <c r="H24" s="329">
        <v>20</v>
      </c>
      <c r="I24" s="208">
        <f t="shared" si="0"/>
        <v>760</v>
      </c>
      <c r="J24" s="340">
        <v>35.72</v>
      </c>
      <c r="K24" s="341">
        <f t="shared" si="1"/>
        <v>27147.200000000001</v>
      </c>
      <c r="L24" s="303"/>
      <c r="M24" s="303"/>
      <c r="N24" s="303"/>
      <c r="O24" s="303"/>
      <c r="P24" s="171"/>
      <c r="Q24" s="304"/>
      <c r="R24" s="304"/>
      <c r="S24" s="304"/>
      <c r="T24" s="304"/>
      <c r="U24" s="171"/>
      <c r="V24" s="180"/>
      <c r="W24" s="180"/>
      <c r="X24" s="180"/>
      <c r="Y24" s="180"/>
    </row>
    <row r="25" spans="1:25" ht="14.25" customHeight="1" x14ac:dyDescent="0.3">
      <c r="A25" s="190" t="s">
        <v>165</v>
      </c>
      <c r="B25" s="191" t="s">
        <v>164</v>
      </c>
      <c r="C25" s="190" t="s">
        <v>31</v>
      </c>
      <c r="D25" s="235">
        <v>1</v>
      </c>
      <c r="E25" s="208">
        <f t="shared" si="2"/>
        <v>38</v>
      </c>
      <c r="F25" s="329">
        <v>1</v>
      </c>
      <c r="G25" s="208">
        <f t="shared" si="3"/>
        <v>38</v>
      </c>
      <c r="H25" s="329">
        <v>1.5</v>
      </c>
      <c r="I25" s="208">
        <f t="shared" si="0"/>
        <v>57</v>
      </c>
      <c r="J25" s="340">
        <v>35.72</v>
      </c>
      <c r="K25" s="341">
        <f t="shared" si="1"/>
        <v>2036.04</v>
      </c>
      <c r="L25" s="9"/>
      <c r="M25" s="9"/>
      <c r="N25" s="9"/>
      <c r="O25" s="9"/>
      <c r="P25" s="171"/>
      <c r="Q25" s="179"/>
      <c r="R25" s="179"/>
      <c r="S25" s="179"/>
      <c r="T25" s="179"/>
      <c r="U25" s="171"/>
      <c r="V25" s="180"/>
      <c r="W25" s="180"/>
      <c r="X25" s="180"/>
      <c r="Y25" s="180"/>
    </row>
    <row r="26" spans="1:25" ht="14.25" customHeight="1" x14ac:dyDescent="0.3">
      <c r="A26" s="190" t="s">
        <v>167</v>
      </c>
      <c r="B26" s="191" t="s">
        <v>166</v>
      </c>
      <c r="C26" s="190" t="s">
        <v>31</v>
      </c>
      <c r="D26" s="235">
        <v>1</v>
      </c>
      <c r="E26" s="208">
        <f t="shared" si="2"/>
        <v>38</v>
      </c>
      <c r="F26" s="329">
        <v>1</v>
      </c>
      <c r="G26" s="208">
        <f t="shared" si="3"/>
        <v>38</v>
      </c>
      <c r="H26" s="329">
        <v>0.5</v>
      </c>
      <c r="I26" s="208">
        <f t="shared" si="0"/>
        <v>19</v>
      </c>
      <c r="J26" s="340">
        <v>35.72</v>
      </c>
      <c r="K26" s="341">
        <f t="shared" si="1"/>
        <v>678.68</v>
      </c>
      <c r="L26" s="9"/>
      <c r="M26" s="9"/>
      <c r="N26" s="9"/>
      <c r="O26" s="9"/>
      <c r="P26" s="171"/>
      <c r="Q26" s="179"/>
      <c r="R26" s="179"/>
      <c r="S26" s="179"/>
      <c r="T26" s="179"/>
      <c r="U26" s="171"/>
      <c r="V26" s="180"/>
      <c r="W26" s="180"/>
      <c r="X26" s="180"/>
      <c r="Y26" s="180"/>
    </row>
    <row r="27" spans="1:25" ht="14.25" customHeight="1" x14ac:dyDescent="0.3">
      <c r="A27" s="190" t="s">
        <v>264</v>
      </c>
      <c r="B27" s="191" t="s">
        <v>168</v>
      </c>
      <c r="C27" s="190" t="s">
        <v>31</v>
      </c>
      <c r="D27" s="235">
        <v>1</v>
      </c>
      <c r="E27" s="208">
        <f t="shared" si="2"/>
        <v>38</v>
      </c>
      <c r="F27" s="329">
        <v>1</v>
      </c>
      <c r="G27" s="208">
        <f>(E27)*(F27)</f>
        <v>38</v>
      </c>
      <c r="H27" s="329">
        <v>2</v>
      </c>
      <c r="I27" s="208">
        <f t="shared" si="0"/>
        <v>76</v>
      </c>
      <c r="J27" s="340">
        <v>35.72</v>
      </c>
      <c r="K27" s="341">
        <f t="shared" si="1"/>
        <v>2714.72</v>
      </c>
      <c r="L27" s="9"/>
      <c r="M27" s="9"/>
      <c r="N27" s="9"/>
      <c r="O27" s="9"/>
      <c r="P27" s="171"/>
      <c r="Q27" s="179"/>
      <c r="R27" s="179"/>
      <c r="S27" s="179"/>
      <c r="T27" s="179"/>
      <c r="U27" s="171"/>
      <c r="V27" s="180"/>
      <c r="W27" s="180"/>
      <c r="X27" s="180"/>
      <c r="Y27" s="180"/>
    </row>
    <row r="28" spans="1:25" s="274" customFormat="1" x14ac:dyDescent="0.25">
      <c r="A28" s="243"/>
      <c r="B28" s="248" t="s">
        <v>351</v>
      </c>
      <c r="C28" s="249"/>
      <c r="D28" s="245"/>
      <c r="E28" s="331"/>
      <c r="F28" s="331"/>
      <c r="G28" s="331" t="s">
        <v>370</v>
      </c>
      <c r="H28" s="380">
        <f>SUM(H13:H27)</f>
        <v>134.78</v>
      </c>
      <c r="I28" s="332">
        <f>SUM(I13:I27)</f>
        <v>4783.6400000000003</v>
      </c>
      <c r="J28" s="342"/>
      <c r="K28" s="342">
        <f>SUM(K13:K27)</f>
        <v>170871.62080000003</v>
      </c>
    </row>
    <row r="29" spans="1:25" s="274" customFormat="1" x14ac:dyDescent="0.25">
      <c r="A29" s="243"/>
      <c r="B29" s="248"/>
      <c r="C29" s="249"/>
      <c r="D29" s="245"/>
      <c r="E29" s="331"/>
      <c r="F29" s="331"/>
      <c r="G29" s="331" t="s">
        <v>371</v>
      </c>
      <c r="H29" s="380">
        <f>(SUM(H13:H27))-H19</f>
        <v>94.78</v>
      </c>
      <c r="I29" s="332"/>
      <c r="J29" s="342"/>
      <c r="K29" s="342"/>
    </row>
    <row r="30" spans="1:25" s="274" customFormat="1" x14ac:dyDescent="0.25">
      <c r="A30" s="91" t="s">
        <v>359</v>
      </c>
      <c r="B30" s="89"/>
      <c r="C30" s="90"/>
      <c r="D30" s="236"/>
      <c r="E30" s="334"/>
      <c r="F30" s="335"/>
      <c r="G30" s="334"/>
      <c r="H30" s="335"/>
      <c r="I30" s="334"/>
      <c r="J30" s="343"/>
      <c r="K30" s="343"/>
    </row>
    <row r="31" spans="1:25" x14ac:dyDescent="0.3">
      <c r="A31" s="190" t="s">
        <v>254</v>
      </c>
      <c r="B31" s="191" t="s">
        <v>263</v>
      </c>
      <c r="C31" s="190" t="s">
        <v>31</v>
      </c>
      <c r="D31" s="235">
        <v>1</v>
      </c>
      <c r="E31" s="218">
        <f>ROUND(D31*$E$7,0)</f>
        <v>38</v>
      </c>
      <c r="F31" s="329">
        <v>1</v>
      </c>
      <c r="G31" s="208">
        <f>(E31)*(F31)</f>
        <v>38</v>
      </c>
      <c r="H31" s="329">
        <v>1.5</v>
      </c>
      <c r="I31" s="208">
        <f t="shared" si="0"/>
        <v>57</v>
      </c>
      <c r="J31" s="340">
        <v>35.72</v>
      </c>
      <c r="K31" s="341">
        <f t="shared" si="1"/>
        <v>2036.04</v>
      </c>
      <c r="L31" s="9"/>
      <c r="M31" s="417"/>
      <c r="N31" s="9"/>
      <c r="O31" s="9"/>
      <c r="P31" s="171"/>
      <c r="Q31" s="179"/>
      <c r="R31" s="179"/>
      <c r="S31" s="179"/>
      <c r="T31" s="179"/>
      <c r="U31" s="171"/>
      <c r="V31" s="180"/>
      <c r="W31" s="180"/>
      <c r="X31" s="180"/>
      <c r="Y31" s="180"/>
    </row>
    <row r="32" spans="1:25" ht="14.25" customHeight="1" x14ac:dyDescent="0.3">
      <c r="A32" s="190">
        <v>4280.143</v>
      </c>
      <c r="B32" s="191" t="s">
        <v>143</v>
      </c>
      <c r="C32" s="190" t="s">
        <v>31</v>
      </c>
      <c r="D32" s="235">
        <v>0.83333333333333337</v>
      </c>
      <c r="E32" s="218">
        <f t="shared" ref="E32:E46" si="4">ROUND(D32*$E$7,0)</f>
        <v>32</v>
      </c>
      <c r="F32" s="329">
        <v>1</v>
      </c>
      <c r="G32" s="208">
        <f>(E32)*(F32)</f>
        <v>32</v>
      </c>
      <c r="H32" s="329">
        <v>2</v>
      </c>
      <c r="I32" s="208">
        <f t="shared" si="0"/>
        <v>64</v>
      </c>
      <c r="J32" s="340">
        <v>35.72</v>
      </c>
      <c r="K32" s="341">
        <f t="shared" si="1"/>
        <v>2286.08</v>
      </c>
      <c r="L32" s="9"/>
      <c r="M32" s="9"/>
      <c r="N32" s="9"/>
      <c r="O32" s="9"/>
      <c r="P32" s="171"/>
      <c r="Q32" s="179"/>
      <c r="R32" s="179"/>
      <c r="S32" s="179"/>
      <c r="T32" s="179"/>
      <c r="U32" s="171"/>
      <c r="V32" s="180"/>
      <c r="W32" s="180"/>
      <c r="X32" s="180"/>
      <c r="Y32" s="180"/>
    </row>
    <row r="33" spans="1:25" s="201" customFormat="1" ht="29.25" customHeight="1" x14ac:dyDescent="0.3">
      <c r="A33" s="190" t="s">
        <v>220</v>
      </c>
      <c r="B33" s="191" t="s">
        <v>241</v>
      </c>
      <c r="C33" s="190" t="s">
        <v>221</v>
      </c>
      <c r="D33" s="235">
        <v>8.3333333333333329E-2</v>
      </c>
      <c r="E33" s="218">
        <f t="shared" si="4"/>
        <v>3</v>
      </c>
      <c r="F33" s="329">
        <v>1</v>
      </c>
      <c r="G33" s="208">
        <f>(E33)*(F33)</f>
        <v>3</v>
      </c>
      <c r="H33" s="329">
        <v>0.33</v>
      </c>
      <c r="I33" s="208">
        <f t="shared" si="0"/>
        <v>0.99</v>
      </c>
      <c r="J33" s="340">
        <v>35.72</v>
      </c>
      <c r="K33" s="341">
        <f t="shared" si="1"/>
        <v>35.3628</v>
      </c>
      <c r="L33" s="33"/>
      <c r="M33" s="33"/>
      <c r="N33" s="33"/>
      <c r="O33" s="33"/>
      <c r="P33" s="202"/>
      <c r="Q33" s="203"/>
      <c r="R33" s="203"/>
      <c r="S33" s="203"/>
      <c r="T33" s="203"/>
      <c r="U33" s="202"/>
      <c r="V33" s="204"/>
      <c r="W33" s="204"/>
      <c r="X33" s="204"/>
      <c r="Y33" s="204"/>
    </row>
    <row r="34" spans="1:25" x14ac:dyDescent="0.3">
      <c r="A34" s="190">
        <v>4279.78</v>
      </c>
      <c r="B34" s="191" t="s">
        <v>169</v>
      </c>
      <c r="C34" s="190" t="s">
        <v>31</v>
      </c>
      <c r="D34" s="235">
        <v>1.6666666666666666E-2</v>
      </c>
      <c r="E34" s="218">
        <f t="shared" si="4"/>
        <v>1</v>
      </c>
      <c r="F34" s="329">
        <v>1</v>
      </c>
      <c r="G34" s="208">
        <f t="shared" ref="G34:G73" si="5">(E34)*(F34)</f>
        <v>1</v>
      </c>
      <c r="H34" s="329">
        <v>2.5</v>
      </c>
      <c r="I34" s="208">
        <f t="shared" si="0"/>
        <v>2.5</v>
      </c>
      <c r="J34" s="340">
        <v>35.72</v>
      </c>
      <c r="K34" s="341">
        <f t="shared" si="1"/>
        <v>89.3</v>
      </c>
      <c r="L34" s="9"/>
      <c r="M34" s="9"/>
      <c r="N34" s="9"/>
      <c r="O34" s="9"/>
      <c r="P34" s="171"/>
      <c r="Q34" s="179"/>
      <c r="R34" s="179"/>
      <c r="S34" s="179"/>
      <c r="T34" s="179"/>
      <c r="U34" s="171"/>
      <c r="V34" s="180"/>
      <c r="W34" s="180"/>
      <c r="X34" s="180"/>
      <c r="Y34" s="180"/>
    </row>
    <row r="35" spans="1:25" x14ac:dyDescent="0.3">
      <c r="A35" s="190">
        <v>4279.84</v>
      </c>
      <c r="B35" s="191" t="s">
        <v>170</v>
      </c>
      <c r="C35" s="190" t="s">
        <v>31</v>
      </c>
      <c r="D35" s="235">
        <v>1.6666666666666666E-2</v>
      </c>
      <c r="E35" s="218">
        <f t="shared" si="4"/>
        <v>1</v>
      </c>
      <c r="F35" s="329">
        <v>1</v>
      </c>
      <c r="G35" s="208">
        <f t="shared" si="5"/>
        <v>1</v>
      </c>
      <c r="H35" s="329">
        <v>2</v>
      </c>
      <c r="I35" s="208">
        <f t="shared" si="0"/>
        <v>2</v>
      </c>
      <c r="J35" s="340">
        <v>35.72</v>
      </c>
      <c r="K35" s="341">
        <f t="shared" si="1"/>
        <v>71.44</v>
      </c>
      <c r="L35" s="9"/>
      <c r="M35" s="9"/>
      <c r="N35" s="9"/>
      <c r="O35" s="9"/>
      <c r="P35" s="171"/>
      <c r="Q35" s="179"/>
      <c r="R35" s="179"/>
      <c r="S35" s="179"/>
      <c r="T35" s="179"/>
      <c r="U35" s="171"/>
      <c r="V35" s="180"/>
      <c r="W35" s="180"/>
      <c r="X35" s="180"/>
      <c r="Y35" s="180"/>
    </row>
    <row r="36" spans="1:25" s="201" customFormat="1" x14ac:dyDescent="0.3">
      <c r="A36" s="206" t="s">
        <v>171</v>
      </c>
      <c r="B36" s="207" t="s">
        <v>172</v>
      </c>
      <c r="C36" s="206" t="s">
        <v>31</v>
      </c>
      <c r="D36" s="281">
        <v>1.6666666666666666E-2</v>
      </c>
      <c r="E36" s="218">
        <f t="shared" si="4"/>
        <v>1</v>
      </c>
      <c r="F36" s="338">
        <v>1</v>
      </c>
      <c r="G36" s="218">
        <f t="shared" si="5"/>
        <v>1</v>
      </c>
      <c r="H36" s="338">
        <v>0.5</v>
      </c>
      <c r="I36" s="208">
        <f t="shared" si="0"/>
        <v>0.5</v>
      </c>
      <c r="J36" s="340">
        <v>35.72</v>
      </c>
      <c r="K36" s="341">
        <f t="shared" si="1"/>
        <v>17.86</v>
      </c>
      <c r="L36" s="33"/>
      <c r="M36" s="33"/>
      <c r="N36" s="33"/>
      <c r="O36" s="33"/>
      <c r="P36" s="205"/>
      <c r="Q36" s="203"/>
      <c r="R36" s="203"/>
      <c r="S36" s="203"/>
      <c r="T36" s="203"/>
      <c r="U36" s="205"/>
      <c r="V36" s="204"/>
      <c r="W36" s="204"/>
      <c r="X36" s="204"/>
      <c r="Y36" s="204"/>
    </row>
    <row r="37" spans="1:25" s="201" customFormat="1" ht="27.6" x14ac:dyDescent="0.3">
      <c r="A37" s="190" t="s">
        <v>222</v>
      </c>
      <c r="B37" s="191" t="s">
        <v>223</v>
      </c>
      <c r="C37" s="190" t="s">
        <v>348</v>
      </c>
      <c r="D37" s="235">
        <v>1</v>
      </c>
      <c r="E37" s="218">
        <f t="shared" si="4"/>
        <v>38</v>
      </c>
      <c r="F37" s="329">
        <v>1</v>
      </c>
      <c r="G37" s="208">
        <f>(E37)*(F37)</f>
        <v>38</v>
      </c>
      <c r="H37" s="329">
        <v>0.5</v>
      </c>
      <c r="I37" s="208">
        <f t="shared" si="0"/>
        <v>19</v>
      </c>
      <c r="J37" s="340">
        <v>35.72</v>
      </c>
      <c r="K37" s="341">
        <f t="shared" si="1"/>
        <v>678.68</v>
      </c>
      <c r="L37" s="33"/>
      <c r="M37" s="33"/>
      <c r="N37" s="33"/>
      <c r="O37" s="33"/>
      <c r="P37" s="202"/>
      <c r="Q37" s="34"/>
      <c r="R37" s="34"/>
      <c r="S37" s="34"/>
      <c r="T37" s="34"/>
      <c r="U37" s="34"/>
      <c r="V37" s="34"/>
      <c r="W37" s="34"/>
      <c r="X37" s="34"/>
      <c r="Y37" s="34"/>
    </row>
    <row r="38" spans="1:25" s="201" customFormat="1" x14ac:dyDescent="0.3">
      <c r="A38" s="206">
        <v>4279.1559999999999</v>
      </c>
      <c r="B38" s="207" t="s">
        <v>173</v>
      </c>
      <c r="C38" s="206" t="s">
        <v>31</v>
      </c>
      <c r="D38" s="281">
        <v>0.83333333333333337</v>
      </c>
      <c r="E38" s="218">
        <f t="shared" si="4"/>
        <v>32</v>
      </c>
      <c r="F38" s="329">
        <v>1</v>
      </c>
      <c r="G38" s="208">
        <f t="shared" si="5"/>
        <v>32</v>
      </c>
      <c r="H38" s="329">
        <v>12</v>
      </c>
      <c r="I38" s="208">
        <f t="shared" si="0"/>
        <v>384</v>
      </c>
      <c r="J38" s="340">
        <v>35.72</v>
      </c>
      <c r="K38" s="341">
        <f t="shared" si="1"/>
        <v>13716.48</v>
      </c>
      <c r="L38" s="33"/>
      <c r="M38" s="33"/>
      <c r="N38" s="33"/>
      <c r="O38" s="33"/>
      <c r="P38" s="205"/>
      <c r="Q38" s="203"/>
      <c r="R38" s="203"/>
      <c r="S38" s="203"/>
      <c r="T38" s="203"/>
      <c r="U38" s="205"/>
      <c r="V38" s="204"/>
      <c r="W38" s="204"/>
      <c r="X38" s="204"/>
      <c r="Y38" s="204"/>
    </row>
    <row r="39" spans="1:25" s="201" customFormat="1" ht="27.6" x14ac:dyDescent="0.3">
      <c r="A39" s="190">
        <v>4279.1729999999998</v>
      </c>
      <c r="B39" s="191" t="s">
        <v>216</v>
      </c>
      <c r="C39" s="190" t="s">
        <v>217</v>
      </c>
      <c r="D39" s="235">
        <v>1</v>
      </c>
      <c r="E39" s="218">
        <f t="shared" si="4"/>
        <v>38</v>
      </c>
      <c r="F39" s="329">
        <v>1</v>
      </c>
      <c r="G39" s="208">
        <f>(E39)*(F39)</f>
        <v>38</v>
      </c>
      <c r="H39" s="329">
        <v>1.5</v>
      </c>
      <c r="I39" s="208">
        <f t="shared" si="0"/>
        <v>57</v>
      </c>
      <c r="J39" s="340">
        <v>35.72</v>
      </c>
      <c r="K39" s="341">
        <f t="shared" si="1"/>
        <v>2036.04</v>
      </c>
      <c r="L39" s="33"/>
      <c r="M39" s="33"/>
      <c r="N39" s="33"/>
      <c r="O39" s="33"/>
      <c r="P39" s="202"/>
      <c r="Q39" s="203"/>
      <c r="R39" s="203"/>
      <c r="S39" s="203"/>
      <c r="T39" s="203"/>
      <c r="U39" s="202"/>
      <c r="V39" s="204"/>
      <c r="W39" s="204"/>
      <c r="X39" s="204"/>
      <c r="Y39" s="204"/>
    </row>
    <row r="40" spans="1:25" s="201" customFormat="1" x14ac:dyDescent="0.3">
      <c r="A40" s="206" t="s">
        <v>174</v>
      </c>
      <c r="B40" s="207" t="s">
        <v>175</v>
      </c>
      <c r="C40" s="206" t="s">
        <v>31</v>
      </c>
      <c r="D40" s="281">
        <v>1.6666666666666666E-2</v>
      </c>
      <c r="E40" s="218">
        <f t="shared" si="4"/>
        <v>1</v>
      </c>
      <c r="F40" s="338">
        <v>1</v>
      </c>
      <c r="G40" s="218">
        <f t="shared" si="5"/>
        <v>1</v>
      </c>
      <c r="H40" s="338">
        <v>1</v>
      </c>
      <c r="I40" s="208">
        <f t="shared" si="0"/>
        <v>1</v>
      </c>
      <c r="J40" s="340">
        <v>35.72</v>
      </c>
      <c r="K40" s="341">
        <f t="shared" si="1"/>
        <v>35.72</v>
      </c>
      <c r="L40" s="33"/>
      <c r="M40" s="33"/>
      <c r="N40" s="33"/>
      <c r="O40" s="33"/>
      <c r="P40" s="205"/>
      <c r="Q40" s="203"/>
      <c r="R40" s="203"/>
      <c r="S40" s="203"/>
      <c r="T40" s="203"/>
      <c r="U40" s="205"/>
      <c r="V40" s="204"/>
      <c r="W40" s="204"/>
      <c r="X40" s="204"/>
      <c r="Y40" s="204"/>
    </row>
    <row r="41" spans="1:25" s="201" customFormat="1" x14ac:dyDescent="0.3">
      <c r="A41" s="209">
        <v>4279.18</v>
      </c>
      <c r="B41" s="207" t="s">
        <v>176</v>
      </c>
      <c r="C41" s="206" t="s">
        <v>31</v>
      </c>
      <c r="D41" s="281">
        <v>1.6666666666666666E-2</v>
      </c>
      <c r="E41" s="218">
        <f t="shared" si="4"/>
        <v>1</v>
      </c>
      <c r="F41" s="338">
        <v>1</v>
      </c>
      <c r="G41" s="218">
        <f t="shared" si="5"/>
        <v>1</v>
      </c>
      <c r="H41" s="338">
        <v>1</v>
      </c>
      <c r="I41" s="208">
        <f t="shared" si="0"/>
        <v>1</v>
      </c>
      <c r="J41" s="340">
        <v>35.72</v>
      </c>
      <c r="K41" s="341">
        <f t="shared" si="1"/>
        <v>35.72</v>
      </c>
      <c r="L41" s="33"/>
      <c r="M41" s="33"/>
      <c r="N41" s="33"/>
      <c r="O41" s="33"/>
      <c r="P41" s="205"/>
      <c r="Q41" s="203"/>
      <c r="R41" s="203"/>
      <c r="S41" s="203"/>
      <c r="T41" s="203"/>
      <c r="U41" s="205"/>
      <c r="V41" s="204"/>
      <c r="W41" s="204"/>
      <c r="X41" s="204"/>
      <c r="Y41" s="204"/>
    </row>
    <row r="42" spans="1:25" s="201" customFormat="1" ht="15.75" customHeight="1" x14ac:dyDescent="0.3">
      <c r="A42" s="209">
        <v>4279.1809999999996</v>
      </c>
      <c r="B42" s="207" t="s">
        <v>177</v>
      </c>
      <c r="C42" s="206" t="s">
        <v>31</v>
      </c>
      <c r="D42" s="281">
        <v>1</v>
      </c>
      <c r="E42" s="218">
        <f t="shared" si="4"/>
        <v>38</v>
      </c>
      <c r="F42" s="338">
        <v>1</v>
      </c>
      <c r="G42" s="218">
        <f t="shared" si="5"/>
        <v>38</v>
      </c>
      <c r="H42" s="338">
        <v>2</v>
      </c>
      <c r="I42" s="208">
        <f t="shared" si="0"/>
        <v>76</v>
      </c>
      <c r="J42" s="340">
        <v>35.72</v>
      </c>
      <c r="K42" s="341">
        <f t="shared" si="1"/>
        <v>2714.72</v>
      </c>
      <c r="L42" s="33"/>
      <c r="M42" s="33"/>
      <c r="N42" s="33"/>
      <c r="O42" s="33"/>
      <c r="P42" s="205"/>
      <c r="Q42" s="203"/>
      <c r="R42" s="203"/>
      <c r="S42" s="203"/>
      <c r="T42" s="203"/>
      <c r="U42" s="205"/>
      <c r="V42" s="204"/>
      <c r="W42" s="204"/>
      <c r="X42" s="204"/>
      <c r="Y42" s="204"/>
    </row>
    <row r="43" spans="1:25" s="201" customFormat="1" x14ac:dyDescent="0.3">
      <c r="A43" s="206">
        <v>4279.1859999999997</v>
      </c>
      <c r="B43" s="207" t="s">
        <v>178</v>
      </c>
      <c r="C43" s="206" t="s">
        <v>31</v>
      </c>
      <c r="D43" s="281">
        <v>1</v>
      </c>
      <c r="E43" s="218">
        <f t="shared" si="4"/>
        <v>38</v>
      </c>
      <c r="F43" s="338">
        <v>1</v>
      </c>
      <c r="G43" s="218">
        <f t="shared" si="5"/>
        <v>38</v>
      </c>
      <c r="H43" s="338">
        <v>1</v>
      </c>
      <c r="I43" s="208">
        <f t="shared" si="0"/>
        <v>38</v>
      </c>
      <c r="J43" s="340">
        <v>35.72</v>
      </c>
      <c r="K43" s="341">
        <f t="shared" si="1"/>
        <v>1357.36</v>
      </c>
      <c r="L43" s="33"/>
      <c r="M43" s="33"/>
      <c r="N43" s="33"/>
      <c r="O43" s="33"/>
      <c r="P43" s="205"/>
      <c r="Q43" s="203"/>
      <c r="R43" s="203"/>
      <c r="S43" s="203"/>
      <c r="T43" s="203"/>
      <c r="U43" s="205"/>
      <c r="V43" s="204"/>
      <c r="W43" s="204"/>
      <c r="X43" s="204"/>
      <c r="Y43" s="204"/>
    </row>
    <row r="44" spans="1:25" s="201" customFormat="1" ht="27.6" x14ac:dyDescent="0.3">
      <c r="A44" s="190" t="s">
        <v>218</v>
      </c>
      <c r="B44" s="191" t="s">
        <v>219</v>
      </c>
      <c r="C44" s="190" t="s">
        <v>349</v>
      </c>
      <c r="D44" s="235">
        <v>1</v>
      </c>
      <c r="E44" s="218">
        <f t="shared" si="4"/>
        <v>38</v>
      </c>
      <c r="F44" s="329">
        <v>1</v>
      </c>
      <c r="G44" s="208">
        <f t="shared" si="5"/>
        <v>38</v>
      </c>
      <c r="H44" s="329">
        <v>2</v>
      </c>
      <c r="I44" s="208">
        <f t="shared" si="0"/>
        <v>76</v>
      </c>
      <c r="J44" s="340">
        <v>35.72</v>
      </c>
      <c r="K44" s="341">
        <f t="shared" si="1"/>
        <v>2714.72</v>
      </c>
      <c r="L44" s="33"/>
      <c r="M44" s="33"/>
      <c r="N44" s="33"/>
      <c r="O44" s="33"/>
      <c r="P44" s="202"/>
      <c r="Q44" s="203"/>
      <c r="R44" s="203"/>
      <c r="S44" s="203"/>
      <c r="T44" s="203"/>
      <c r="U44" s="202"/>
      <c r="V44" s="204"/>
      <c r="W44" s="204"/>
      <c r="X44" s="204"/>
      <c r="Y44" s="204"/>
    </row>
    <row r="45" spans="1:25" s="201" customFormat="1" ht="27.6" x14ac:dyDescent="0.3">
      <c r="A45" s="190" t="s">
        <v>225</v>
      </c>
      <c r="B45" s="191" t="s">
        <v>242</v>
      </c>
      <c r="C45" s="190" t="s">
        <v>226</v>
      </c>
      <c r="D45" s="235">
        <v>1</v>
      </c>
      <c r="E45" s="218">
        <f t="shared" si="4"/>
        <v>38</v>
      </c>
      <c r="F45" s="329">
        <v>1</v>
      </c>
      <c r="G45" s="208">
        <f t="shared" si="5"/>
        <v>38</v>
      </c>
      <c r="H45" s="329">
        <v>1</v>
      </c>
      <c r="I45" s="208">
        <f t="shared" si="0"/>
        <v>38</v>
      </c>
      <c r="J45" s="340">
        <v>35</v>
      </c>
      <c r="K45" s="341">
        <f t="shared" si="1"/>
        <v>1330</v>
      </c>
      <c r="L45" s="33"/>
      <c r="M45" s="33"/>
      <c r="N45" s="33"/>
      <c r="O45" s="33"/>
      <c r="P45" s="202"/>
      <c r="Q45" s="203"/>
      <c r="R45" s="203"/>
      <c r="S45" s="203"/>
      <c r="T45" s="203"/>
      <c r="U45" s="202"/>
      <c r="V45" s="204"/>
      <c r="W45" s="204"/>
      <c r="X45" s="204"/>
      <c r="Y45" s="204"/>
    </row>
    <row r="46" spans="1:25" s="201" customFormat="1" x14ac:dyDescent="0.3">
      <c r="A46" s="206">
        <v>4279.1869999999999</v>
      </c>
      <c r="B46" s="207" t="s">
        <v>179</v>
      </c>
      <c r="C46" s="206" t="s">
        <v>31</v>
      </c>
      <c r="D46" s="281">
        <v>1.6666666666666666E-2</v>
      </c>
      <c r="E46" s="218">
        <f t="shared" si="4"/>
        <v>1</v>
      </c>
      <c r="F46" s="338">
        <v>1</v>
      </c>
      <c r="G46" s="218">
        <f t="shared" si="5"/>
        <v>1</v>
      </c>
      <c r="H46" s="338">
        <v>3</v>
      </c>
      <c r="I46" s="208">
        <f t="shared" si="0"/>
        <v>3</v>
      </c>
      <c r="J46" s="340">
        <v>35.72</v>
      </c>
      <c r="K46" s="341">
        <f t="shared" si="1"/>
        <v>107.16</v>
      </c>
      <c r="L46" s="33"/>
      <c r="M46" s="33"/>
      <c r="N46" s="33"/>
      <c r="O46" s="33"/>
      <c r="P46" s="202"/>
      <c r="Q46" s="203"/>
      <c r="R46" s="203"/>
      <c r="S46" s="203"/>
      <c r="T46" s="203"/>
      <c r="U46" s="202"/>
      <c r="V46" s="204"/>
      <c r="W46" s="204"/>
      <c r="X46" s="204"/>
      <c r="Y46" s="204"/>
    </row>
    <row r="47" spans="1:25" s="274" customFormat="1" x14ac:dyDescent="0.25">
      <c r="A47" s="252"/>
      <c r="B47" s="251" t="s">
        <v>352</v>
      </c>
      <c r="C47" s="253"/>
      <c r="D47" s="254"/>
      <c r="E47" s="333"/>
      <c r="F47" s="332"/>
      <c r="G47" s="333"/>
      <c r="H47" s="380">
        <f>SUM(H31:H46)</f>
        <v>33.83</v>
      </c>
      <c r="I47" s="333">
        <f>SUM(I31:I46)</f>
        <v>819.99</v>
      </c>
      <c r="J47" s="342"/>
      <c r="K47" s="342">
        <f>SUM(K31:K46)</f>
        <v>29262.682800000006</v>
      </c>
    </row>
    <row r="48" spans="1:25" s="274" customFormat="1" x14ac:dyDescent="0.25">
      <c r="A48" s="91" t="s">
        <v>360</v>
      </c>
      <c r="B48" s="89"/>
      <c r="C48" s="90"/>
      <c r="D48" s="236"/>
      <c r="E48" s="334"/>
      <c r="F48" s="335"/>
      <c r="G48" s="334"/>
      <c r="H48" s="335"/>
      <c r="I48" s="334"/>
      <c r="J48" s="343"/>
      <c r="K48" s="343"/>
    </row>
    <row r="49" spans="1:25" x14ac:dyDescent="0.3">
      <c r="A49" s="190" t="s">
        <v>180</v>
      </c>
      <c r="B49" s="191" t="s">
        <v>181</v>
      </c>
      <c r="C49" s="190" t="s">
        <v>31</v>
      </c>
      <c r="D49" s="235">
        <v>1</v>
      </c>
      <c r="E49" s="218">
        <f>ROUND(D49*$E$7,0)</f>
        <v>38</v>
      </c>
      <c r="F49" s="329">
        <v>1</v>
      </c>
      <c r="G49" s="208">
        <f t="shared" si="5"/>
        <v>38</v>
      </c>
      <c r="H49" s="329">
        <v>0.5</v>
      </c>
      <c r="I49" s="208">
        <f t="shared" si="0"/>
        <v>19</v>
      </c>
      <c r="J49" s="340">
        <v>35.72</v>
      </c>
      <c r="K49" s="341">
        <f t="shared" si="1"/>
        <v>678.68</v>
      </c>
      <c r="L49" s="9"/>
      <c r="M49" s="9"/>
      <c r="N49" s="9"/>
      <c r="O49" s="9"/>
      <c r="P49" s="171"/>
      <c r="Q49" s="179"/>
      <c r="R49" s="179"/>
      <c r="S49" s="179"/>
      <c r="T49" s="179"/>
      <c r="U49" s="171"/>
      <c r="V49" s="180"/>
      <c r="W49" s="180"/>
      <c r="X49" s="180"/>
      <c r="Y49" s="180"/>
    </row>
    <row r="50" spans="1:25" x14ac:dyDescent="0.3">
      <c r="A50" s="190" t="s">
        <v>182</v>
      </c>
      <c r="B50" s="191" t="s">
        <v>183</v>
      </c>
      <c r="C50" s="190" t="s">
        <v>31</v>
      </c>
      <c r="D50" s="235">
        <v>1</v>
      </c>
      <c r="E50" s="218">
        <f t="shared" ref="E50:E73" si="6">ROUND(D50*$E$7,0)</f>
        <v>38</v>
      </c>
      <c r="F50" s="329">
        <v>1</v>
      </c>
      <c r="G50" s="208">
        <f t="shared" si="5"/>
        <v>38</v>
      </c>
      <c r="H50" s="329">
        <v>1.5</v>
      </c>
      <c r="I50" s="208">
        <f t="shared" si="0"/>
        <v>57</v>
      </c>
      <c r="J50" s="340">
        <v>35.72</v>
      </c>
      <c r="K50" s="341">
        <f t="shared" si="1"/>
        <v>2036.04</v>
      </c>
      <c r="L50" s="9"/>
      <c r="M50" s="9"/>
      <c r="N50" s="9"/>
      <c r="O50" s="9"/>
      <c r="P50" s="171"/>
      <c r="Q50" s="179"/>
      <c r="R50" s="179"/>
      <c r="S50" s="179"/>
      <c r="T50" s="179"/>
      <c r="U50" s="171"/>
      <c r="V50" s="180"/>
      <c r="W50" s="180"/>
      <c r="X50" s="180"/>
      <c r="Y50" s="180"/>
    </row>
    <row r="51" spans="1:25" x14ac:dyDescent="0.3">
      <c r="A51" s="190" t="s">
        <v>184</v>
      </c>
      <c r="B51" s="191" t="s">
        <v>185</v>
      </c>
      <c r="C51" s="190" t="s">
        <v>31</v>
      </c>
      <c r="D51" s="235">
        <v>1</v>
      </c>
      <c r="E51" s="218">
        <f t="shared" si="6"/>
        <v>38</v>
      </c>
      <c r="F51" s="329">
        <v>4</v>
      </c>
      <c r="G51" s="208">
        <f t="shared" si="5"/>
        <v>152</v>
      </c>
      <c r="H51" s="329">
        <v>0.5</v>
      </c>
      <c r="I51" s="208">
        <f t="shared" si="0"/>
        <v>76</v>
      </c>
      <c r="J51" s="340">
        <v>35.72</v>
      </c>
      <c r="K51" s="341">
        <f t="shared" si="1"/>
        <v>2714.72</v>
      </c>
      <c r="L51" s="9"/>
      <c r="M51" s="9"/>
      <c r="N51" s="9"/>
      <c r="O51" s="9"/>
      <c r="P51" s="171"/>
      <c r="Q51" s="179"/>
      <c r="R51" s="179"/>
      <c r="S51" s="179"/>
      <c r="T51" s="179"/>
      <c r="U51" s="171"/>
      <c r="V51" s="180"/>
      <c r="W51" s="180"/>
      <c r="X51" s="180"/>
      <c r="Y51" s="180"/>
    </row>
    <row r="52" spans="1:25" x14ac:dyDescent="0.3">
      <c r="A52" s="190" t="s">
        <v>184</v>
      </c>
      <c r="B52" s="191" t="s">
        <v>186</v>
      </c>
      <c r="C52" s="190" t="s">
        <v>31</v>
      </c>
      <c r="D52" s="235">
        <v>1</v>
      </c>
      <c r="E52" s="218">
        <f t="shared" si="6"/>
        <v>38</v>
      </c>
      <c r="F52" s="329">
        <v>1</v>
      </c>
      <c r="G52" s="208">
        <f t="shared" si="5"/>
        <v>38</v>
      </c>
      <c r="H52" s="329">
        <v>2</v>
      </c>
      <c r="I52" s="208">
        <f t="shared" si="0"/>
        <v>76</v>
      </c>
      <c r="J52" s="340">
        <v>35.72</v>
      </c>
      <c r="K52" s="341">
        <f t="shared" si="1"/>
        <v>2714.72</v>
      </c>
      <c r="L52" s="9"/>
      <c r="M52" s="9"/>
      <c r="N52" s="9"/>
      <c r="O52" s="9"/>
      <c r="P52" s="171"/>
      <c r="Q52" s="179"/>
      <c r="R52" s="179"/>
      <c r="S52" s="179"/>
      <c r="T52" s="179"/>
      <c r="U52" s="171"/>
      <c r="V52" s="180"/>
      <c r="W52" s="180"/>
      <c r="X52" s="180"/>
      <c r="Y52" s="180"/>
    </row>
    <row r="53" spans="1:25" x14ac:dyDescent="0.3">
      <c r="A53" s="190">
        <v>4287.107</v>
      </c>
      <c r="B53" s="191" t="s">
        <v>187</v>
      </c>
      <c r="C53" s="190" t="s">
        <v>31</v>
      </c>
      <c r="D53" s="235">
        <v>0.33333333333333331</v>
      </c>
      <c r="E53" s="218">
        <f t="shared" si="6"/>
        <v>13</v>
      </c>
      <c r="F53" s="329">
        <v>1</v>
      </c>
      <c r="G53" s="208">
        <f t="shared" si="5"/>
        <v>13</v>
      </c>
      <c r="H53" s="329">
        <v>2</v>
      </c>
      <c r="I53" s="208">
        <f t="shared" si="0"/>
        <v>26</v>
      </c>
      <c r="J53" s="340">
        <v>35.72</v>
      </c>
      <c r="K53" s="341">
        <f t="shared" si="1"/>
        <v>928.72</v>
      </c>
      <c r="L53" s="9"/>
      <c r="M53" s="9"/>
      <c r="N53" s="9"/>
      <c r="O53" s="9"/>
      <c r="P53" s="171"/>
      <c r="Q53" s="179"/>
      <c r="R53" s="179"/>
      <c r="S53" s="179"/>
      <c r="T53" s="179"/>
      <c r="U53" s="171"/>
      <c r="V53" s="180"/>
      <c r="W53" s="180"/>
      <c r="X53" s="180"/>
      <c r="Y53" s="180"/>
    </row>
    <row r="54" spans="1:25" ht="27.6" x14ac:dyDescent="0.3">
      <c r="A54" s="190" t="s">
        <v>229</v>
      </c>
      <c r="B54" s="207" t="s">
        <v>230</v>
      </c>
      <c r="C54" s="206" t="s">
        <v>231</v>
      </c>
      <c r="D54" s="281">
        <v>1</v>
      </c>
      <c r="E54" s="218">
        <f t="shared" si="6"/>
        <v>38</v>
      </c>
      <c r="F54" s="329">
        <v>2</v>
      </c>
      <c r="G54" s="208">
        <f t="shared" si="5"/>
        <v>76</v>
      </c>
      <c r="H54" s="329">
        <v>0.33</v>
      </c>
      <c r="I54" s="208">
        <f t="shared" si="0"/>
        <v>25.080000000000002</v>
      </c>
      <c r="J54" s="340">
        <v>35.72</v>
      </c>
      <c r="K54" s="341">
        <f t="shared" si="1"/>
        <v>895.85760000000005</v>
      </c>
      <c r="L54" s="9"/>
      <c r="M54" s="9"/>
      <c r="N54" s="9"/>
      <c r="O54" s="9"/>
      <c r="Q54" s="179"/>
      <c r="R54" s="179"/>
      <c r="S54" s="179"/>
      <c r="T54" s="179"/>
      <c r="V54" s="180"/>
      <c r="W54" s="180"/>
      <c r="X54" s="180"/>
      <c r="Y54" s="180"/>
    </row>
    <row r="55" spans="1:25" x14ac:dyDescent="0.3">
      <c r="A55" s="190">
        <v>4287.1120000000001</v>
      </c>
      <c r="B55" s="191" t="s">
        <v>188</v>
      </c>
      <c r="C55" s="190" t="s">
        <v>31</v>
      </c>
      <c r="D55" s="235">
        <v>1.6666666666666666E-2</v>
      </c>
      <c r="E55" s="218">
        <f t="shared" si="6"/>
        <v>1</v>
      </c>
      <c r="F55" s="329">
        <v>1</v>
      </c>
      <c r="G55" s="208">
        <f t="shared" si="5"/>
        <v>1</v>
      </c>
      <c r="H55" s="329">
        <v>0.5</v>
      </c>
      <c r="I55" s="208">
        <f t="shared" si="0"/>
        <v>0.5</v>
      </c>
      <c r="J55" s="340">
        <v>35.72</v>
      </c>
      <c r="K55" s="341">
        <f t="shared" si="1"/>
        <v>17.86</v>
      </c>
      <c r="L55" s="9"/>
      <c r="M55" s="9"/>
      <c r="N55" s="9"/>
      <c r="O55" s="9"/>
      <c r="P55" s="171"/>
      <c r="Q55" s="179"/>
      <c r="R55" s="179"/>
      <c r="S55" s="179"/>
      <c r="T55" s="179"/>
      <c r="U55" s="171"/>
      <c r="V55" s="180"/>
      <c r="W55" s="180"/>
      <c r="X55" s="180"/>
      <c r="Y55" s="180"/>
    </row>
    <row r="56" spans="1:25" x14ac:dyDescent="0.3">
      <c r="A56" s="190">
        <v>4287.1130000000003</v>
      </c>
      <c r="B56" s="191" t="s">
        <v>189</v>
      </c>
      <c r="C56" s="190" t="s">
        <v>31</v>
      </c>
      <c r="D56" s="235">
        <v>1.6666666666666666E-2</v>
      </c>
      <c r="E56" s="218">
        <f t="shared" si="6"/>
        <v>1</v>
      </c>
      <c r="F56" s="329">
        <v>1</v>
      </c>
      <c r="G56" s="208">
        <f t="shared" si="5"/>
        <v>1</v>
      </c>
      <c r="H56" s="329">
        <v>2</v>
      </c>
      <c r="I56" s="208">
        <f t="shared" si="0"/>
        <v>2</v>
      </c>
      <c r="J56" s="340">
        <v>35.72</v>
      </c>
      <c r="K56" s="341">
        <f t="shared" si="1"/>
        <v>71.44</v>
      </c>
      <c r="L56" s="9"/>
      <c r="M56" s="9"/>
      <c r="N56" s="9"/>
      <c r="O56" s="9"/>
      <c r="P56" s="171"/>
      <c r="Q56" s="179"/>
      <c r="R56" s="179"/>
      <c r="S56" s="179"/>
      <c r="T56" s="179"/>
      <c r="U56" s="171"/>
      <c r="V56" s="180"/>
      <c r="W56" s="180"/>
      <c r="X56" s="180"/>
      <c r="Y56" s="180"/>
    </row>
    <row r="57" spans="1:25" x14ac:dyDescent="0.3">
      <c r="A57" s="190">
        <v>4287.1229999999996</v>
      </c>
      <c r="B57" s="191" t="s">
        <v>190</v>
      </c>
      <c r="C57" s="190" t="s">
        <v>31</v>
      </c>
      <c r="D57" s="235">
        <v>1.6666666666666666E-2</v>
      </c>
      <c r="E57" s="218">
        <f t="shared" si="6"/>
        <v>1</v>
      </c>
      <c r="F57" s="329">
        <v>1</v>
      </c>
      <c r="G57" s="208">
        <f t="shared" si="5"/>
        <v>1</v>
      </c>
      <c r="H57" s="329">
        <v>2</v>
      </c>
      <c r="I57" s="208">
        <f t="shared" si="0"/>
        <v>2</v>
      </c>
      <c r="J57" s="340">
        <v>35.72</v>
      </c>
      <c r="K57" s="341">
        <f t="shared" si="1"/>
        <v>71.44</v>
      </c>
      <c r="L57" s="9"/>
      <c r="M57" s="9"/>
      <c r="N57" s="9"/>
      <c r="O57" s="9"/>
      <c r="P57" s="171"/>
      <c r="Q57" s="179"/>
      <c r="R57" s="179"/>
      <c r="S57" s="179"/>
      <c r="T57" s="179"/>
      <c r="U57" s="171"/>
      <c r="V57" s="180"/>
      <c r="W57" s="180"/>
      <c r="X57" s="180"/>
      <c r="Y57" s="180"/>
    </row>
    <row r="58" spans="1:25" x14ac:dyDescent="0.3">
      <c r="A58" s="190">
        <v>4287.1239999999998</v>
      </c>
      <c r="B58" s="191" t="s">
        <v>191</v>
      </c>
      <c r="C58" s="190" t="s">
        <v>31</v>
      </c>
      <c r="D58" s="235">
        <v>1.6666666666666666E-2</v>
      </c>
      <c r="E58" s="218">
        <f t="shared" si="6"/>
        <v>1</v>
      </c>
      <c r="F58" s="329">
        <v>1</v>
      </c>
      <c r="G58" s="208">
        <f t="shared" si="5"/>
        <v>1</v>
      </c>
      <c r="H58" s="329">
        <v>1.5</v>
      </c>
      <c r="I58" s="208">
        <f t="shared" si="0"/>
        <v>1.5</v>
      </c>
      <c r="J58" s="340">
        <v>35.72</v>
      </c>
      <c r="K58" s="341">
        <f t="shared" si="1"/>
        <v>53.58</v>
      </c>
      <c r="L58" s="9"/>
      <c r="M58" s="9"/>
      <c r="N58" s="9"/>
      <c r="O58" s="9"/>
      <c r="P58" s="171"/>
      <c r="Q58" s="179"/>
      <c r="R58" s="179"/>
      <c r="S58" s="179"/>
      <c r="T58" s="179"/>
      <c r="U58" s="171"/>
      <c r="V58" s="180"/>
      <c r="W58" s="180"/>
      <c r="X58" s="180"/>
      <c r="Y58" s="180"/>
    </row>
    <row r="59" spans="1:25" x14ac:dyDescent="0.3">
      <c r="A59" s="190" t="s">
        <v>192</v>
      </c>
      <c r="B59" s="191" t="s">
        <v>193</v>
      </c>
      <c r="C59" s="190" t="s">
        <v>31</v>
      </c>
      <c r="D59" s="235">
        <v>1.6666666666666666E-2</v>
      </c>
      <c r="E59" s="218">
        <f t="shared" si="6"/>
        <v>1</v>
      </c>
      <c r="F59" s="329">
        <v>1</v>
      </c>
      <c r="G59" s="208">
        <f t="shared" si="5"/>
        <v>1</v>
      </c>
      <c r="H59" s="329">
        <v>3.5</v>
      </c>
      <c r="I59" s="208">
        <f t="shared" si="0"/>
        <v>3.5</v>
      </c>
      <c r="J59" s="340">
        <v>35.72</v>
      </c>
      <c r="K59" s="341">
        <f t="shared" si="1"/>
        <v>125.02</v>
      </c>
      <c r="L59" s="9"/>
      <c r="M59" s="9"/>
      <c r="N59" s="9"/>
      <c r="O59" s="9"/>
      <c r="P59" s="171"/>
      <c r="Q59" s="179"/>
      <c r="R59" s="179"/>
      <c r="S59" s="179"/>
      <c r="T59" s="179"/>
      <c r="U59" s="171"/>
      <c r="V59" s="180"/>
      <c r="W59" s="180"/>
      <c r="X59" s="180"/>
      <c r="Y59" s="180"/>
    </row>
    <row r="60" spans="1:25" x14ac:dyDescent="0.3">
      <c r="A60" s="190" t="s">
        <v>194</v>
      </c>
      <c r="B60" s="191" t="s">
        <v>195</v>
      </c>
      <c r="C60" s="190" t="s">
        <v>31</v>
      </c>
      <c r="D60" s="235">
        <v>3.3333333333333333E-2</v>
      </c>
      <c r="E60" s="218">
        <f t="shared" si="6"/>
        <v>1</v>
      </c>
      <c r="F60" s="329">
        <v>1</v>
      </c>
      <c r="G60" s="208">
        <f t="shared" si="5"/>
        <v>1</v>
      </c>
      <c r="H60" s="329">
        <v>0.5</v>
      </c>
      <c r="I60" s="208">
        <f t="shared" si="0"/>
        <v>0.5</v>
      </c>
      <c r="J60" s="340">
        <v>35.72</v>
      </c>
      <c r="K60" s="341">
        <f t="shared" si="1"/>
        <v>17.86</v>
      </c>
      <c r="L60" s="9"/>
      <c r="M60" s="9"/>
      <c r="N60" s="9"/>
      <c r="O60" s="9"/>
      <c r="P60" s="171"/>
      <c r="Q60" s="179"/>
      <c r="R60" s="179"/>
      <c r="S60" s="179"/>
      <c r="T60" s="179"/>
      <c r="U60" s="171"/>
      <c r="V60" s="180"/>
      <c r="W60" s="180"/>
      <c r="X60" s="180"/>
      <c r="Y60" s="180"/>
    </row>
    <row r="61" spans="1:25" x14ac:dyDescent="0.3">
      <c r="A61" s="190" t="s">
        <v>196</v>
      </c>
      <c r="B61" s="191" t="s">
        <v>197</v>
      </c>
      <c r="C61" s="190" t="s">
        <v>31</v>
      </c>
      <c r="D61" s="235">
        <v>1.6666666666666666E-2</v>
      </c>
      <c r="E61" s="218">
        <f t="shared" si="6"/>
        <v>1</v>
      </c>
      <c r="F61" s="329">
        <v>1</v>
      </c>
      <c r="G61" s="208">
        <f t="shared" si="5"/>
        <v>1</v>
      </c>
      <c r="H61" s="329">
        <v>1</v>
      </c>
      <c r="I61" s="208">
        <f t="shared" si="0"/>
        <v>1</v>
      </c>
      <c r="J61" s="340">
        <v>35.72</v>
      </c>
      <c r="K61" s="341">
        <f t="shared" si="1"/>
        <v>35.72</v>
      </c>
      <c r="L61" s="9"/>
      <c r="M61" s="9"/>
      <c r="N61" s="9"/>
      <c r="O61" s="9"/>
      <c r="P61" s="171"/>
      <c r="Q61" s="179"/>
      <c r="R61" s="179"/>
      <c r="S61" s="179"/>
      <c r="T61" s="179"/>
      <c r="U61" s="171"/>
      <c r="V61" s="180"/>
      <c r="W61" s="180"/>
      <c r="X61" s="180"/>
      <c r="Y61" s="180"/>
    </row>
    <row r="62" spans="1:25" x14ac:dyDescent="0.3">
      <c r="A62" s="190">
        <v>4287.1350000000002</v>
      </c>
      <c r="B62" s="191" t="s">
        <v>198</v>
      </c>
      <c r="C62" s="190" t="s">
        <v>31</v>
      </c>
      <c r="D62" s="235">
        <v>1.6666666666666666E-2</v>
      </c>
      <c r="E62" s="218">
        <f t="shared" si="6"/>
        <v>1</v>
      </c>
      <c r="F62" s="329">
        <v>1</v>
      </c>
      <c r="G62" s="208">
        <f t="shared" si="5"/>
        <v>1</v>
      </c>
      <c r="H62" s="329">
        <v>1</v>
      </c>
      <c r="I62" s="208">
        <f t="shared" si="0"/>
        <v>1</v>
      </c>
      <c r="J62" s="340">
        <v>35.72</v>
      </c>
      <c r="K62" s="341">
        <f t="shared" si="1"/>
        <v>35.72</v>
      </c>
      <c r="L62" s="9"/>
      <c r="M62" s="9"/>
      <c r="N62" s="9"/>
      <c r="O62" s="9"/>
      <c r="P62" s="171"/>
      <c r="Q62" s="179"/>
      <c r="R62" s="179"/>
      <c r="S62" s="179"/>
      <c r="T62" s="179"/>
      <c r="U62" s="171"/>
      <c r="V62" s="180"/>
      <c r="W62" s="180"/>
      <c r="X62" s="180"/>
      <c r="Y62" s="180"/>
    </row>
    <row r="63" spans="1:25" x14ac:dyDescent="0.3">
      <c r="A63" s="190" t="s">
        <v>199</v>
      </c>
      <c r="B63" s="191" t="s">
        <v>200</v>
      </c>
      <c r="C63" s="190" t="s">
        <v>31</v>
      </c>
      <c r="D63" s="235">
        <v>1.6666666666666666E-2</v>
      </c>
      <c r="E63" s="218">
        <f t="shared" si="6"/>
        <v>1</v>
      </c>
      <c r="F63" s="329">
        <v>1</v>
      </c>
      <c r="G63" s="208">
        <f t="shared" si="5"/>
        <v>1</v>
      </c>
      <c r="H63" s="329">
        <v>1</v>
      </c>
      <c r="I63" s="208">
        <f t="shared" si="0"/>
        <v>1</v>
      </c>
      <c r="J63" s="340">
        <v>35.72</v>
      </c>
      <c r="K63" s="341">
        <f t="shared" si="1"/>
        <v>35.72</v>
      </c>
      <c r="L63" s="9"/>
      <c r="M63" s="9"/>
      <c r="N63" s="9"/>
      <c r="O63" s="9"/>
      <c r="P63" s="171"/>
      <c r="Q63" s="179"/>
      <c r="R63" s="179"/>
      <c r="S63" s="179"/>
      <c r="T63" s="179"/>
      <c r="U63" s="171"/>
      <c r="V63" s="180"/>
      <c r="W63" s="180"/>
      <c r="X63" s="180"/>
      <c r="Y63" s="180"/>
    </row>
    <row r="64" spans="1:25" ht="27.6" x14ac:dyDescent="0.3">
      <c r="A64" s="190" t="s">
        <v>199</v>
      </c>
      <c r="B64" s="207" t="s">
        <v>272</v>
      </c>
      <c r="C64" s="206" t="s">
        <v>234</v>
      </c>
      <c r="D64" s="281">
        <v>1.6666666666666666E-2</v>
      </c>
      <c r="E64" s="218">
        <f t="shared" si="6"/>
        <v>1</v>
      </c>
      <c r="F64" s="329">
        <v>6</v>
      </c>
      <c r="G64" s="208">
        <f t="shared" si="5"/>
        <v>6</v>
      </c>
      <c r="H64" s="329">
        <v>0.33</v>
      </c>
      <c r="I64" s="208">
        <f t="shared" si="0"/>
        <v>1.98</v>
      </c>
      <c r="J64" s="340">
        <v>35.72</v>
      </c>
      <c r="K64" s="341">
        <f t="shared" si="1"/>
        <v>70.7256</v>
      </c>
      <c r="L64" s="9"/>
      <c r="M64" s="9"/>
      <c r="N64" s="9"/>
      <c r="O64" s="9"/>
      <c r="Q64" s="179"/>
      <c r="R64" s="179"/>
      <c r="S64" s="179"/>
      <c r="T64" s="179"/>
      <c r="V64" s="180"/>
      <c r="W64" s="180"/>
      <c r="X64" s="180"/>
      <c r="Y64" s="180"/>
    </row>
    <row r="65" spans="1:25" x14ac:dyDescent="0.3">
      <c r="A65" s="190" t="s">
        <v>201</v>
      </c>
      <c r="B65" s="191" t="s">
        <v>202</v>
      </c>
      <c r="C65" s="190" t="s">
        <v>31</v>
      </c>
      <c r="D65" s="235">
        <v>1.6666666666666666E-2</v>
      </c>
      <c r="E65" s="218">
        <f t="shared" si="6"/>
        <v>1</v>
      </c>
      <c r="F65" s="329">
        <v>1</v>
      </c>
      <c r="G65" s="208">
        <f t="shared" si="5"/>
        <v>1</v>
      </c>
      <c r="H65" s="329">
        <v>1.5</v>
      </c>
      <c r="I65" s="208">
        <f t="shared" si="0"/>
        <v>1.5</v>
      </c>
      <c r="J65" s="340">
        <v>35.72</v>
      </c>
      <c r="K65" s="341">
        <f t="shared" si="1"/>
        <v>53.58</v>
      </c>
      <c r="L65" s="9"/>
      <c r="M65" s="9"/>
      <c r="N65" s="9"/>
      <c r="O65" s="9"/>
      <c r="P65" s="171"/>
      <c r="Q65" s="179"/>
      <c r="R65" s="179"/>
      <c r="S65" s="179"/>
      <c r="T65" s="179"/>
      <c r="U65" s="171"/>
      <c r="V65" s="180"/>
      <c r="W65" s="180"/>
      <c r="X65" s="180"/>
      <c r="Y65" s="180"/>
    </row>
    <row r="66" spans="1:25" x14ac:dyDescent="0.3">
      <c r="A66" s="190">
        <v>4287.1559999999999</v>
      </c>
      <c r="B66" s="191" t="s">
        <v>203</v>
      </c>
      <c r="C66" s="190" t="s">
        <v>31</v>
      </c>
      <c r="D66" s="235">
        <v>1.6666666666666666E-2</v>
      </c>
      <c r="E66" s="218">
        <f t="shared" si="6"/>
        <v>1</v>
      </c>
      <c r="F66" s="329">
        <v>1</v>
      </c>
      <c r="G66" s="208">
        <f t="shared" si="5"/>
        <v>1</v>
      </c>
      <c r="H66" s="329">
        <v>1</v>
      </c>
      <c r="I66" s="208">
        <f t="shared" si="0"/>
        <v>1</v>
      </c>
      <c r="J66" s="340">
        <v>35.72</v>
      </c>
      <c r="K66" s="341">
        <f t="shared" si="1"/>
        <v>35.72</v>
      </c>
      <c r="L66" s="9"/>
      <c r="M66" s="9"/>
      <c r="N66" s="9"/>
      <c r="O66" s="9"/>
      <c r="P66" s="171"/>
      <c r="Q66" s="179"/>
      <c r="R66" s="179"/>
      <c r="S66" s="179"/>
      <c r="T66" s="179"/>
      <c r="V66" s="180"/>
      <c r="W66" s="180"/>
      <c r="X66" s="180"/>
      <c r="Y66" s="180"/>
    </row>
    <row r="67" spans="1:25" x14ac:dyDescent="0.3">
      <c r="A67" s="190" t="s">
        <v>204</v>
      </c>
      <c r="B67" s="191" t="s">
        <v>205</v>
      </c>
      <c r="C67" s="190" t="s">
        <v>31</v>
      </c>
      <c r="D67" s="235">
        <v>1.6666666666666666E-2</v>
      </c>
      <c r="E67" s="218">
        <f t="shared" si="6"/>
        <v>1</v>
      </c>
      <c r="F67" s="329">
        <v>1</v>
      </c>
      <c r="G67" s="208">
        <f t="shared" si="5"/>
        <v>1</v>
      </c>
      <c r="H67" s="329">
        <v>6</v>
      </c>
      <c r="I67" s="208">
        <f t="shared" si="0"/>
        <v>6</v>
      </c>
      <c r="J67" s="340">
        <v>35.72</v>
      </c>
      <c r="K67" s="341">
        <f t="shared" si="1"/>
        <v>214.32</v>
      </c>
      <c r="L67" s="9"/>
      <c r="M67" s="9"/>
      <c r="N67" s="9"/>
      <c r="O67" s="9"/>
      <c r="P67" s="171"/>
      <c r="Q67" s="179"/>
      <c r="R67" s="179"/>
      <c r="S67" s="179"/>
      <c r="T67" s="179"/>
      <c r="V67" s="180"/>
      <c r="W67" s="180"/>
      <c r="X67" s="180"/>
      <c r="Y67" s="180"/>
    </row>
    <row r="68" spans="1:25" x14ac:dyDescent="0.3">
      <c r="A68" s="190" t="s">
        <v>206</v>
      </c>
      <c r="B68" s="191" t="s">
        <v>207</v>
      </c>
      <c r="C68" s="190" t="s">
        <v>31</v>
      </c>
      <c r="D68" s="235">
        <v>1.6666666666666666E-2</v>
      </c>
      <c r="E68" s="218">
        <f t="shared" si="6"/>
        <v>1</v>
      </c>
      <c r="F68" s="329">
        <v>1</v>
      </c>
      <c r="G68" s="208">
        <f t="shared" si="5"/>
        <v>1</v>
      </c>
      <c r="H68" s="329">
        <v>0.5</v>
      </c>
      <c r="I68" s="208">
        <f t="shared" ref="I68:I73" si="7">G68*H68</f>
        <v>0.5</v>
      </c>
      <c r="J68" s="340">
        <v>35.72</v>
      </c>
      <c r="K68" s="341">
        <f t="shared" ref="K68:K73" si="8">(I68)*(J68)</f>
        <v>17.86</v>
      </c>
      <c r="L68" s="9"/>
      <c r="M68" s="9"/>
      <c r="N68" s="9"/>
      <c r="O68" s="9"/>
      <c r="P68" s="171"/>
      <c r="Q68" s="179"/>
      <c r="R68" s="179"/>
      <c r="S68" s="179"/>
      <c r="T68" s="179"/>
      <c r="V68" s="180"/>
      <c r="W68" s="180"/>
      <c r="X68" s="180"/>
      <c r="Y68" s="180"/>
    </row>
    <row r="69" spans="1:25" x14ac:dyDescent="0.3">
      <c r="A69" s="190" t="s">
        <v>208</v>
      </c>
      <c r="B69" s="191" t="s">
        <v>209</v>
      </c>
      <c r="C69" s="190" t="s">
        <v>31</v>
      </c>
      <c r="D69" s="235">
        <v>1</v>
      </c>
      <c r="E69" s="218">
        <f t="shared" si="6"/>
        <v>38</v>
      </c>
      <c r="F69" s="329">
        <v>1</v>
      </c>
      <c r="G69" s="208">
        <f t="shared" si="5"/>
        <v>38</v>
      </c>
      <c r="H69" s="329">
        <v>0.5</v>
      </c>
      <c r="I69" s="208">
        <f t="shared" si="7"/>
        <v>19</v>
      </c>
      <c r="J69" s="340">
        <v>35.72</v>
      </c>
      <c r="K69" s="341">
        <f t="shared" si="8"/>
        <v>678.68</v>
      </c>
      <c r="L69" s="9"/>
      <c r="M69" s="9"/>
      <c r="N69" s="9"/>
      <c r="O69" s="9"/>
      <c r="P69" s="171"/>
      <c r="Q69" s="179"/>
      <c r="R69" s="179"/>
      <c r="S69" s="179"/>
      <c r="T69" s="179"/>
      <c r="V69" s="180"/>
      <c r="W69" s="180"/>
      <c r="X69" s="180"/>
      <c r="Y69" s="180"/>
    </row>
    <row r="70" spans="1:25" ht="30" customHeight="1" x14ac:dyDescent="0.3">
      <c r="A70" s="190" t="s">
        <v>232</v>
      </c>
      <c r="B70" s="207" t="s">
        <v>244</v>
      </c>
      <c r="C70" s="206" t="s">
        <v>233</v>
      </c>
      <c r="D70" s="281">
        <v>1</v>
      </c>
      <c r="E70" s="218">
        <f t="shared" si="6"/>
        <v>38</v>
      </c>
      <c r="F70" s="329">
        <v>1</v>
      </c>
      <c r="G70" s="208">
        <f t="shared" si="5"/>
        <v>38</v>
      </c>
      <c r="H70" s="329">
        <v>0.5</v>
      </c>
      <c r="I70" s="208">
        <f t="shared" si="7"/>
        <v>19</v>
      </c>
      <c r="J70" s="340">
        <v>35.72</v>
      </c>
      <c r="K70" s="341">
        <f t="shared" si="8"/>
        <v>678.68</v>
      </c>
      <c r="L70" s="9"/>
      <c r="M70" s="9"/>
      <c r="N70" s="9"/>
      <c r="O70" s="9"/>
      <c r="Q70" s="179"/>
      <c r="R70" s="179"/>
      <c r="S70" s="179"/>
      <c r="T70" s="179"/>
      <c r="V70" s="180"/>
      <c r="W70" s="180"/>
      <c r="X70" s="180"/>
      <c r="Y70" s="180"/>
    </row>
    <row r="71" spans="1:25" ht="27.6" x14ac:dyDescent="0.3">
      <c r="A71" s="190" t="s">
        <v>227</v>
      </c>
      <c r="B71" s="207" t="s">
        <v>243</v>
      </c>
      <c r="C71" s="206" t="s">
        <v>228</v>
      </c>
      <c r="D71" s="281">
        <v>1.6666666666666666E-2</v>
      </c>
      <c r="E71" s="218">
        <f t="shared" si="6"/>
        <v>1</v>
      </c>
      <c r="F71" s="329">
        <v>1</v>
      </c>
      <c r="G71" s="208">
        <f t="shared" si="5"/>
        <v>1</v>
      </c>
      <c r="H71" s="329">
        <v>25</v>
      </c>
      <c r="I71" s="208">
        <f t="shared" si="7"/>
        <v>25</v>
      </c>
      <c r="J71" s="340">
        <v>35.72</v>
      </c>
      <c r="K71" s="341">
        <f t="shared" si="8"/>
        <v>893</v>
      </c>
      <c r="L71" s="9"/>
      <c r="M71" s="9"/>
      <c r="N71" s="9"/>
      <c r="O71" s="9"/>
      <c r="Q71" s="179"/>
      <c r="R71" s="179"/>
      <c r="S71" s="179"/>
      <c r="T71" s="179"/>
      <c r="V71" s="180"/>
      <c r="W71" s="180"/>
      <c r="X71" s="180"/>
      <c r="Y71" s="180"/>
    </row>
    <row r="72" spans="1:25" x14ac:dyDescent="0.3">
      <c r="A72" s="210">
        <v>4287.18</v>
      </c>
      <c r="B72" s="191" t="s">
        <v>210</v>
      </c>
      <c r="C72" s="190" t="s">
        <v>31</v>
      </c>
      <c r="D72" s="235">
        <v>6.6666666666666666E-2</v>
      </c>
      <c r="E72" s="218">
        <f t="shared" si="6"/>
        <v>3</v>
      </c>
      <c r="F72" s="329">
        <v>1</v>
      </c>
      <c r="G72" s="208">
        <f>(E72)*(F72)</f>
        <v>3</v>
      </c>
      <c r="H72" s="329">
        <v>0.5</v>
      </c>
      <c r="I72" s="208">
        <f t="shared" si="7"/>
        <v>1.5</v>
      </c>
      <c r="J72" s="340">
        <v>35.72</v>
      </c>
      <c r="K72" s="341">
        <f t="shared" si="8"/>
        <v>53.58</v>
      </c>
      <c r="L72" s="9"/>
      <c r="M72" s="9"/>
      <c r="N72" s="9"/>
      <c r="O72" s="9"/>
      <c r="P72" s="171"/>
      <c r="Q72" s="179"/>
      <c r="R72" s="179"/>
      <c r="S72" s="179"/>
      <c r="T72" s="179"/>
      <c r="V72" s="180"/>
      <c r="W72" s="180"/>
      <c r="X72" s="180"/>
      <c r="Y72" s="180"/>
    </row>
    <row r="73" spans="1:25" x14ac:dyDescent="0.3">
      <c r="A73" s="210"/>
      <c r="B73" s="191" t="s">
        <v>277</v>
      </c>
      <c r="C73" s="190" t="s">
        <v>31</v>
      </c>
      <c r="D73" s="235">
        <v>1</v>
      </c>
      <c r="E73" s="218">
        <f t="shared" si="6"/>
        <v>38</v>
      </c>
      <c r="F73" s="329">
        <v>1</v>
      </c>
      <c r="G73" s="208">
        <f t="shared" si="5"/>
        <v>38</v>
      </c>
      <c r="H73" s="329">
        <v>1</v>
      </c>
      <c r="I73" s="208">
        <f t="shared" si="7"/>
        <v>38</v>
      </c>
      <c r="J73" s="340">
        <v>35.72</v>
      </c>
      <c r="K73" s="341">
        <f t="shared" si="8"/>
        <v>1357.36</v>
      </c>
      <c r="L73" s="9"/>
      <c r="M73" s="9"/>
      <c r="N73" s="9"/>
      <c r="O73" s="9"/>
      <c r="P73" s="171"/>
      <c r="Q73" s="179"/>
      <c r="R73" s="179"/>
      <c r="S73" s="179"/>
      <c r="T73" s="179"/>
      <c r="V73" s="180"/>
      <c r="W73" s="180"/>
      <c r="X73" s="180"/>
      <c r="Y73" s="180"/>
    </row>
    <row r="74" spans="1:25" s="274" customFormat="1" x14ac:dyDescent="0.25">
      <c r="A74" s="252"/>
      <c r="B74" s="251" t="s">
        <v>354</v>
      </c>
      <c r="C74" s="253"/>
      <c r="D74" s="254"/>
      <c r="E74" s="333"/>
      <c r="F74" s="332"/>
      <c r="G74" s="333"/>
      <c r="H74" s="380">
        <f>SUM(H49:H73)</f>
        <v>56.66</v>
      </c>
      <c r="I74" s="333">
        <f>SUM(I49:I73)</f>
        <v>405.56</v>
      </c>
      <c r="J74" s="342"/>
      <c r="K74" s="342">
        <f>SUM(K49:K73)</f>
        <v>14486.6032</v>
      </c>
    </row>
    <row r="75" spans="1:25" s="274" customFormat="1" ht="27.6" x14ac:dyDescent="0.3">
      <c r="B75" s="260" t="s">
        <v>364</v>
      </c>
      <c r="C75" s="276"/>
      <c r="D75" s="237"/>
      <c r="E75" s="347">
        <v>38</v>
      </c>
      <c r="F75" s="348" t="s">
        <v>109</v>
      </c>
      <c r="G75" s="339">
        <f>SUM(G9:G74)</f>
        <v>1359</v>
      </c>
      <c r="H75" s="339"/>
      <c r="I75" s="339">
        <f>I74+I47+I28+I11</f>
        <v>6022.1900000000005</v>
      </c>
      <c r="J75" s="345"/>
      <c r="K75" s="345">
        <f>K74+K47+K28+K11</f>
        <v>215085.26680000004</v>
      </c>
    </row>
    <row r="76" spans="1:25" s="274" customFormat="1" ht="27.6" x14ac:dyDescent="0.3">
      <c r="B76" s="58"/>
      <c r="C76" s="278"/>
      <c r="D76" s="238"/>
      <c r="E76" s="349"/>
      <c r="F76" s="348" t="s">
        <v>110</v>
      </c>
      <c r="G76" s="339">
        <f>+G75*3</f>
        <v>4077</v>
      </c>
      <c r="H76" s="339"/>
      <c r="I76" s="339">
        <f>+I75*3</f>
        <v>18066.57</v>
      </c>
      <c r="J76" s="345"/>
      <c r="K76" s="346">
        <f>+K75*3</f>
        <v>645255.80040000007</v>
      </c>
    </row>
    <row r="77" spans="1:25" x14ac:dyDescent="0.3">
      <c r="K77" s="158"/>
    </row>
    <row r="78" spans="1:25" x14ac:dyDescent="0.3">
      <c r="K78" s="158"/>
    </row>
    <row r="79" spans="1:25" x14ac:dyDescent="0.3">
      <c r="K79" s="158"/>
    </row>
    <row r="80" spans="1:25" x14ac:dyDescent="0.3">
      <c r="K80" s="158"/>
    </row>
    <row r="81" spans="11:11" x14ac:dyDescent="0.3">
      <c r="K81" s="158"/>
    </row>
    <row r="82" spans="11:11" x14ac:dyDescent="0.3">
      <c r="K82" s="158"/>
    </row>
    <row r="83" spans="11:11" x14ac:dyDescent="0.3">
      <c r="K83" s="158"/>
    </row>
    <row r="84" spans="11:11" x14ac:dyDescent="0.3">
      <c r="K84" s="158"/>
    </row>
    <row r="85" spans="11:11" x14ac:dyDescent="0.3">
      <c r="K85" s="158"/>
    </row>
    <row r="86" spans="11:11" x14ac:dyDescent="0.3">
      <c r="K86" s="158"/>
    </row>
    <row r="87" spans="11:11" x14ac:dyDescent="0.3">
      <c r="K87" s="158"/>
    </row>
    <row r="88" spans="11:11" x14ac:dyDescent="0.3">
      <c r="K88" s="158"/>
    </row>
    <row r="89" spans="11:11" x14ac:dyDescent="0.3">
      <c r="K89" s="158"/>
    </row>
    <row r="90" spans="11:11" x14ac:dyDescent="0.3">
      <c r="K90" s="158"/>
    </row>
    <row r="91" spans="11:11" x14ac:dyDescent="0.3">
      <c r="K91" s="158"/>
    </row>
    <row r="92" spans="11:11" x14ac:dyDescent="0.3">
      <c r="K92" s="158"/>
    </row>
    <row r="93" spans="11:11" x14ac:dyDescent="0.3">
      <c r="K93" s="158"/>
    </row>
    <row r="94" spans="11:11" x14ac:dyDescent="0.3">
      <c r="K94" s="158"/>
    </row>
    <row r="95" spans="11:11" x14ac:dyDescent="0.3">
      <c r="K95" s="158"/>
    </row>
    <row r="96" spans="11:11" x14ac:dyDescent="0.3">
      <c r="K96" s="158"/>
    </row>
    <row r="97" spans="11:11" x14ac:dyDescent="0.3">
      <c r="K97" s="158"/>
    </row>
    <row r="98" spans="11:11" x14ac:dyDescent="0.3">
      <c r="K98" s="158"/>
    </row>
    <row r="99" spans="11:11" x14ac:dyDescent="0.3">
      <c r="K99" s="158"/>
    </row>
    <row r="100" spans="11:11" x14ac:dyDescent="0.3">
      <c r="K100" s="158"/>
    </row>
    <row r="101" spans="11:11" x14ac:dyDescent="0.3">
      <c r="K101" s="158"/>
    </row>
    <row r="102" spans="11:11" x14ac:dyDescent="0.3">
      <c r="K102" s="158"/>
    </row>
    <row r="103" spans="11:11" x14ac:dyDescent="0.3">
      <c r="K103" s="158"/>
    </row>
    <row r="104" spans="11:11" x14ac:dyDescent="0.3">
      <c r="K104" s="158"/>
    </row>
    <row r="105" spans="11:11" x14ac:dyDescent="0.3">
      <c r="K105" s="158"/>
    </row>
    <row r="106" spans="11:11" x14ac:dyDescent="0.3">
      <c r="K106" s="158"/>
    </row>
    <row r="107" spans="11:11" x14ac:dyDescent="0.3">
      <c r="K107" s="158"/>
    </row>
    <row r="108" spans="11:11" x14ac:dyDescent="0.3">
      <c r="K108" s="158"/>
    </row>
    <row r="109" spans="11:11" x14ac:dyDescent="0.3">
      <c r="K109" s="158"/>
    </row>
    <row r="110" spans="11:11" x14ac:dyDescent="0.3">
      <c r="K110" s="158"/>
    </row>
    <row r="111" spans="11:11" x14ac:dyDescent="0.3">
      <c r="K111" s="158"/>
    </row>
    <row r="112" spans="11:11" x14ac:dyDescent="0.3">
      <c r="K112" s="158"/>
    </row>
    <row r="113" spans="11:11" x14ac:dyDescent="0.3">
      <c r="K113" s="158"/>
    </row>
    <row r="114" spans="11:11" x14ac:dyDescent="0.3">
      <c r="K114" s="158"/>
    </row>
    <row r="115" spans="11:11" x14ac:dyDescent="0.3">
      <c r="K115" s="158"/>
    </row>
    <row r="116" spans="11:11" x14ac:dyDescent="0.3">
      <c r="K116" s="158"/>
    </row>
    <row r="117" spans="11:11" x14ac:dyDescent="0.3">
      <c r="K117" s="158"/>
    </row>
    <row r="118" spans="11:11" x14ac:dyDescent="0.3">
      <c r="K118" s="158"/>
    </row>
    <row r="119" spans="11:11" x14ac:dyDescent="0.3">
      <c r="K119" s="158"/>
    </row>
    <row r="120" spans="11:11" x14ac:dyDescent="0.3">
      <c r="K120" s="158"/>
    </row>
    <row r="121" spans="11:11" x14ac:dyDescent="0.3">
      <c r="K121" s="158"/>
    </row>
    <row r="122" spans="11:11" x14ac:dyDescent="0.3">
      <c r="K122" s="158"/>
    </row>
    <row r="123" spans="11:11" x14ac:dyDescent="0.3">
      <c r="K123" s="158"/>
    </row>
    <row r="124" spans="11:11" x14ac:dyDescent="0.3">
      <c r="K124" s="158"/>
    </row>
    <row r="125" spans="11:11" x14ac:dyDescent="0.3">
      <c r="K125" s="158"/>
    </row>
    <row r="126" spans="11:11" x14ac:dyDescent="0.3">
      <c r="K126" s="158"/>
    </row>
    <row r="127" spans="11:11" x14ac:dyDescent="0.3">
      <c r="K127" s="158"/>
    </row>
    <row r="128" spans="11:11" x14ac:dyDescent="0.3">
      <c r="K128" s="158"/>
    </row>
    <row r="129" spans="11:11" x14ac:dyDescent="0.3">
      <c r="K129" s="158"/>
    </row>
    <row r="130" spans="11:11" x14ac:dyDescent="0.3">
      <c r="K130" s="158"/>
    </row>
    <row r="131" spans="11:11" x14ac:dyDescent="0.3">
      <c r="K131" s="158"/>
    </row>
    <row r="132" spans="11:11" x14ac:dyDescent="0.3">
      <c r="K132" s="158"/>
    </row>
    <row r="133" spans="11:11" x14ac:dyDescent="0.3">
      <c r="K133" s="158"/>
    </row>
    <row r="134" spans="11:11" x14ac:dyDescent="0.3">
      <c r="K134" s="158"/>
    </row>
    <row r="135" spans="11:11" x14ac:dyDescent="0.3">
      <c r="K135" s="158"/>
    </row>
    <row r="136" spans="11:11" x14ac:dyDescent="0.3">
      <c r="K136" s="158"/>
    </row>
    <row r="137" spans="11:11" x14ac:dyDescent="0.3">
      <c r="K137" s="158"/>
    </row>
    <row r="138" spans="11:11" x14ac:dyDescent="0.3">
      <c r="K138" s="158"/>
    </row>
    <row r="139" spans="11:11" x14ac:dyDescent="0.3">
      <c r="K139" s="158"/>
    </row>
    <row r="140" spans="11:11" x14ac:dyDescent="0.3">
      <c r="K140" s="158"/>
    </row>
    <row r="141" spans="11:11" x14ac:dyDescent="0.3">
      <c r="K141" s="158"/>
    </row>
    <row r="142" spans="11:11" x14ac:dyDescent="0.3">
      <c r="K142" s="158"/>
    </row>
    <row r="143" spans="11:11" x14ac:dyDescent="0.3">
      <c r="K143" s="158"/>
    </row>
    <row r="144" spans="11:11" x14ac:dyDescent="0.3">
      <c r="K144" s="158"/>
    </row>
    <row r="145" spans="11:11" x14ac:dyDescent="0.3">
      <c r="K145" s="158"/>
    </row>
    <row r="146" spans="11:11" x14ac:dyDescent="0.3">
      <c r="K146" s="158"/>
    </row>
    <row r="147" spans="11:11" x14ac:dyDescent="0.3">
      <c r="K147" s="158"/>
    </row>
    <row r="148" spans="11:11" x14ac:dyDescent="0.3">
      <c r="K148" s="158"/>
    </row>
    <row r="149" spans="11:11" x14ac:dyDescent="0.3">
      <c r="K149" s="158"/>
    </row>
    <row r="150" spans="11:11" x14ac:dyDescent="0.3">
      <c r="K150" s="158"/>
    </row>
    <row r="151" spans="11:11" x14ac:dyDescent="0.3">
      <c r="K151" s="158"/>
    </row>
    <row r="152" spans="11:11" x14ac:dyDescent="0.3">
      <c r="K152" s="158"/>
    </row>
    <row r="153" spans="11:11" x14ac:dyDescent="0.3">
      <c r="K153" s="158"/>
    </row>
    <row r="154" spans="11:11" x14ac:dyDescent="0.3">
      <c r="K154" s="158"/>
    </row>
    <row r="155" spans="11:11" x14ac:dyDescent="0.3">
      <c r="K155" s="158"/>
    </row>
    <row r="156" spans="11:11" x14ac:dyDescent="0.3">
      <c r="K156" s="158"/>
    </row>
    <row r="157" spans="11:11" x14ac:dyDescent="0.3">
      <c r="K157" s="158"/>
    </row>
    <row r="158" spans="11:11" x14ac:dyDescent="0.3">
      <c r="K158" s="158"/>
    </row>
    <row r="159" spans="11:11" x14ac:dyDescent="0.3">
      <c r="K159" s="158"/>
    </row>
    <row r="160" spans="11:11" x14ac:dyDescent="0.3">
      <c r="K160" s="158"/>
    </row>
    <row r="161" spans="11:11" x14ac:dyDescent="0.3">
      <c r="K161" s="158"/>
    </row>
    <row r="162" spans="11:11" x14ac:dyDescent="0.3">
      <c r="K162" s="158"/>
    </row>
    <row r="163" spans="11:11" x14ac:dyDescent="0.3">
      <c r="K163" s="158"/>
    </row>
    <row r="164" spans="11:11" x14ac:dyDescent="0.3">
      <c r="K164" s="158"/>
    </row>
    <row r="165" spans="11:11" x14ac:dyDescent="0.3">
      <c r="K165" s="158"/>
    </row>
    <row r="166" spans="11:11" x14ac:dyDescent="0.3">
      <c r="K166" s="158"/>
    </row>
    <row r="167" spans="11:11" x14ac:dyDescent="0.3">
      <c r="K167" s="158"/>
    </row>
    <row r="168" spans="11:11" x14ac:dyDescent="0.3">
      <c r="K168" s="158"/>
    </row>
    <row r="169" spans="11:11" x14ac:dyDescent="0.3">
      <c r="K169" s="158"/>
    </row>
    <row r="170" spans="11:11" x14ac:dyDescent="0.3">
      <c r="K170" s="158"/>
    </row>
    <row r="171" spans="11:11" x14ac:dyDescent="0.3">
      <c r="K171" s="158"/>
    </row>
    <row r="172" spans="11:11" x14ac:dyDescent="0.3">
      <c r="K172" s="158"/>
    </row>
    <row r="173" spans="11:11" x14ac:dyDescent="0.3">
      <c r="K173" s="158"/>
    </row>
    <row r="174" spans="11:11" x14ac:dyDescent="0.3">
      <c r="K174" s="158"/>
    </row>
    <row r="175" spans="11:11" x14ac:dyDescent="0.3">
      <c r="K175" s="158"/>
    </row>
    <row r="176" spans="11:11" x14ac:dyDescent="0.3">
      <c r="K176" s="158"/>
    </row>
    <row r="177" spans="11:11" x14ac:dyDescent="0.3">
      <c r="K177" s="158"/>
    </row>
    <row r="178" spans="11:11" x14ac:dyDescent="0.3">
      <c r="K178" s="158"/>
    </row>
    <row r="179" spans="11:11" x14ac:dyDescent="0.3">
      <c r="K179" s="158"/>
    </row>
    <row r="180" spans="11:11" x14ac:dyDescent="0.3">
      <c r="K180" s="158"/>
    </row>
    <row r="181" spans="11:11" x14ac:dyDescent="0.3">
      <c r="K181" s="158"/>
    </row>
    <row r="182" spans="11:11" x14ac:dyDescent="0.3">
      <c r="K182" s="158"/>
    </row>
    <row r="183" spans="11:11" x14ac:dyDescent="0.3">
      <c r="K183" s="158"/>
    </row>
    <row r="184" spans="11:11" x14ac:dyDescent="0.3">
      <c r="K184" s="158"/>
    </row>
    <row r="185" spans="11:11" x14ac:dyDescent="0.3">
      <c r="K185" s="158"/>
    </row>
    <row r="186" spans="11:11" x14ac:dyDescent="0.3">
      <c r="K186" s="158"/>
    </row>
    <row r="187" spans="11:11" x14ac:dyDescent="0.3">
      <c r="K187" s="158"/>
    </row>
    <row r="188" spans="11:11" x14ac:dyDescent="0.3">
      <c r="K188" s="158"/>
    </row>
    <row r="189" spans="11:11" x14ac:dyDescent="0.3">
      <c r="K189" s="158"/>
    </row>
    <row r="190" spans="11:11" x14ac:dyDescent="0.3">
      <c r="K190" s="158"/>
    </row>
    <row r="191" spans="11:11" x14ac:dyDescent="0.3">
      <c r="K191" s="158"/>
    </row>
    <row r="192" spans="11:11" x14ac:dyDescent="0.3">
      <c r="K192" s="158"/>
    </row>
    <row r="193" spans="11:11" x14ac:dyDescent="0.3">
      <c r="K193" s="158"/>
    </row>
    <row r="194" spans="11:11" x14ac:dyDescent="0.3">
      <c r="K194" s="158"/>
    </row>
    <row r="195" spans="11:11" x14ac:dyDescent="0.3">
      <c r="K195" s="158"/>
    </row>
    <row r="196" spans="11:11" x14ac:dyDescent="0.3">
      <c r="K196" s="158"/>
    </row>
    <row r="197" spans="11:11" x14ac:dyDescent="0.3">
      <c r="K197" s="158"/>
    </row>
    <row r="198" spans="11:11" x14ac:dyDescent="0.3">
      <c r="K198" s="158"/>
    </row>
    <row r="199" spans="11:11" x14ac:dyDescent="0.3">
      <c r="K199" s="158"/>
    </row>
    <row r="200" spans="11:11" x14ac:dyDescent="0.3">
      <c r="K200" s="158"/>
    </row>
    <row r="201" spans="11:11" x14ac:dyDescent="0.3">
      <c r="K201" s="158"/>
    </row>
    <row r="202" spans="11:11" x14ac:dyDescent="0.3">
      <c r="K202" s="158"/>
    </row>
    <row r="203" spans="11:11" x14ac:dyDescent="0.3">
      <c r="K203" s="158"/>
    </row>
    <row r="204" spans="11:11" x14ac:dyDescent="0.3">
      <c r="K204" s="158"/>
    </row>
    <row r="205" spans="11:11" x14ac:dyDescent="0.3">
      <c r="K205" s="158"/>
    </row>
    <row r="206" spans="11:11" x14ac:dyDescent="0.3">
      <c r="K206" s="158"/>
    </row>
    <row r="207" spans="11:11" x14ac:dyDescent="0.3">
      <c r="K207" s="158"/>
    </row>
    <row r="208" spans="11:11" x14ac:dyDescent="0.3">
      <c r="K208" s="158"/>
    </row>
    <row r="209" spans="11:11" x14ac:dyDescent="0.3">
      <c r="K209" s="158"/>
    </row>
    <row r="210" spans="11:11" x14ac:dyDescent="0.3">
      <c r="K210" s="158"/>
    </row>
    <row r="211" spans="11:11" x14ac:dyDescent="0.3">
      <c r="K211" s="158"/>
    </row>
    <row r="212" spans="11:11" x14ac:dyDescent="0.3">
      <c r="K212" s="158"/>
    </row>
    <row r="213" spans="11:11" x14ac:dyDescent="0.3">
      <c r="K213" s="158"/>
    </row>
    <row r="214" spans="11:11" x14ac:dyDescent="0.3">
      <c r="K214" s="158"/>
    </row>
    <row r="215" spans="11:11" x14ac:dyDescent="0.3">
      <c r="K215" s="158"/>
    </row>
    <row r="216" spans="11:11" x14ac:dyDescent="0.3">
      <c r="K216" s="158"/>
    </row>
    <row r="217" spans="11:11" x14ac:dyDescent="0.3">
      <c r="K217" s="158"/>
    </row>
    <row r="218" spans="11:11" x14ac:dyDescent="0.3">
      <c r="K218" s="158"/>
    </row>
    <row r="219" spans="11:11" x14ac:dyDescent="0.3">
      <c r="K219" s="158"/>
    </row>
    <row r="220" spans="11:11" x14ac:dyDescent="0.3">
      <c r="K220" s="158"/>
    </row>
    <row r="221" spans="11:11" x14ac:dyDescent="0.3">
      <c r="K221" s="158"/>
    </row>
    <row r="222" spans="11:11" x14ac:dyDescent="0.3">
      <c r="K222" s="158"/>
    </row>
    <row r="223" spans="11:11" x14ac:dyDescent="0.3">
      <c r="K223" s="158"/>
    </row>
    <row r="224" spans="11:11" x14ac:dyDescent="0.3">
      <c r="K224" s="158"/>
    </row>
    <row r="225" spans="11:11" x14ac:dyDescent="0.3">
      <c r="K225" s="158"/>
    </row>
    <row r="226" spans="11:11" x14ac:dyDescent="0.3">
      <c r="K226" s="158"/>
    </row>
    <row r="227" spans="11:11" x14ac:dyDescent="0.3">
      <c r="K227" s="158"/>
    </row>
    <row r="228" spans="11:11" x14ac:dyDescent="0.3">
      <c r="K228" s="158"/>
    </row>
    <row r="229" spans="11:11" x14ac:dyDescent="0.3">
      <c r="K229" s="158"/>
    </row>
    <row r="230" spans="11:11" x14ac:dyDescent="0.3">
      <c r="K230" s="158"/>
    </row>
    <row r="231" spans="11:11" x14ac:dyDescent="0.3">
      <c r="K231" s="158"/>
    </row>
    <row r="232" spans="11:11" x14ac:dyDescent="0.3">
      <c r="K232" s="158"/>
    </row>
    <row r="233" spans="11:11" x14ac:dyDescent="0.3">
      <c r="K233" s="158"/>
    </row>
    <row r="234" spans="11:11" x14ac:dyDescent="0.3">
      <c r="K234" s="158"/>
    </row>
    <row r="235" spans="11:11" x14ac:dyDescent="0.3">
      <c r="K235" s="158"/>
    </row>
    <row r="236" spans="11:11" x14ac:dyDescent="0.3">
      <c r="K236" s="158"/>
    </row>
    <row r="237" spans="11:11" x14ac:dyDescent="0.3">
      <c r="K237" s="158"/>
    </row>
    <row r="238" spans="11:11" x14ac:dyDescent="0.3">
      <c r="K238" s="158"/>
    </row>
    <row r="239" spans="11:11" x14ac:dyDescent="0.3">
      <c r="K239" s="158"/>
    </row>
    <row r="240" spans="11:11" x14ac:dyDescent="0.3">
      <c r="K240" s="158"/>
    </row>
    <row r="241" spans="11:11" x14ac:dyDescent="0.3">
      <c r="K241" s="158"/>
    </row>
    <row r="242" spans="11:11" x14ac:dyDescent="0.3">
      <c r="K242" s="158"/>
    </row>
    <row r="243" spans="11:11" x14ac:dyDescent="0.3">
      <c r="K243" s="158"/>
    </row>
    <row r="244" spans="11:11" x14ac:dyDescent="0.3">
      <c r="K244" s="158"/>
    </row>
    <row r="245" spans="11:11" x14ac:dyDescent="0.3">
      <c r="K245" s="158"/>
    </row>
    <row r="246" spans="11:11" x14ac:dyDescent="0.3">
      <c r="K246" s="158"/>
    </row>
    <row r="247" spans="11:11" x14ac:dyDescent="0.3">
      <c r="K247" s="158"/>
    </row>
    <row r="248" spans="11:11" x14ac:dyDescent="0.3">
      <c r="K248" s="158"/>
    </row>
    <row r="249" spans="11:11" x14ac:dyDescent="0.3">
      <c r="K249" s="158"/>
    </row>
    <row r="250" spans="11:11" x14ac:dyDescent="0.3">
      <c r="K250" s="158"/>
    </row>
    <row r="251" spans="11:11" x14ac:dyDescent="0.3">
      <c r="K251" s="158"/>
    </row>
    <row r="252" spans="11:11" x14ac:dyDescent="0.3">
      <c r="K252" s="158"/>
    </row>
    <row r="253" spans="11:11" x14ac:dyDescent="0.3">
      <c r="K253" s="158"/>
    </row>
    <row r="254" spans="11:11" x14ac:dyDescent="0.3">
      <c r="K254" s="158"/>
    </row>
    <row r="255" spans="11:11" x14ac:dyDescent="0.3">
      <c r="K255" s="158"/>
    </row>
    <row r="256" spans="11:11" x14ac:dyDescent="0.3">
      <c r="K256" s="158"/>
    </row>
    <row r="257" spans="11:11" x14ac:dyDescent="0.3">
      <c r="K257" s="158"/>
    </row>
    <row r="258" spans="11:11" x14ac:dyDescent="0.3">
      <c r="K258" s="158"/>
    </row>
    <row r="259" spans="11:11" x14ac:dyDescent="0.3">
      <c r="K259" s="158"/>
    </row>
    <row r="260" spans="11:11" x14ac:dyDescent="0.3">
      <c r="K260" s="158"/>
    </row>
    <row r="261" spans="11:11" x14ac:dyDescent="0.3">
      <c r="K261" s="158"/>
    </row>
    <row r="262" spans="11:11" x14ac:dyDescent="0.3">
      <c r="K262" s="158"/>
    </row>
    <row r="263" spans="11:11" x14ac:dyDescent="0.3">
      <c r="K263" s="158"/>
    </row>
    <row r="264" spans="11:11" x14ac:dyDescent="0.3">
      <c r="K264" s="158"/>
    </row>
    <row r="265" spans="11:11" x14ac:dyDescent="0.3">
      <c r="K265" s="158"/>
    </row>
    <row r="266" spans="11:11" x14ac:dyDescent="0.3">
      <c r="K266" s="158"/>
    </row>
    <row r="267" spans="11:11" x14ac:dyDescent="0.3">
      <c r="K267" s="158"/>
    </row>
    <row r="268" spans="11:11" x14ac:dyDescent="0.3">
      <c r="K268" s="158"/>
    </row>
    <row r="269" spans="11:11" x14ac:dyDescent="0.3">
      <c r="K269" s="158"/>
    </row>
    <row r="270" spans="11:11" x14ac:dyDescent="0.3">
      <c r="K270" s="158"/>
    </row>
    <row r="271" spans="11:11" x14ac:dyDescent="0.3">
      <c r="K271" s="158"/>
    </row>
    <row r="272" spans="11:11" x14ac:dyDescent="0.3">
      <c r="K272" s="158"/>
    </row>
    <row r="273" spans="11:11" x14ac:dyDescent="0.3">
      <c r="K273" s="158"/>
    </row>
    <row r="274" spans="11:11" x14ac:dyDescent="0.3">
      <c r="K274" s="158"/>
    </row>
    <row r="275" spans="11:11" x14ac:dyDescent="0.3">
      <c r="K275" s="158"/>
    </row>
    <row r="276" spans="11:11" x14ac:dyDescent="0.3">
      <c r="K276" s="158"/>
    </row>
    <row r="277" spans="11:11" x14ac:dyDescent="0.3">
      <c r="K277" s="158"/>
    </row>
    <row r="278" spans="11:11" x14ac:dyDescent="0.3">
      <c r="K278" s="158"/>
    </row>
    <row r="279" spans="11:11" x14ac:dyDescent="0.3">
      <c r="K279" s="158"/>
    </row>
    <row r="280" spans="11:11" x14ac:dyDescent="0.3">
      <c r="K280" s="158"/>
    </row>
    <row r="281" spans="11:11" x14ac:dyDescent="0.3">
      <c r="K281" s="158"/>
    </row>
    <row r="282" spans="11:11" x14ac:dyDescent="0.3">
      <c r="K282" s="158"/>
    </row>
    <row r="283" spans="11:11" x14ac:dyDescent="0.3">
      <c r="K283" s="158"/>
    </row>
    <row r="284" spans="11:11" x14ac:dyDescent="0.3">
      <c r="K284" s="158"/>
    </row>
    <row r="285" spans="11:11" x14ac:dyDescent="0.3">
      <c r="K285" s="158"/>
    </row>
    <row r="286" spans="11:11" x14ac:dyDescent="0.3">
      <c r="K286" s="158"/>
    </row>
    <row r="287" spans="11:11" x14ac:dyDescent="0.3">
      <c r="K287" s="158"/>
    </row>
    <row r="288" spans="11:11" x14ac:dyDescent="0.3">
      <c r="K288" s="158"/>
    </row>
    <row r="289" spans="11:11" x14ac:dyDescent="0.3">
      <c r="K289" s="158"/>
    </row>
    <row r="290" spans="11:11" x14ac:dyDescent="0.3">
      <c r="K290" s="158"/>
    </row>
    <row r="291" spans="11:11" x14ac:dyDescent="0.3">
      <c r="K291" s="158"/>
    </row>
    <row r="292" spans="11:11" x14ac:dyDescent="0.3">
      <c r="K292" s="158"/>
    </row>
    <row r="293" spans="11:11" x14ac:dyDescent="0.3">
      <c r="K293" s="158"/>
    </row>
    <row r="294" spans="11:11" x14ac:dyDescent="0.3">
      <c r="K294" s="158"/>
    </row>
    <row r="295" spans="11:11" x14ac:dyDescent="0.3">
      <c r="K295" s="158"/>
    </row>
    <row r="296" spans="11:11" x14ac:dyDescent="0.3">
      <c r="K296" s="158"/>
    </row>
    <row r="297" spans="11:11" x14ac:dyDescent="0.3">
      <c r="K297" s="158"/>
    </row>
    <row r="298" spans="11:11" x14ac:dyDescent="0.3">
      <c r="K298" s="158"/>
    </row>
    <row r="299" spans="11:11" x14ac:dyDescent="0.3">
      <c r="K299" s="158"/>
    </row>
    <row r="300" spans="11:11" x14ac:dyDescent="0.3">
      <c r="K300" s="158"/>
    </row>
    <row r="301" spans="11:11" x14ac:dyDescent="0.3">
      <c r="K301" s="158"/>
    </row>
    <row r="302" spans="11:11" x14ac:dyDescent="0.3">
      <c r="K302" s="158"/>
    </row>
    <row r="303" spans="11:11" x14ac:dyDescent="0.3">
      <c r="K303" s="158"/>
    </row>
    <row r="304" spans="11:11" x14ac:dyDescent="0.3">
      <c r="K304" s="158"/>
    </row>
    <row r="305" spans="11:11" x14ac:dyDescent="0.3">
      <c r="K305" s="158"/>
    </row>
    <row r="306" spans="11:11" x14ac:dyDescent="0.3">
      <c r="K306" s="158"/>
    </row>
    <row r="307" spans="11:11" x14ac:dyDescent="0.3">
      <c r="K307" s="158"/>
    </row>
    <row r="308" spans="11:11" x14ac:dyDescent="0.3">
      <c r="K308" s="158"/>
    </row>
    <row r="309" spans="11:11" x14ac:dyDescent="0.3">
      <c r="K309" s="158"/>
    </row>
    <row r="310" spans="11:11" x14ac:dyDescent="0.3">
      <c r="K310" s="158"/>
    </row>
    <row r="311" spans="11:11" x14ac:dyDescent="0.3">
      <c r="K311" s="158"/>
    </row>
    <row r="312" spans="11:11" x14ac:dyDescent="0.3">
      <c r="K312" s="158"/>
    </row>
    <row r="313" spans="11:11" x14ac:dyDescent="0.3">
      <c r="K313" s="158"/>
    </row>
    <row r="314" spans="11:11" x14ac:dyDescent="0.3">
      <c r="K314" s="158"/>
    </row>
    <row r="315" spans="11:11" x14ac:dyDescent="0.3">
      <c r="K315" s="158"/>
    </row>
    <row r="316" spans="11:11" x14ac:dyDescent="0.3">
      <c r="K316" s="158"/>
    </row>
    <row r="317" spans="11:11" x14ac:dyDescent="0.3">
      <c r="K317" s="158"/>
    </row>
    <row r="318" spans="11:11" x14ac:dyDescent="0.3">
      <c r="K318" s="158"/>
    </row>
    <row r="319" spans="11:11" x14ac:dyDescent="0.3">
      <c r="K319" s="158"/>
    </row>
    <row r="320" spans="11:11" x14ac:dyDescent="0.3">
      <c r="K320" s="158"/>
    </row>
    <row r="321" spans="11:11" x14ac:dyDescent="0.3">
      <c r="K321" s="158"/>
    </row>
    <row r="322" spans="11:11" x14ac:dyDescent="0.3">
      <c r="K322" s="158"/>
    </row>
    <row r="323" spans="11:11" x14ac:dyDescent="0.3">
      <c r="K323" s="158"/>
    </row>
    <row r="324" spans="11:11" x14ac:dyDescent="0.3">
      <c r="K324" s="158"/>
    </row>
    <row r="325" spans="11:11" x14ac:dyDescent="0.3">
      <c r="K325" s="158"/>
    </row>
    <row r="326" spans="11:11" x14ac:dyDescent="0.3">
      <c r="K326" s="158"/>
    </row>
    <row r="327" spans="11:11" x14ac:dyDescent="0.3">
      <c r="K327" s="158"/>
    </row>
    <row r="328" spans="11:11" x14ac:dyDescent="0.3">
      <c r="K328" s="158"/>
    </row>
    <row r="329" spans="11:11" x14ac:dyDescent="0.3">
      <c r="K329" s="158"/>
    </row>
    <row r="330" spans="11:11" x14ac:dyDescent="0.3">
      <c r="K330" s="158"/>
    </row>
    <row r="331" spans="11:11" x14ac:dyDescent="0.3">
      <c r="K331" s="158"/>
    </row>
    <row r="332" spans="11:11" x14ac:dyDescent="0.3">
      <c r="K332" s="158"/>
    </row>
    <row r="333" spans="11:11" x14ac:dyDescent="0.3">
      <c r="K333" s="158"/>
    </row>
    <row r="334" spans="11:11" x14ac:dyDescent="0.3">
      <c r="K334" s="158"/>
    </row>
    <row r="335" spans="11:11" x14ac:dyDescent="0.3">
      <c r="K335" s="158"/>
    </row>
    <row r="336" spans="11:11" x14ac:dyDescent="0.3">
      <c r="K336" s="158"/>
    </row>
    <row r="337" spans="11:11" x14ac:dyDescent="0.3">
      <c r="K337" s="158"/>
    </row>
    <row r="338" spans="11:11" x14ac:dyDescent="0.3">
      <c r="K338" s="158"/>
    </row>
    <row r="339" spans="11:11" x14ac:dyDescent="0.3">
      <c r="K339" s="158"/>
    </row>
    <row r="340" spans="11:11" x14ac:dyDescent="0.3">
      <c r="K340" s="158"/>
    </row>
    <row r="341" spans="11:11" x14ac:dyDescent="0.3">
      <c r="K341" s="158"/>
    </row>
    <row r="342" spans="11:11" x14ac:dyDescent="0.3">
      <c r="K342" s="158"/>
    </row>
    <row r="343" spans="11:11" x14ac:dyDescent="0.3">
      <c r="K343" s="158"/>
    </row>
    <row r="344" spans="11:11" x14ac:dyDescent="0.3">
      <c r="K344" s="158"/>
    </row>
    <row r="345" spans="11:11" x14ac:dyDescent="0.3">
      <c r="K345" s="158"/>
    </row>
    <row r="346" spans="11:11" x14ac:dyDescent="0.3">
      <c r="K346" s="158"/>
    </row>
    <row r="347" spans="11:11" x14ac:dyDescent="0.3">
      <c r="K347" s="158"/>
    </row>
    <row r="348" spans="11:11" x14ac:dyDescent="0.3">
      <c r="K348" s="158"/>
    </row>
    <row r="349" spans="11:11" x14ac:dyDescent="0.3">
      <c r="K349" s="158"/>
    </row>
    <row r="350" spans="11:11" x14ac:dyDescent="0.3">
      <c r="K350" s="158"/>
    </row>
    <row r="351" spans="11:11" x14ac:dyDescent="0.3">
      <c r="K351" s="158"/>
    </row>
    <row r="352" spans="11:11" x14ac:dyDescent="0.3">
      <c r="K352" s="158"/>
    </row>
    <row r="353" spans="11:11" x14ac:dyDescent="0.3">
      <c r="K353" s="158"/>
    </row>
    <row r="354" spans="11:11" x14ac:dyDescent="0.3">
      <c r="K354" s="158"/>
    </row>
    <row r="355" spans="11:11" x14ac:dyDescent="0.3">
      <c r="K355" s="158"/>
    </row>
    <row r="356" spans="11:11" x14ac:dyDescent="0.3">
      <c r="K356" s="158"/>
    </row>
    <row r="357" spans="11:11" x14ac:dyDescent="0.3">
      <c r="K357" s="158"/>
    </row>
    <row r="358" spans="11:11" x14ac:dyDescent="0.3">
      <c r="K358" s="158"/>
    </row>
    <row r="359" spans="11:11" x14ac:dyDescent="0.3">
      <c r="K359" s="158"/>
    </row>
    <row r="360" spans="11:11" x14ac:dyDescent="0.3">
      <c r="K360" s="158"/>
    </row>
    <row r="361" spans="11:11" x14ac:dyDescent="0.3">
      <c r="K361" s="158"/>
    </row>
    <row r="362" spans="11:11" x14ac:dyDescent="0.3">
      <c r="K362" s="158"/>
    </row>
    <row r="363" spans="11:11" x14ac:dyDescent="0.3">
      <c r="K363" s="158"/>
    </row>
    <row r="364" spans="11:11" x14ac:dyDescent="0.3">
      <c r="K364" s="158"/>
    </row>
    <row r="365" spans="11:11" x14ac:dyDescent="0.3">
      <c r="K365" s="158"/>
    </row>
    <row r="366" spans="11:11" x14ac:dyDescent="0.3">
      <c r="K366" s="158"/>
    </row>
    <row r="367" spans="11:11" x14ac:dyDescent="0.3">
      <c r="K367" s="158"/>
    </row>
    <row r="368" spans="11:11" x14ac:dyDescent="0.3">
      <c r="K368" s="158"/>
    </row>
    <row r="369" spans="11:11" x14ac:dyDescent="0.3">
      <c r="K369" s="158"/>
    </row>
    <row r="370" spans="11:11" x14ac:dyDescent="0.3">
      <c r="K370" s="158"/>
    </row>
    <row r="371" spans="11:11" x14ac:dyDescent="0.3">
      <c r="K371" s="158"/>
    </row>
    <row r="372" spans="11:11" x14ac:dyDescent="0.3">
      <c r="K372" s="158"/>
    </row>
    <row r="373" spans="11:11" x14ac:dyDescent="0.3">
      <c r="K373" s="158"/>
    </row>
    <row r="374" spans="11:11" x14ac:dyDescent="0.3">
      <c r="K374" s="158"/>
    </row>
    <row r="375" spans="11:11" x14ac:dyDescent="0.3">
      <c r="K375" s="158"/>
    </row>
    <row r="376" spans="11:11" x14ac:dyDescent="0.3">
      <c r="K376" s="158"/>
    </row>
    <row r="377" spans="11:11" x14ac:dyDescent="0.3">
      <c r="K377" s="158"/>
    </row>
    <row r="378" spans="11:11" x14ac:dyDescent="0.3">
      <c r="K378" s="158"/>
    </row>
    <row r="379" spans="11:11" x14ac:dyDescent="0.3">
      <c r="K379" s="158"/>
    </row>
    <row r="380" spans="11:11" x14ac:dyDescent="0.3">
      <c r="K380" s="158"/>
    </row>
    <row r="381" spans="11:11" x14ac:dyDescent="0.3">
      <c r="K381" s="158"/>
    </row>
    <row r="382" spans="11:11" x14ac:dyDescent="0.3">
      <c r="K382" s="158"/>
    </row>
    <row r="383" spans="11:11" x14ac:dyDescent="0.3">
      <c r="K383" s="158"/>
    </row>
    <row r="384" spans="11:11" x14ac:dyDescent="0.3">
      <c r="K384" s="158"/>
    </row>
    <row r="385" spans="11:11" x14ac:dyDescent="0.3">
      <c r="K385" s="158"/>
    </row>
    <row r="386" spans="11:11" x14ac:dyDescent="0.3">
      <c r="K386" s="158"/>
    </row>
    <row r="387" spans="11:11" x14ac:dyDescent="0.3">
      <c r="K387" s="158"/>
    </row>
    <row r="388" spans="11:11" x14ac:dyDescent="0.3">
      <c r="K388" s="158"/>
    </row>
    <row r="389" spans="11:11" x14ac:dyDescent="0.3">
      <c r="K389" s="158"/>
    </row>
    <row r="390" spans="11:11" x14ac:dyDescent="0.3">
      <c r="K390" s="158"/>
    </row>
    <row r="391" spans="11:11" x14ac:dyDescent="0.3">
      <c r="K391" s="158"/>
    </row>
    <row r="392" spans="11:11" x14ac:dyDescent="0.3">
      <c r="K392" s="158"/>
    </row>
    <row r="393" spans="11:11" x14ac:dyDescent="0.3">
      <c r="K393" s="158"/>
    </row>
    <row r="394" spans="11:11" x14ac:dyDescent="0.3">
      <c r="K394" s="158"/>
    </row>
    <row r="395" spans="11:11" x14ac:dyDescent="0.3">
      <c r="K395" s="158"/>
    </row>
    <row r="396" spans="11:11" x14ac:dyDescent="0.3">
      <c r="K396" s="158"/>
    </row>
    <row r="397" spans="11:11" x14ac:dyDescent="0.3">
      <c r="K397" s="158"/>
    </row>
    <row r="398" spans="11:11" x14ac:dyDescent="0.3">
      <c r="K398" s="158"/>
    </row>
    <row r="399" spans="11:11" x14ac:dyDescent="0.3">
      <c r="K399" s="158"/>
    </row>
    <row r="400" spans="11:11" x14ac:dyDescent="0.3">
      <c r="K400" s="158"/>
    </row>
    <row r="401" spans="11:11" x14ac:dyDescent="0.3">
      <c r="K401" s="158"/>
    </row>
    <row r="402" spans="11:11" x14ac:dyDescent="0.3">
      <c r="K402" s="158"/>
    </row>
    <row r="403" spans="11:11" x14ac:dyDescent="0.3">
      <c r="K403" s="158"/>
    </row>
    <row r="404" spans="11:11" x14ac:dyDescent="0.3">
      <c r="K404" s="158"/>
    </row>
    <row r="405" spans="11:11" x14ac:dyDescent="0.3">
      <c r="K405" s="158"/>
    </row>
    <row r="406" spans="11:11" x14ac:dyDescent="0.3">
      <c r="K406" s="158"/>
    </row>
    <row r="407" spans="11:11" x14ac:dyDescent="0.3">
      <c r="K407" s="158"/>
    </row>
    <row r="408" spans="11:11" x14ac:dyDescent="0.3">
      <c r="K408" s="158"/>
    </row>
    <row r="409" spans="11:11" x14ac:dyDescent="0.3">
      <c r="K409" s="158"/>
    </row>
    <row r="410" spans="11:11" x14ac:dyDescent="0.3">
      <c r="K410" s="158"/>
    </row>
    <row r="411" spans="11:11" x14ac:dyDescent="0.3">
      <c r="K411" s="158"/>
    </row>
    <row r="412" spans="11:11" x14ac:dyDescent="0.3">
      <c r="K412" s="158"/>
    </row>
    <row r="413" spans="11:11" x14ac:dyDescent="0.3">
      <c r="K413" s="158"/>
    </row>
    <row r="414" spans="11:11" x14ac:dyDescent="0.3">
      <c r="K414" s="158"/>
    </row>
    <row r="415" spans="11:11" x14ac:dyDescent="0.3">
      <c r="K415" s="158"/>
    </row>
    <row r="416" spans="11:11" x14ac:dyDescent="0.3">
      <c r="K416" s="158"/>
    </row>
    <row r="417" spans="11:11" x14ac:dyDescent="0.3">
      <c r="K417" s="158"/>
    </row>
    <row r="418" spans="11:11" x14ac:dyDescent="0.3">
      <c r="K418" s="158"/>
    </row>
    <row r="419" spans="11:11" x14ac:dyDescent="0.3">
      <c r="K419" s="158"/>
    </row>
    <row r="420" spans="11:11" x14ac:dyDescent="0.3">
      <c r="K420" s="158"/>
    </row>
    <row r="421" spans="11:11" x14ac:dyDescent="0.3">
      <c r="K421" s="158"/>
    </row>
    <row r="422" spans="11:11" x14ac:dyDescent="0.3">
      <c r="K422" s="158"/>
    </row>
    <row r="423" spans="11:11" x14ac:dyDescent="0.3">
      <c r="K423" s="158"/>
    </row>
    <row r="424" spans="11:11" x14ac:dyDescent="0.3">
      <c r="K424" s="158"/>
    </row>
    <row r="425" spans="11:11" x14ac:dyDescent="0.3">
      <c r="K425" s="158"/>
    </row>
    <row r="426" spans="11:11" x14ac:dyDescent="0.3">
      <c r="K426" s="158"/>
    </row>
    <row r="427" spans="11:11" x14ac:dyDescent="0.3">
      <c r="K427" s="158"/>
    </row>
    <row r="428" spans="11:11" x14ac:dyDescent="0.3">
      <c r="K428" s="158"/>
    </row>
    <row r="429" spans="11:11" x14ac:dyDescent="0.3">
      <c r="K429" s="158"/>
    </row>
    <row r="430" spans="11:11" x14ac:dyDescent="0.3">
      <c r="K430" s="158"/>
    </row>
    <row r="431" spans="11:11" x14ac:dyDescent="0.3">
      <c r="K431" s="158"/>
    </row>
    <row r="432" spans="11:11" x14ac:dyDescent="0.3">
      <c r="K432" s="158"/>
    </row>
    <row r="433" spans="11:11" x14ac:dyDescent="0.3">
      <c r="K433" s="158"/>
    </row>
    <row r="434" spans="11:11" x14ac:dyDescent="0.3">
      <c r="K434" s="158"/>
    </row>
    <row r="435" spans="11:11" x14ac:dyDescent="0.3">
      <c r="K435" s="158"/>
    </row>
    <row r="436" spans="11:11" x14ac:dyDescent="0.3">
      <c r="K436" s="158"/>
    </row>
    <row r="437" spans="11:11" x14ac:dyDescent="0.3">
      <c r="K437" s="158"/>
    </row>
    <row r="438" spans="11:11" x14ac:dyDescent="0.3">
      <c r="K438" s="158"/>
    </row>
    <row r="439" spans="11:11" x14ac:dyDescent="0.3">
      <c r="K439" s="158"/>
    </row>
    <row r="440" spans="11:11" x14ac:dyDescent="0.3">
      <c r="K440" s="158"/>
    </row>
    <row r="441" spans="11:11" x14ac:dyDescent="0.3">
      <c r="K441" s="158"/>
    </row>
    <row r="442" spans="11:11" x14ac:dyDescent="0.3">
      <c r="K442" s="158"/>
    </row>
    <row r="443" spans="11:11" x14ac:dyDescent="0.3">
      <c r="K443" s="158"/>
    </row>
    <row r="444" spans="11:11" x14ac:dyDescent="0.3">
      <c r="K444" s="158"/>
    </row>
    <row r="445" spans="11:11" x14ac:dyDescent="0.3">
      <c r="K445" s="158"/>
    </row>
    <row r="446" spans="11:11" x14ac:dyDescent="0.3">
      <c r="K446" s="158"/>
    </row>
    <row r="447" spans="11:11" x14ac:dyDescent="0.3">
      <c r="K447" s="158"/>
    </row>
    <row r="448" spans="11:11" x14ac:dyDescent="0.3">
      <c r="K448" s="158"/>
    </row>
    <row r="449" spans="11:11" x14ac:dyDescent="0.3">
      <c r="K449" s="158"/>
    </row>
    <row r="450" spans="11:11" x14ac:dyDescent="0.3">
      <c r="K450" s="158"/>
    </row>
    <row r="451" spans="11:11" x14ac:dyDescent="0.3">
      <c r="K451" s="158"/>
    </row>
    <row r="452" spans="11:11" x14ac:dyDescent="0.3">
      <c r="K452" s="158"/>
    </row>
    <row r="453" spans="11:11" x14ac:dyDescent="0.3">
      <c r="K453" s="158"/>
    </row>
    <row r="454" spans="11:11" x14ac:dyDescent="0.3">
      <c r="K454" s="158"/>
    </row>
    <row r="455" spans="11:11" x14ac:dyDescent="0.3">
      <c r="K455" s="158"/>
    </row>
    <row r="456" spans="11:11" x14ac:dyDescent="0.3">
      <c r="K456" s="158"/>
    </row>
    <row r="457" spans="11:11" x14ac:dyDescent="0.3">
      <c r="K457" s="158"/>
    </row>
    <row r="458" spans="11:11" x14ac:dyDescent="0.3">
      <c r="K458" s="158"/>
    </row>
    <row r="459" spans="11:11" x14ac:dyDescent="0.3">
      <c r="K459" s="158"/>
    </row>
    <row r="460" spans="11:11" x14ac:dyDescent="0.3">
      <c r="K460" s="158"/>
    </row>
    <row r="461" spans="11:11" x14ac:dyDescent="0.3">
      <c r="K461" s="158"/>
    </row>
    <row r="462" spans="11:11" x14ac:dyDescent="0.3">
      <c r="K462" s="158"/>
    </row>
    <row r="463" spans="11:11" x14ac:dyDescent="0.3">
      <c r="K463" s="158"/>
    </row>
    <row r="464" spans="11:11" x14ac:dyDescent="0.3">
      <c r="K464" s="158"/>
    </row>
    <row r="465" spans="11:11" x14ac:dyDescent="0.3">
      <c r="K465" s="158"/>
    </row>
    <row r="466" spans="11:11" x14ac:dyDescent="0.3">
      <c r="K466" s="158"/>
    </row>
    <row r="467" spans="11:11" x14ac:dyDescent="0.3">
      <c r="K467" s="158"/>
    </row>
    <row r="468" spans="11:11" x14ac:dyDescent="0.3">
      <c r="K468" s="158"/>
    </row>
    <row r="469" spans="11:11" x14ac:dyDescent="0.3">
      <c r="K469" s="158"/>
    </row>
    <row r="470" spans="11:11" x14ac:dyDescent="0.3">
      <c r="K470" s="158"/>
    </row>
    <row r="471" spans="11:11" x14ac:dyDescent="0.3">
      <c r="K471" s="158"/>
    </row>
    <row r="472" spans="11:11" x14ac:dyDescent="0.3">
      <c r="K472" s="158"/>
    </row>
    <row r="473" spans="11:11" x14ac:dyDescent="0.3">
      <c r="K473" s="158"/>
    </row>
    <row r="474" spans="11:11" x14ac:dyDescent="0.3">
      <c r="K474" s="158"/>
    </row>
    <row r="475" spans="11:11" x14ac:dyDescent="0.3">
      <c r="K475" s="158"/>
    </row>
    <row r="476" spans="11:11" x14ac:dyDescent="0.3">
      <c r="K476" s="158"/>
    </row>
    <row r="477" spans="11:11" x14ac:dyDescent="0.3">
      <c r="K477" s="158"/>
    </row>
    <row r="478" spans="11:11" x14ac:dyDescent="0.3">
      <c r="K478" s="158"/>
    </row>
    <row r="479" spans="11:11" x14ac:dyDescent="0.3">
      <c r="K479" s="158"/>
    </row>
    <row r="480" spans="11:11" x14ac:dyDescent="0.3">
      <c r="K480" s="158"/>
    </row>
    <row r="481" spans="11:11" x14ac:dyDescent="0.3">
      <c r="K481" s="158"/>
    </row>
    <row r="482" spans="11:11" x14ac:dyDescent="0.3">
      <c r="K482" s="158"/>
    </row>
    <row r="483" spans="11:11" x14ac:dyDescent="0.3">
      <c r="K483" s="158"/>
    </row>
    <row r="484" spans="11:11" x14ac:dyDescent="0.3">
      <c r="K484" s="158"/>
    </row>
    <row r="485" spans="11:11" x14ac:dyDescent="0.3">
      <c r="K485" s="158"/>
    </row>
    <row r="486" spans="11:11" x14ac:dyDescent="0.3">
      <c r="K486" s="158"/>
    </row>
    <row r="487" spans="11:11" x14ac:dyDescent="0.3">
      <c r="K487" s="158"/>
    </row>
    <row r="488" spans="11:11" x14ac:dyDescent="0.3">
      <c r="K488" s="158"/>
    </row>
    <row r="489" spans="11:11" x14ac:dyDescent="0.3">
      <c r="K489" s="158"/>
    </row>
    <row r="490" spans="11:11" x14ac:dyDescent="0.3">
      <c r="K490" s="158"/>
    </row>
    <row r="491" spans="11:11" x14ac:dyDescent="0.3">
      <c r="K491" s="158"/>
    </row>
    <row r="492" spans="11:11" x14ac:dyDescent="0.3">
      <c r="K492" s="158"/>
    </row>
    <row r="493" spans="11:11" x14ac:dyDescent="0.3">
      <c r="K493" s="158"/>
    </row>
    <row r="494" spans="11:11" x14ac:dyDescent="0.3">
      <c r="K494" s="158"/>
    </row>
    <row r="495" spans="11:11" x14ac:dyDescent="0.3">
      <c r="K495" s="158"/>
    </row>
    <row r="496" spans="11:11" x14ac:dyDescent="0.3">
      <c r="K496" s="158"/>
    </row>
    <row r="497" spans="11:11" x14ac:dyDescent="0.3">
      <c r="K497" s="158"/>
    </row>
    <row r="498" spans="11:11" x14ac:dyDescent="0.3">
      <c r="K498" s="158"/>
    </row>
    <row r="499" spans="11:11" x14ac:dyDescent="0.3">
      <c r="K499" s="158"/>
    </row>
    <row r="500" spans="11:11" x14ac:dyDescent="0.3">
      <c r="K500" s="158"/>
    </row>
    <row r="501" spans="11:11" x14ac:dyDescent="0.3">
      <c r="K501" s="158"/>
    </row>
    <row r="502" spans="11:11" x14ac:dyDescent="0.3">
      <c r="K502" s="158"/>
    </row>
    <row r="503" spans="11:11" x14ac:dyDescent="0.3">
      <c r="K503" s="158"/>
    </row>
    <row r="504" spans="11:11" x14ac:dyDescent="0.3">
      <c r="K504" s="158"/>
    </row>
    <row r="505" spans="11:11" x14ac:dyDescent="0.3">
      <c r="K505" s="158"/>
    </row>
    <row r="506" spans="11:11" x14ac:dyDescent="0.3">
      <c r="K506" s="158"/>
    </row>
    <row r="507" spans="11:11" x14ac:dyDescent="0.3">
      <c r="K507" s="158"/>
    </row>
    <row r="508" spans="11:11" x14ac:dyDescent="0.3">
      <c r="K508" s="158"/>
    </row>
    <row r="509" spans="11:11" x14ac:dyDescent="0.3">
      <c r="K509" s="158"/>
    </row>
    <row r="510" spans="11:11" x14ac:dyDescent="0.3">
      <c r="K510" s="158"/>
    </row>
    <row r="511" spans="11:11" x14ac:dyDescent="0.3">
      <c r="K511" s="158"/>
    </row>
    <row r="512" spans="11:11" x14ac:dyDescent="0.3">
      <c r="K512" s="158"/>
    </row>
    <row r="513" spans="11:11" x14ac:dyDescent="0.3">
      <c r="K513" s="158"/>
    </row>
    <row r="514" spans="11:11" x14ac:dyDescent="0.3">
      <c r="K514" s="158"/>
    </row>
    <row r="515" spans="11:11" x14ac:dyDescent="0.3">
      <c r="K515" s="158"/>
    </row>
    <row r="516" spans="11:11" x14ac:dyDescent="0.3">
      <c r="K516" s="158"/>
    </row>
    <row r="517" spans="11:11" x14ac:dyDescent="0.3">
      <c r="K517" s="158"/>
    </row>
    <row r="518" spans="11:11" x14ac:dyDescent="0.3">
      <c r="K518" s="158"/>
    </row>
    <row r="519" spans="11:11" x14ac:dyDescent="0.3">
      <c r="K519" s="158"/>
    </row>
    <row r="520" spans="11:11" x14ac:dyDescent="0.3">
      <c r="K520" s="158"/>
    </row>
    <row r="521" spans="11:11" x14ac:dyDescent="0.3">
      <c r="K521" s="158"/>
    </row>
    <row r="522" spans="11:11" x14ac:dyDescent="0.3">
      <c r="K522" s="158"/>
    </row>
    <row r="523" spans="11:11" x14ac:dyDescent="0.3">
      <c r="K523" s="158"/>
    </row>
    <row r="524" spans="11:11" x14ac:dyDescent="0.3">
      <c r="K524" s="158"/>
    </row>
    <row r="525" spans="11:11" x14ac:dyDescent="0.3">
      <c r="K525" s="158"/>
    </row>
    <row r="526" spans="11:11" x14ac:dyDescent="0.3">
      <c r="K526" s="158"/>
    </row>
    <row r="527" spans="11:11" x14ac:dyDescent="0.3">
      <c r="K527" s="158"/>
    </row>
    <row r="528" spans="11:11" x14ac:dyDescent="0.3">
      <c r="K528" s="158"/>
    </row>
    <row r="529" spans="11:11" x14ac:dyDescent="0.3">
      <c r="K529" s="158"/>
    </row>
    <row r="530" spans="11:11" x14ac:dyDescent="0.3">
      <c r="K530" s="158"/>
    </row>
    <row r="531" spans="11:11" x14ac:dyDescent="0.3">
      <c r="K531" s="158"/>
    </row>
    <row r="532" spans="11:11" x14ac:dyDescent="0.3">
      <c r="K532" s="158"/>
    </row>
    <row r="533" spans="11:11" x14ac:dyDescent="0.3">
      <c r="K533" s="158"/>
    </row>
    <row r="534" spans="11:11" x14ac:dyDescent="0.3">
      <c r="K534" s="158"/>
    </row>
    <row r="535" spans="11:11" x14ac:dyDescent="0.3">
      <c r="K535" s="158"/>
    </row>
    <row r="536" spans="11:11" x14ac:dyDescent="0.3">
      <c r="K536" s="158"/>
    </row>
    <row r="537" spans="11:11" x14ac:dyDescent="0.3">
      <c r="K537" s="158"/>
    </row>
    <row r="538" spans="11:11" x14ac:dyDescent="0.3">
      <c r="K538" s="158"/>
    </row>
    <row r="539" spans="11:11" x14ac:dyDescent="0.3">
      <c r="K539" s="158"/>
    </row>
    <row r="540" spans="11:11" x14ac:dyDescent="0.3">
      <c r="K540" s="158"/>
    </row>
    <row r="541" spans="11:11" x14ac:dyDescent="0.3">
      <c r="K541" s="158"/>
    </row>
    <row r="542" spans="11:11" x14ac:dyDescent="0.3">
      <c r="K542" s="158"/>
    </row>
    <row r="543" spans="11:11" x14ac:dyDescent="0.3">
      <c r="K543" s="158"/>
    </row>
    <row r="544" spans="11:11" x14ac:dyDescent="0.3">
      <c r="K544" s="158"/>
    </row>
    <row r="545" spans="11:11" x14ac:dyDescent="0.3">
      <c r="K545" s="158"/>
    </row>
    <row r="546" spans="11:11" x14ac:dyDescent="0.3">
      <c r="K546" s="158"/>
    </row>
    <row r="547" spans="11:11" x14ac:dyDescent="0.3">
      <c r="K547" s="158"/>
    </row>
    <row r="548" spans="11:11" x14ac:dyDescent="0.3">
      <c r="K548" s="158"/>
    </row>
    <row r="549" spans="11:11" x14ac:dyDescent="0.3">
      <c r="K549" s="158"/>
    </row>
    <row r="550" spans="11:11" x14ac:dyDescent="0.3">
      <c r="K550" s="158"/>
    </row>
    <row r="551" spans="11:11" x14ac:dyDescent="0.3">
      <c r="K551" s="158"/>
    </row>
    <row r="552" spans="11:11" x14ac:dyDescent="0.3">
      <c r="K552" s="158"/>
    </row>
    <row r="553" spans="11:11" x14ac:dyDescent="0.3">
      <c r="K553" s="158"/>
    </row>
    <row r="554" spans="11:11" x14ac:dyDescent="0.3">
      <c r="K554" s="158"/>
    </row>
    <row r="555" spans="11:11" x14ac:dyDescent="0.3">
      <c r="K555" s="158"/>
    </row>
    <row r="556" spans="11:11" x14ac:dyDescent="0.3">
      <c r="K556" s="158"/>
    </row>
    <row r="557" spans="11:11" x14ac:dyDescent="0.3">
      <c r="K557" s="158"/>
    </row>
    <row r="558" spans="11:11" x14ac:dyDescent="0.3">
      <c r="K558" s="158"/>
    </row>
    <row r="559" spans="11:11" x14ac:dyDescent="0.3">
      <c r="K559" s="158"/>
    </row>
    <row r="560" spans="11:11" x14ac:dyDescent="0.3">
      <c r="K560" s="158"/>
    </row>
    <row r="561" spans="11:11" x14ac:dyDescent="0.3">
      <c r="K561" s="158"/>
    </row>
    <row r="562" spans="11:11" x14ac:dyDescent="0.3">
      <c r="K562" s="158"/>
    </row>
    <row r="563" spans="11:11" x14ac:dyDescent="0.3">
      <c r="K563" s="158"/>
    </row>
    <row r="564" spans="11:11" x14ac:dyDescent="0.3">
      <c r="K564" s="158"/>
    </row>
    <row r="565" spans="11:11" x14ac:dyDescent="0.3">
      <c r="K565" s="158"/>
    </row>
    <row r="566" spans="11:11" x14ac:dyDescent="0.3">
      <c r="K566" s="158"/>
    </row>
    <row r="567" spans="11:11" x14ac:dyDescent="0.3">
      <c r="K567" s="158"/>
    </row>
    <row r="568" spans="11:11" x14ac:dyDescent="0.3">
      <c r="K568" s="158"/>
    </row>
    <row r="569" spans="11:11" x14ac:dyDescent="0.3">
      <c r="K569" s="158"/>
    </row>
    <row r="570" spans="11:11" x14ac:dyDescent="0.3">
      <c r="K570" s="158"/>
    </row>
    <row r="571" spans="11:11" x14ac:dyDescent="0.3">
      <c r="K571" s="158"/>
    </row>
    <row r="572" spans="11:11" x14ac:dyDescent="0.3">
      <c r="K572" s="158"/>
    </row>
    <row r="573" spans="11:11" x14ac:dyDescent="0.3">
      <c r="K573" s="158"/>
    </row>
    <row r="574" spans="11:11" x14ac:dyDescent="0.3">
      <c r="K574" s="158"/>
    </row>
    <row r="575" spans="11:11" x14ac:dyDescent="0.3">
      <c r="K575" s="158"/>
    </row>
    <row r="576" spans="11:11" x14ac:dyDescent="0.3">
      <c r="K576" s="158"/>
    </row>
    <row r="577" spans="11:11" x14ac:dyDescent="0.3">
      <c r="K577" s="158"/>
    </row>
    <row r="578" spans="11:11" x14ac:dyDescent="0.3">
      <c r="K578" s="158"/>
    </row>
    <row r="579" spans="11:11" x14ac:dyDescent="0.3">
      <c r="K579" s="158"/>
    </row>
    <row r="580" spans="11:11" x14ac:dyDescent="0.3">
      <c r="K580" s="158"/>
    </row>
    <row r="581" spans="11:11" x14ac:dyDescent="0.3">
      <c r="K581" s="158"/>
    </row>
    <row r="582" spans="11:11" x14ac:dyDescent="0.3">
      <c r="K582" s="158"/>
    </row>
    <row r="583" spans="11:11" x14ac:dyDescent="0.3">
      <c r="K583" s="158"/>
    </row>
    <row r="584" spans="11:11" x14ac:dyDescent="0.3">
      <c r="K584" s="158"/>
    </row>
    <row r="585" spans="11:11" x14ac:dyDescent="0.3">
      <c r="K585" s="158"/>
    </row>
    <row r="586" spans="11:11" x14ac:dyDescent="0.3">
      <c r="K586" s="158"/>
    </row>
    <row r="587" spans="11:11" x14ac:dyDescent="0.3">
      <c r="K587" s="158"/>
    </row>
    <row r="588" spans="11:11" x14ac:dyDescent="0.3">
      <c r="K588" s="158"/>
    </row>
    <row r="589" spans="11:11" x14ac:dyDescent="0.3">
      <c r="K589" s="158"/>
    </row>
    <row r="590" spans="11:11" x14ac:dyDescent="0.3">
      <c r="K590" s="158"/>
    </row>
    <row r="591" spans="11:11" x14ac:dyDescent="0.3">
      <c r="K591" s="158"/>
    </row>
    <row r="592" spans="11:11" x14ac:dyDescent="0.3">
      <c r="K592" s="158"/>
    </row>
    <row r="593" spans="11:11" x14ac:dyDescent="0.3">
      <c r="K593" s="158"/>
    </row>
    <row r="594" spans="11:11" x14ac:dyDescent="0.3">
      <c r="K594" s="158"/>
    </row>
    <row r="595" spans="11:11" x14ac:dyDescent="0.3">
      <c r="K595" s="158"/>
    </row>
    <row r="596" spans="11:11" x14ac:dyDescent="0.3">
      <c r="K596" s="158"/>
    </row>
    <row r="597" spans="11:11" x14ac:dyDescent="0.3">
      <c r="K597" s="158"/>
    </row>
  </sheetData>
  <conditionalFormatting sqref="J9:J10 J13:J27 J31:J46">
    <cfRule type="cellIs" dxfId="22" priority="4" operator="equal">
      <formula>0</formula>
    </cfRule>
  </conditionalFormatting>
  <conditionalFormatting sqref="J49:J73">
    <cfRule type="cellIs" dxfId="21" priority="1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0"/>
  <sheetViews>
    <sheetView topLeftCell="A34" zoomScaleNormal="100" workbookViewId="0">
      <selection activeCell="L1" sqref="L1:L1048576"/>
    </sheetView>
  </sheetViews>
  <sheetFormatPr defaultColWidth="9.109375" defaultRowHeight="13.8" x14ac:dyDescent="0.3"/>
  <cols>
    <col min="1" max="1" width="34.6640625" style="211" customWidth="1"/>
    <col min="2" max="2" width="39.5546875" style="212" customWidth="1"/>
    <col min="3" max="3" width="10.33203125" style="213" customWidth="1"/>
    <col min="4" max="4" width="10.33203125" style="238" hidden="1" customWidth="1"/>
    <col min="5" max="5" width="14.5546875" style="289" customWidth="1"/>
    <col min="6" max="6" width="9.88671875" style="158" customWidth="1"/>
    <col min="7" max="7" width="14.33203125" style="158" customWidth="1"/>
    <col min="8" max="8" width="15" style="214" customWidth="1"/>
    <col min="9" max="9" width="12.109375" style="215" customWidth="1"/>
    <col min="10" max="10" width="10" style="158" bestFit="1" customWidth="1"/>
    <col min="11" max="11" width="11" style="216" customWidth="1"/>
    <col min="12" max="12" width="12.44140625" style="164" customWidth="1"/>
    <col min="13" max="13" width="14.5546875" style="164" customWidth="1"/>
    <col min="14" max="14" width="9.109375" style="164" customWidth="1"/>
    <col min="15" max="15" width="11.88671875" style="164" customWidth="1"/>
    <col min="16" max="16" width="14.88671875" style="164" customWidth="1"/>
    <col min="17" max="17" width="13.5546875" style="164" customWidth="1"/>
    <col min="18" max="18" width="14.6640625" style="164" customWidth="1"/>
    <col min="19" max="19" width="9.109375" style="164"/>
    <col min="20" max="20" width="13.33203125" style="164" customWidth="1"/>
    <col min="21" max="21" width="13.44140625" style="164" customWidth="1"/>
    <col min="22" max="22" width="13.5546875" style="164" customWidth="1"/>
    <col min="23" max="23" width="15.33203125" style="164" customWidth="1"/>
    <col min="24" max="16384" width="9.109375" style="158"/>
  </cols>
  <sheetData>
    <row r="1" spans="1:23" s="159" customFormat="1" ht="28.5" customHeight="1" x14ac:dyDescent="0.3">
      <c r="A1" s="154"/>
      <c r="B1" s="282" t="s">
        <v>344</v>
      </c>
      <c r="C1" s="155"/>
      <c r="D1" s="229" t="s">
        <v>357</v>
      </c>
      <c r="E1" s="284"/>
      <c r="F1" s="154" t="s">
        <v>1</v>
      </c>
      <c r="G1" s="154" t="s">
        <v>2</v>
      </c>
      <c r="H1" s="154" t="s">
        <v>3</v>
      </c>
      <c r="I1" s="157" t="s">
        <v>4</v>
      </c>
      <c r="J1" s="154"/>
      <c r="K1" s="157" t="s">
        <v>5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</row>
    <row r="2" spans="1:23" x14ac:dyDescent="0.3">
      <c r="A2" s="160" t="s">
        <v>0</v>
      </c>
      <c r="B2" s="283"/>
      <c r="C2" s="162" t="s">
        <v>6</v>
      </c>
      <c r="D2" s="230" t="s">
        <v>356</v>
      </c>
      <c r="E2" s="163" t="s">
        <v>3</v>
      </c>
      <c r="F2" s="160" t="s">
        <v>7</v>
      </c>
      <c r="G2" s="160" t="s">
        <v>8</v>
      </c>
      <c r="H2" s="160" t="s">
        <v>279</v>
      </c>
      <c r="I2" s="163" t="s">
        <v>280</v>
      </c>
      <c r="J2" s="160" t="s">
        <v>9</v>
      </c>
      <c r="K2" s="163" t="s">
        <v>10</v>
      </c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23" ht="13.5" customHeight="1" thickBot="1" x14ac:dyDescent="0.35">
      <c r="A3" s="166" t="s">
        <v>278</v>
      </c>
      <c r="B3" s="167" t="s">
        <v>11</v>
      </c>
      <c r="C3" s="167" t="s">
        <v>12</v>
      </c>
      <c r="D3" s="231" t="s">
        <v>355</v>
      </c>
      <c r="E3" s="169" t="s">
        <v>13</v>
      </c>
      <c r="F3" s="168" t="s">
        <v>14</v>
      </c>
      <c r="G3" s="168" t="s">
        <v>15</v>
      </c>
      <c r="H3" s="168" t="s">
        <v>16</v>
      </c>
      <c r="I3" s="169" t="s">
        <v>17</v>
      </c>
      <c r="J3" s="168" t="s">
        <v>18</v>
      </c>
      <c r="K3" s="169" t="s">
        <v>19</v>
      </c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</row>
    <row r="4" spans="1:23" ht="22.5" customHeight="1" thickBot="1" x14ac:dyDescent="0.35">
      <c r="A4" s="172"/>
      <c r="B4" s="173"/>
      <c r="C4" s="167"/>
      <c r="D4" s="232"/>
      <c r="E4" s="169"/>
      <c r="F4" s="168"/>
      <c r="G4" s="168"/>
      <c r="H4" s="172"/>
      <c r="I4" s="174"/>
      <c r="J4" s="168"/>
      <c r="K4" s="169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</row>
    <row r="5" spans="1:23" ht="14.4" thickBot="1" x14ac:dyDescent="0.35">
      <c r="A5" s="175" t="s">
        <v>20</v>
      </c>
      <c r="B5" s="176" t="s">
        <v>21</v>
      </c>
      <c r="C5" s="176" t="s">
        <v>22</v>
      </c>
      <c r="D5" s="233"/>
      <c r="E5" s="177" t="s">
        <v>23</v>
      </c>
      <c r="F5" s="175" t="s">
        <v>24</v>
      </c>
      <c r="G5" s="175" t="s">
        <v>25</v>
      </c>
      <c r="H5" s="175" t="s">
        <v>26</v>
      </c>
      <c r="I5" s="177" t="s">
        <v>27</v>
      </c>
      <c r="J5" s="175" t="s">
        <v>28</v>
      </c>
      <c r="K5" s="177" t="s">
        <v>29</v>
      </c>
      <c r="L5" s="9"/>
      <c r="M5" s="9"/>
      <c r="N5" s="171"/>
      <c r="O5" s="179"/>
      <c r="P5" s="179"/>
      <c r="Q5" s="179"/>
      <c r="R5" s="179"/>
      <c r="S5" s="171"/>
      <c r="T5" s="180"/>
      <c r="U5" s="180"/>
      <c r="V5" s="180"/>
      <c r="W5" s="180"/>
    </row>
    <row r="6" spans="1:23" x14ac:dyDescent="0.3">
      <c r="A6" s="181"/>
      <c r="B6" s="273" t="s">
        <v>361</v>
      </c>
      <c r="C6" s="78"/>
      <c r="D6" s="234"/>
      <c r="E6" s="285">
        <v>7</v>
      </c>
      <c r="F6" s="181"/>
      <c r="G6" s="181"/>
      <c r="H6" s="181"/>
      <c r="I6" s="183"/>
      <c r="J6" s="181"/>
      <c r="K6" s="183"/>
      <c r="L6" s="9"/>
      <c r="M6" s="9"/>
      <c r="N6" s="171"/>
      <c r="O6" s="179"/>
      <c r="P6" s="179"/>
      <c r="Q6" s="179"/>
      <c r="R6" s="179"/>
      <c r="S6" s="171"/>
      <c r="T6" s="180"/>
      <c r="U6" s="180"/>
      <c r="V6" s="180"/>
      <c r="W6" s="180"/>
    </row>
    <row r="7" spans="1:23" ht="16.5" customHeight="1" x14ac:dyDescent="0.3">
      <c r="A7" s="184"/>
      <c r="B7" s="279" t="s">
        <v>362</v>
      </c>
      <c r="C7" s="84"/>
      <c r="D7" s="235"/>
      <c r="E7" s="286">
        <v>7</v>
      </c>
      <c r="F7" s="184"/>
      <c r="G7" s="184"/>
      <c r="H7" s="184"/>
      <c r="I7" s="186"/>
      <c r="J7" s="187"/>
      <c r="K7" s="188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</row>
    <row r="8" spans="1:23" s="178" customFormat="1" x14ac:dyDescent="0.3">
      <c r="A8" s="271" t="s">
        <v>372</v>
      </c>
      <c r="B8" s="311"/>
      <c r="C8" s="266"/>
      <c r="D8" s="267"/>
      <c r="E8" s="270"/>
      <c r="F8" s="268"/>
      <c r="G8" s="270"/>
      <c r="H8" s="268"/>
      <c r="I8" s="270"/>
      <c r="J8" s="263"/>
      <c r="K8" s="280"/>
      <c r="L8" s="9"/>
      <c r="M8" s="9"/>
      <c r="N8" s="171"/>
      <c r="O8" s="179"/>
      <c r="P8" s="179"/>
      <c r="Q8" s="179"/>
      <c r="R8" s="179"/>
      <c r="S8" s="171"/>
      <c r="T8" s="180"/>
      <c r="U8" s="180"/>
      <c r="V8" s="180"/>
      <c r="W8" s="180"/>
    </row>
    <row r="9" spans="1:23" s="142" customFormat="1" x14ac:dyDescent="0.25">
      <c r="A9" s="138">
        <v>4280.1109999999999</v>
      </c>
      <c r="B9" s="83" t="s">
        <v>302</v>
      </c>
      <c r="C9" s="84" t="s">
        <v>31</v>
      </c>
      <c r="D9" s="235">
        <v>1</v>
      </c>
      <c r="E9" s="208">
        <f t="shared" ref="E9:E22" si="0">ROUND(D9*$E$7,0)</f>
        <v>7</v>
      </c>
      <c r="F9" s="300">
        <v>1</v>
      </c>
      <c r="G9" s="208">
        <f t="shared" ref="G9:G22" si="1">(E9)*(F9)</f>
        <v>7</v>
      </c>
      <c r="H9" s="300">
        <v>0.25</v>
      </c>
      <c r="I9" s="208">
        <f t="shared" ref="I9:I43" si="2">(G9)*(H9)</f>
        <v>1.75</v>
      </c>
      <c r="J9" s="340">
        <v>35.72</v>
      </c>
      <c r="K9" s="341">
        <f t="shared" ref="K9:K46" si="3">(I9)*(J9)</f>
        <v>62.51</v>
      </c>
      <c r="L9" s="193"/>
      <c r="M9" s="194"/>
      <c r="N9" s="195"/>
      <c r="O9" s="195"/>
      <c r="P9" s="196"/>
      <c r="Q9" s="196"/>
      <c r="R9" s="194"/>
      <c r="S9" s="197"/>
      <c r="T9" s="197"/>
      <c r="U9" s="197"/>
      <c r="V9" s="197"/>
    </row>
    <row r="10" spans="1:23" ht="14.25" customHeight="1" x14ac:dyDescent="0.3">
      <c r="A10" s="190" t="s">
        <v>275</v>
      </c>
      <c r="B10" s="191" t="s">
        <v>274</v>
      </c>
      <c r="C10" s="190" t="s">
        <v>31</v>
      </c>
      <c r="D10" s="235">
        <v>1</v>
      </c>
      <c r="E10" s="208">
        <f t="shared" si="0"/>
        <v>7</v>
      </c>
      <c r="F10" s="329">
        <v>1</v>
      </c>
      <c r="G10" s="208">
        <f t="shared" si="1"/>
        <v>7</v>
      </c>
      <c r="H10" s="329">
        <v>1.5</v>
      </c>
      <c r="I10" s="208">
        <f t="shared" si="2"/>
        <v>10.5</v>
      </c>
      <c r="J10" s="340">
        <v>35.72</v>
      </c>
      <c r="K10" s="341">
        <f t="shared" si="3"/>
        <v>375.06</v>
      </c>
      <c r="L10" s="303"/>
      <c r="M10" s="303"/>
      <c r="N10" s="171"/>
      <c r="O10" s="304"/>
      <c r="P10" s="304"/>
      <c r="Q10" s="304"/>
      <c r="R10" s="304"/>
      <c r="S10" s="171"/>
      <c r="T10" s="180"/>
      <c r="U10" s="180"/>
      <c r="V10" s="180"/>
      <c r="W10" s="180"/>
    </row>
    <row r="11" spans="1:23" s="142" customFormat="1" ht="55.2" x14ac:dyDescent="0.25">
      <c r="A11" s="500" t="s">
        <v>385</v>
      </c>
      <c r="B11" s="510" t="s">
        <v>380</v>
      </c>
      <c r="C11" s="84" t="s">
        <v>284</v>
      </c>
      <c r="D11" s="235">
        <v>1</v>
      </c>
      <c r="E11" s="208">
        <f t="shared" si="0"/>
        <v>7</v>
      </c>
      <c r="F11" s="300">
        <v>1</v>
      </c>
      <c r="G11" s="208">
        <f t="shared" si="1"/>
        <v>7</v>
      </c>
      <c r="H11" s="513">
        <v>50.53</v>
      </c>
      <c r="I11" s="208">
        <f t="shared" si="2"/>
        <v>353.71000000000004</v>
      </c>
      <c r="J11" s="340">
        <v>35.72</v>
      </c>
      <c r="K11" s="341">
        <f t="shared" si="3"/>
        <v>12634.521200000001</v>
      </c>
      <c r="L11" s="193"/>
      <c r="M11" s="198"/>
      <c r="N11" s="196"/>
      <c r="O11" s="196"/>
      <c r="P11" s="196"/>
      <c r="Q11" s="196"/>
      <c r="R11" s="198"/>
      <c r="S11" s="197"/>
      <c r="T11" s="197"/>
      <c r="U11" s="197"/>
      <c r="V11" s="197"/>
      <c r="W11" s="200"/>
    </row>
    <row r="12" spans="1:23" ht="27.6" x14ac:dyDescent="0.3">
      <c r="A12" s="190" t="s">
        <v>224</v>
      </c>
      <c r="B12" s="191" t="s">
        <v>33</v>
      </c>
      <c r="C12" s="84" t="s">
        <v>312</v>
      </c>
      <c r="D12" s="235">
        <v>1</v>
      </c>
      <c r="E12" s="208">
        <f t="shared" si="0"/>
        <v>7</v>
      </c>
      <c r="F12" s="329">
        <v>1</v>
      </c>
      <c r="G12" s="208">
        <f t="shared" si="1"/>
        <v>7</v>
      </c>
      <c r="H12" s="329">
        <v>6</v>
      </c>
      <c r="I12" s="208">
        <f t="shared" si="2"/>
        <v>42</v>
      </c>
      <c r="J12" s="340">
        <v>35.72</v>
      </c>
      <c r="K12" s="341">
        <f t="shared" si="3"/>
        <v>1500.24</v>
      </c>
      <c r="L12" s="303"/>
      <c r="M12" s="303"/>
      <c r="N12" s="302"/>
      <c r="O12" s="304"/>
      <c r="P12" s="304"/>
      <c r="Q12" s="304"/>
      <c r="R12" s="304"/>
      <c r="S12" s="302"/>
      <c r="T12" s="180"/>
      <c r="U12" s="180"/>
      <c r="V12" s="180"/>
      <c r="W12" s="180"/>
    </row>
    <row r="13" spans="1:23" ht="27.6" x14ac:dyDescent="0.3">
      <c r="A13" s="190" t="s">
        <v>213</v>
      </c>
      <c r="B13" s="191" t="s">
        <v>214</v>
      </c>
      <c r="C13" s="190" t="s">
        <v>215</v>
      </c>
      <c r="D13" s="235">
        <v>1</v>
      </c>
      <c r="E13" s="208">
        <f t="shared" si="0"/>
        <v>7</v>
      </c>
      <c r="F13" s="329">
        <v>1</v>
      </c>
      <c r="G13" s="208">
        <f t="shared" si="1"/>
        <v>7</v>
      </c>
      <c r="H13" s="329">
        <v>3</v>
      </c>
      <c r="I13" s="208">
        <f t="shared" si="2"/>
        <v>21</v>
      </c>
      <c r="J13" s="340">
        <v>35.72</v>
      </c>
      <c r="K13" s="341">
        <f t="shared" si="3"/>
        <v>750.12</v>
      </c>
      <c r="L13" s="303"/>
      <c r="M13" s="303"/>
      <c r="N13" s="302"/>
      <c r="O13" s="304"/>
      <c r="P13" s="304"/>
      <c r="Q13" s="304"/>
      <c r="R13" s="304"/>
      <c r="S13" s="171"/>
      <c r="T13" s="180"/>
      <c r="U13" s="180"/>
      <c r="V13" s="180"/>
      <c r="W13" s="180"/>
    </row>
    <row r="14" spans="1:23" ht="50.4" customHeight="1" x14ac:dyDescent="0.3">
      <c r="A14" s="192" t="s">
        <v>343</v>
      </c>
      <c r="B14" s="191" t="s">
        <v>57</v>
      </c>
      <c r="C14" s="418" t="s">
        <v>382</v>
      </c>
      <c r="D14" s="235">
        <v>0.8</v>
      </c>
      <c r="E14" s="208">
        <f t="shared" si="0"/>
        <v>6</v>
      </c>
      <c r="F14" s="329">
        <v>1</v>
      </c>
      <c r="G14" s="208">
        <f t="shared" si="1"/>
        <v>6</v>
      </c>
      <c r="H14" s="329">
        <v>40</v>
      </c>
      <c r="I14" s="208">
        <f t="shared" si="2"/>
        <v>240</v>
      </c>
      <c r="J14" s="340">
        <v>35.72</v>
      </c>
      <c r="K14" s="341">
        <f t="shared" si="3"/>
        <v>8572.7999999999993</v>
      </c>
      <c r="L14" s="9"/>
      <c r="M14" s="9"/>
      <c r="N14" s="171"/>
      <c r="O14" s="179"/>
      <c r="P14" s="179"/>
      <c r="Q14" s="179"/>
      <c r="R14" s="179"/>
      <c r="S14" s="171"/>
      <c r="T14" s="180"/>
      <c r="U14" s="180"/>
      <c r="V14" s="180"/>
      <c r="W14" s="180"/>
    </row>
    <row r="15" spans="1:23" ht="14.25" customHeight="1" x14ac:dyDescent="0.3">
      <c r="A15" s="190" t="s">
        <v>157</v>
      </c>
      <c r="B15" s="191" t="s">
        <v>156</v>
      </c>
      <c r="C15" s="190" t="s">
        <v>31</v>
      </c>
      <c r="D15" s="235">
        <v>1</v>
      </c>
      <c r="E15" s="208">
        <f t="shared" si="0"/>
        <v>7</v>
      </c>
      <c r="F15" s="329">
        <v>1</v>
      </c>
      <c r="G15" s="208">
        <f t="shared" si="1"/>
        <v>7</v>
      </c>
      <c r="H15" s="329">
        <v>2</v>
      </c>
      <c r="I15" s="208">
        <f t="shared" si="2"/>
        <v>14</v>
      </c>
      <c r="J15" s="340">
        <v>35.72</v>
      </c>
      <c r="K15" s="341">
        <f t="shared" si="3"/>
        <v>500.08</v>
      </c>
      <c r="L15" s="9"/>
      <c r="M15" s="9"/>
      <c r="N15" s="171"/>
      <c r="O15" s="179"/>
      <c r="P15" s="179"/>
      <c r="Q15" s="179"/>
      <c r="R15" s="179"/>
      <c r="S15" s="171"/>
      <c r="T15" s="180"/>
      <c r="U15" s="180"/>
      <c r="V15" s="180"/>
      <c r="W15" s="180"/>
    </row>
    <row r="16" spans="1:23" ht="14.25" customHeight="1" x14ac:dyDescent="0.3">
      <c r="A16" s="190" t="s">
        <v>159</v>
      </c>
      <c r="B16" s="191" t="s">
        <v>158</v>
      </c>
      <c r="C16" s="190" t="s">
        <v>31</v>
      </c>
      <c r="D16" s="235">
        <v>1</v>
      </c>
      <c r="E16" s="208">
        <f t="shared" si="0"/>
        <v>7</v>
      </c>
      <c r="F16" s="329">
        <v>1</v>
      </c>
      <c r="G16" s="208">
        <f t="shared" si="1"/>
        <v>7</v>
      </c>
      <c r="H16" s="329">
        <v>2</v>
      </c>
      <c r="I16" s="208">
        <f t="shared" si="2"/>
        <v>14</v>
      </c>
      <c r="J16" s="340">
        <v>35.72</v>
      </c>
      <c r="K16" s="341">
        <f t="shared" si="3"/>
        <v>500.08</v>
      </c>
      <c r="L16" s="9"/>
      <c r="M16" s="9"/>
      <c r="N16" s="171"/>
      <c r="O16" s="179"/>
      <c r="P16" s="179"/>
      <c r="Q16" s="179"/>
      <c r="R16" s="179"/>
      <c r="S16" s="171"/>
      <c r="T16" s="180"/>
      <c r="U16" s="180"/>
      <c r="V16" s="180"/>
      <c r="W16" s="180"/>
    </row>
    <row r="17" spans="1:23" ht="14.25" customHeight="1" x14ac:dyDescent="0.3">
      <c r="A17" s="190" t="s">
        <v>161</v>
      </c>
      <c r="B17" s="191" t="s">
        <v>160</v>
      </c>
      <c r="C17" s="190" t="s">
        <v>31</v>
      </c>
      <c r="D17" s="235">
        <v>1</v>
      </c>
      <c r="E17" s="208">
        <f t="shared" si="0"/>
        <v>7</v>
      </c>
      <c r="F17" s="329">
        <v>1</v>
      </c>
      <c r="G17" s="208">
        <f t="shared" si="1"/>
        <v>7</v>
      </c>
      <c r="H17" s="329">
        <v>2</v>
      </c>
      <c r="I17" s="208">
        <f t="shared" si="2"/>
        <v>14</v>
      </c>
      <c r="J17" s="340">
        <v>35.72</v>
      </c>
      <c r="K17" s="341">
        <f t="shared" si="3"/>
        <v>500.08</v>
      </c>
      <c r="L17" s="9"/>
      <c r="M17" s="9"/>
      <c r="N17" s="171"/>
      <c r="O17" s="179"/>
      <c r="P17" s="179"/>
      <c r="Q17" s="179"/>
      <c r="R17" s="179"/>
      <c r="S17" s="171"/>
      <c r="T17" s="180"/>
      <c r="U17" s="180"/>
      <c r="V17" s="180"/>
      <c r="W17" s="180"/>
    </row>
    <row r="18" spans="1:23" ht="15.75" customHeight="1" x14ac:dyDescent="0.3">
      <c r="A18" s="190" t="s">
        <v>240</v>
      </c>
      <c r="B18" s="191" t="s">
        <v>162</v>
      </c>
      <c r="C18" s="190" t="s">
        <v>31</v>
      </c>
      <c r="D18" s="235">
        <v>1</v>
      </c>
      <c r="E18" s="208">
        <f t="shared" si="0"/>
        <v>7</v>
      </c>
      <c r="F18" s="329">
        <v>1</v>
      </c>
      <c r="G18" s="208">
        <f t="shared" si="1"/>
        <v>7</v>
      </c>
      <c r="H18" s="329">
        <v>2</v>
      </c>
      <c r="I18" s="208">
        <f t="shared" si="2"/>
        <v>14</v>
      </c>
      <c r="J18" s="340">
        <v>35.72</v>
      </c>
      <c r="K18" s="341">
        <f t="shared" si="3"/>
        <v>500.08</v>
      </c>
      <c r="L18" s="9"/>
      <c r="M18" s="9"/>
      <c r="N18" s="171"/>
      <c r="O18" s="179"/>
      <c r="P18" s="179"/>
      <c r="Q18" s="179"/>
      <c r="R18" s="179"/>
      <c r="S18" s="171"/>
      <c r="T18" s="180"/>
      <c r="U18" s="180"/>
      <c r="V18" s="180"/>
      <c r="W18" s="180"/>
    </row>
    <row r="19" spans="1:23" ht="43.2" customHeight="1" x14ac:dyDescent="0.3">
      <c r="A19" s="190" t="s">
        <v>163</v>
      </c>
      <c r="B19" s="191" t="s">
        <v>59</v>
      </c>
      <c r="C19" s="190" t="s">
        <v>108</v>
      </c>
      <c r="D19" s="235">
        <v>1</v>
      </c>
      <c r="E19" s="208">
        <f t="shared" si="0"/>
        <v>7</v>
      </c>
      <c r="F19" s="329">
        <v>1</v>
      </c>
      <c r="G19" s="208">
        <f t="shared" si="1"/>
        <v>7</v>
      </c>
      <c r="H19" s="329">
        <v>20</v>
      </c>
      <c r="I19" s="208">
        <f t="shared" si="2"/>
        <v>140</v>
      </c>
      <c r="J19" s="340">
        <v>35.72</v>
      </c>
      <c r="K19" s="341">
        <f t="shared" si="3"/>
        <v>5000.8</v>
      </c>
      <c r="L19" s="9"/>
      <c r="M19" s="9"/>
      <c r="N19" s="171"/>
      <c r="O19" s="179"/>
      <c r="P19" s="179"/>
      <c r="Q19" s="179"/>
      <c r="R19" s="179"/>
      <c r="S19" s="171"/>
      <c r="T19" s="180"/>
      <c r="U19" s="180"/>
      <c r="V19" s="180"/>
      <c r="W19" s="180"/>
    </row>
    <row r="20" spans="1:23" ht="14.25" customHeight="1" x14ac:dyDescent="0.3">
      <c r="A20" s="190" t="s">
        <v>165</v>
      </c>
      <c r="B20" s="191" t="s">
        <v>164</v>
      </c>
      <c r="C20" s="190" t="s">
        <v>31</v>
      </c>
      <c r="D20" s="235">
        <v>1</v>
      </c>
      <c r="E20" s="208">
        <f t="shared" si="0"/>
        <v>7</v>
      </c>
      <c r="F20" s="329">
        <v>1</v>
      </c>
      <c r="G20" s="208">
        <f t="shared" si="1"/>
        <v>7</v>
      </c>
      <c r="H20" s="329">
        <v>1.5</v>
      </c>
      <c r="I20" s="208">
        <f t="shared" si="2"/>
        <v>10.5</v>
      </c>
      <c r="J20" s="340">
        <v>35.72</v>
      </c>
      <c r="K20" s="341">
        <f t="shared" si="3"/>
        <v>375.06</v>
      </c>
      <c r="L20" s="9"/>
      <c r="M20" s="9"/>
      <c r="N20" s="171"/>
      <c r="O20" s="179"/>
      <c r="P20" s="179"/>
      <c r="Q20" s="179"/>
      <c r="R20" s="179"/>
      <c r="S20" s="171"/>
      <c r="T20" s="180"/>
      <c r="U20" s="180"/>
      <c r="V20" s="180"/>
      <c r="W20" s="180"/>
    </row>
    <row r="21" spans="1:23" ht="14.25" customHeight="1" x14ac:dyDescent="0.3">
      <c r="A21" s="190" t="s">
        <v>167</v>
      </c>
      <c r="B21" s="191" t="s">
        <v>166</v>
      </c>
      <c r="C21" s="190" t="s">
        <v>31</v>
      </c>
      <c r="D21" s="235">
        <v>1</v>
      </c>
      <c r="E21" s="208">
        <f t="shared" si="0"/>
        <v>7</v>
      </c>
      <c r="F21" s="329">
        <v>1</v>
      </c>
      <c r="G21" s="208">
        <f t="shared" si="1"/>
        <v>7</v>
      </c>
      <c r="H21" s="329">
        <v>0.5</v>
      </c>
      <c r="I21" s="208">
        <f t="shared" si="2"/>
        <v>3.5</v>
      </c>
      <c r="J21" s="340">
        <v>35.72</v>
      </c>
      <c r="K21" s="341">
        <f t="shared" si="3"/>
        <v>125.02</v>
      </c>
      <c r="L21" s="9"/>
      <c r="M21" s="9"/>
      <c r="N21" s="171"/>
      <c r="O21" s="179"/>
      <c r="P21" s="179"/>
      <c r="Q21" s="179"/>
      <c r="R21" s="179"/>
      <c r="S21" s="171"/>
      <c r="T21" s="180"/>
      <c r="U21" s="180"/>
      <c r="V21" s="180"/>
      <c r="W21" s="180"/>
    </row>
    <row r="22" spans="1:23" ht="14.25" customHeight="1" x14ac:dyDescent="0.3">
      <c r="A22" s="190" t="s">
        <v>264</v>
      </c>
      <c r="B22" s="191" t="s">
        <v>168</v>
      </c>
      <c r="C22" s="190" t="s">
        <v>31</v>
      </c>
      <c r="D22" s="235">
        <v>1</v>
      </c>
      <c r="E22" s="208">
        <f t="shared" si="0"/>
        <v>7</v>
      </c>
      <c r="F22" s="329">
        <v>1</v>
      </c>
      <c r="G22" s="208">
        <f t="shared" si="1"/>
        <v>7</v>
      </c>
      <c r="H22" s="329">
        <v>2</v>
      </c>
      <c r="I22" s="208">
        <f t="shared" si="2"/>
        <v>14</v>
      </c>
      <c r="J22" s="340">
        <v>35.72</v>
      </c>
      <c r="K22" s="341">
        <f t="shared" si="3"/>
        <v>500.08</v>
      </c>
      <c r="L22" s="9"/>
      <c r="M22" s="9"/>
      <c r="N22" s="171"/>
      <c r="O22" s="179"/>
      <c r="P22" s="179"/>
      <c r="Q22" s="179"/>
      <c r="R22" s="179"/>
      <c r="S22" s="171"/>
      <c r="T22" s="180"/>
      <c r="U22" s="180"/>
      <c r="V22" s="180"/>
      <c r="W22" s="180"/>
    </row>
    <row r="23" spans="1:23" s="274" customFormat="1" x14ac:dyDescent="0.25">
      <c r="A23" s="243"/>
      <c r="B23" s="248" t="s">
        <v>351</v>
      </c>
      <c r="C23" s="249"/>
      <c r="D23" s="245"/>
      <c r="E23" s="331"/>
      <c r="F23" s="331"/>
      <c r="G23" s="331" t="s">
        <v>370</v>
      </c>
      <c r="H23" s="380">
        <f>SUM(H9:H22)</f>
        <v>133.28</v>
      </c>
      <c r="I23" s="332">
        <f>SUM(I9:I22)</f>
        <v>892.96</v>
      </c>
      <c r="J23" s="342"/>
      <c r="K23" s="342">
        <f>SUM(K9:K22)</f>
        <v>31896.531200000009</v>
      </c>
    </row>
    <row r="24" spans="1:23" s="274" customFormat="1" x14ac:dyDescent="0.25">
      <c r="A24" s="243"/>
      <c r="B24" s="248"/>
      <c r="C24" s="249"/>
      <c r="D24" s="245"/>
      <c r="E24" s="331"/>
      <c r="F24" s="331"/>
      <c r="G24" s="331" t="s">
        <v>371</v>
      </c>
      <c r="H24" s="380">
        <f>(SUM(H9:H22))-H14</f>
        <v>93.28</v>
      </c>
      <c r="I24" s="332"/>
      <c r="J24" s="342"/>
      <c r="K24" s="342"/>
    </row>
    <row r="25" spans="1:23" s="274" customFormat="1" x14ac:dyDescent="0.25">
      <c r="A25" s="91" t="s">
        <v>359</v>
      </c>
      <c r="B25" s="89"/>
      <c r="C25" s="90"/>
      <c r="D25" s="236"/>
      <c r="E25" s="334"/>
      <c r="F25" s="335"/>
      <c r="G25" s="334"/>
      <c r="H25" s="335"/>
      <c r="I25" s="334"/>
      <c r="J25" s="343"/>
      <c r="K25" s="343"/>
    </row>
    <row r="26" spans="1:23" x14ac:dyDescent="0.3">
      <c r="A26" s="190" t="s">
        <v>254</v>
      </c>
      <c r="B26" s="191" t="s">
        <v>263</v>
      </c>
      <c r="C26" s="190" t="s">
        <v>31</v>
      </c>
      <c r="D26" s="235">
        <v>1</v>
      </c>
      <c r="E26" s="218">
        <f>ROUND(D26*$E$7,0)</f>
        <v>7</v>
      </c>
      <c r="F26" s="329">
        <v>1</v>
      </c>
      <c r="G26" s="208">
        <f>(E26)*(F26)</f>
        <v>7</v>
      </c>
      <c r="H26" s="329">
        <v>1.5</v>
      </c>
      <c r="I26" s="208">
        <f t="shared" si="2"/>
        <v>10.5</v>
      </c>
      <c r="J26" s="340">
        <v>35.72</v>
      </c>
      <c r="K26" s="341">
        <f t="shared" si="3"/>
        <v>375.06</v>
      </c>
      <c r="L26" s="9"/>
      <c r="M26" s="9"/>
      <c r="N26" s="171"/>
      <c r="O26" s="179"/>
      <c r="P26" s="179"/>
      <c r="Q26" s="179"/>
      <c r="R26" s="179"/>
      <c r="S26" s="171"/>
      <c r="T26" s="180"/>
      <c r="U26" s="180"/>
      <c r="V26" s="180"/>
      <c r="W26" s="180"/>
    </row>
    <row r="27" spans="1:23" ht="14.25" customHeight="1" x14ac:dyDescent="0.3">
      <c r="A27" s="190">
        <v>4280.143</v>
      </c>
      <c r="B27" s="191" t="s">
        <v>143</v>
      </c>
      <c r="C27" s="190" t="s">
        <v>31</v>
      </c>
      <c r="D27" s="235">
        <v>0.83333333333333337</v>
      </c>
      <c r="E27" s="218">
        <f t="shared" ref="E27:E35" si="4">ROUND(D27*$E$7,0)</f>
        <v>6</v>
      </c>
      <c r="F27" s="329">
        <v>1</v>
      </c>
      <c r="G27" s="208">
        <f>(E27)*(F27)</f>
        <v>6</v>
      </c>
      <c r="H27" s="329">
        <v>2</v>
      </c>
      <c r="I27" s="208">
        <f t="shared" si="2"/>
        <v>12</v>
      </c>
      <c r="J27" s="340">
        <v>35.72</v>
      </c>
      <c r="K27" s="341">
        <f t="shared" si="3"/>
        <v>428.64</v>
      </c>
      <c r="L27" s="9"/>
      <c r="M27" s="9"/>
      <c r="N27" s="171"/>
      <c r="O27" s="179"/>
      <c r="P27" s="179"/>
      <c r="Q27" s="179"/>
      <c r="R27" s="179"/>
      <c r="S27" s="171"/>
      <c r="T27" s="180"/>
      <c r="U27" s="180"/>
      <c r="V27" s="180"/>
      <c r="W27" s="180"/>
    </row>
    <row r="28" spans="1:23" s="201" customFormat="1" ht="29.25" customHeight="1" x14ac:dyDescent="0.3">
      <c r="A28" s="190" t="s">
        <v>220</v>
      </c>
      <c r="B28" s="191" t="s">
        <v>241</v>
      </c>
      <c r="C28" s="190" t="s">
        <v>221</v>
      </c>
      <c r="D28" s="235">
        <v>8.3333333333333329E-2</v>
      </c>
      <c r="E28" s="218">
        <f t="shared" si="4"/>
        <v>1</v>
      </c>
      <c r="F28" s="329">
        <v>1</v>
      </c>
      <c r="G28" s="208">
        <f>(E28)*(F28)</f>
        <v>1</v>
      </c>
      <c r="H28" s="329">
        <v>0.33</v>
      </c>
      <c r="I28" s="208">
        <f t="shared" si="2"/>
        <v>0.33</v>
      </c>
      <c r="J28" s="340">
        <v>35.72</v>
      </c>
      <c r="K28" s="341">
        <f t="shared" si="3"/>
        <v>11.787599999999999</v>
      </c>
      <c r="L28" s="33"/>
      <c r="M28" s="33"/>
      <c r="N28" s="202"/>
      <c r="O28" s="203"/>
      <c r="P28" s="203"/>
      <c r="Q28" s="203"/>
      <c r="R28" s="203"/>
      <c r="S28" s="202"/>
      <c r="T28" s="204"/>
      <c r="U28" s="204"/>
      <c r="V28" s="204"/>
      <c r="W28" s="204"/>
    </row>
    <row r="29" spans="1:23" s="201" customFormat="1" ht="27.6" x14ac:dyDescent="0.3">
      <c r="A29" s="190" t="s">
        <v>222</v>
      </c>
      <c r="B29" s="191" t="s">
        <v>223</v>
      </c>
      <c r="C29" s="190" t="s">
        <v>348</v>
      </c>
      <c r="D29" s="235">
        <v>1</v>
      </c>
      <c r="E29" s="218">
        <f t="shared" si="4"/>
        <v>7</v>
      </c>
      <c r="F29" s="329">
        <v>1</v>
      </c>
      <c r="G29" s="208">
        <f>(E29)*(F29)</f>
        <v>7</v>
      </c>
      <c r="H29" s="329">
        <v>0.5</v>
      </c>
      <c r="I29" s="208">
        <f t="shared" si="2"/>
        <v>3.5</v>
      </c>
      <c r="J29" s="340">
        <v>35.72</v>
      </c>
      <c r="K29" s="341">
        <f t="shared" si="3"/>
        <v>125.02</v>
      </c>
      <c r="L29" s="33"/>
      <c r="M29" s="33"/>
      <c r="N29" s="202"/>
      <c r="O29" s="34"/>
      <c r="P29" s="34"/>
      <c r="Q29" s="34"/>
      <c r="R29" s="34"/>
      <c r="S29" s="34"/>
      <c r="T29" s="34"/>
      <c r="U29" s="34"/>
      <c r="V29" s="34"/>
      <c r="W29" s="34"/>
    </row>
    <row r="30" spans="1:23" s="201" customFormat="1" x14ac:dyDescent="0.3">
      <c r="A30" s="206">
        <v>4279.1559999999999</v>
      </c>
      <c r="B30" s="207" t="s">
        <v>173</v>
      </c>
      <c r="C30" s="206" t="s">
        <v>31</v>
      </c>
      <c r="D30" s="281">
        <v>0.83333333333333337</v>
      </c>
      <c r="E30" s="218">
        <f t="shared" si="4"/>
        <v>6</v>
      </c>
      <c r="F30" s="329">
        <v>1</v>
      </c>
      <c r="G30" s="208">
        <f t="shared" ref="G30:G46" si="5">(E30)*(F30)</f>
        <v>6</v>
      </c>
      <c r="H30" s="329">
        <v>12</v>
      </c>
      <c r="I30" s="208">
        <f t="shared" si="2"/>
        <v>72</v>
      </c>
      <c r="J30" s="340">
        <v>35.72</v>
      </c>
      <c r="K30" s="341">
        <f t="shared" si="3"/>
        <v>2571.84</v>
      </c>
      <c r="L30" s="33"/>
      <c r="M30" s="33"/>
      <c r="N30" s="205"/>
      <c r="O30" s="203"/>
      <c r="P30" s="203"/>
      <c r="Q30" s="203"/>
      <c r="R30" s="203"/>
      <c r="S30" s="205"/>
      <c r="T30" s="204"/>
      <c r="U30" s="204"/>
      <c r="V30" s="204"/>
      <c r="W30" s="204"/>
    </row>
    <row r="31" spans="1:23" s="201" customFormat="1" ht="27.6" x14ac:dyDescent="0.3">
      <c r="A31" s="190">
        <v>4279.1729999999998</v>
      </c>
      <c r="B31" s="191" t="s">
        <v>216</v>
      </c>
      <c r="C31" s="190" t="s">
        <v>217</v>
      </c>
      <c r="D31" s="235">
        <v>1</v>
      </c>
      <c r="E31" s="218">
        <f t="shared" si="4"/>
        <v>7</v>
      </c>
      <c r="F31" s="329">
        <v>1</v>
      </c>
      <c r="G31" s="208">
        <f>(E31)*(F31)</f>
        <v>7</v>
      </c>
      <c r="H31" s="329">
        <v>1.5</v>
      </c>
      <c r="I31" s="208">
        <f t="shared" si="2"/>
        <v>10.5</v>
      </c>
      <c r="J31" s="340">
        <v>35.72</v>
      </c>
      <c r="K31" s="341">
        <f t="shared" si="3"/>
        <v>375.06</v>
      </c>
      <c r="L31" s="33"/>
      <c r="M31" s="33"/>
      <c r="N31" s="202"/>
      <c r="O31" s="203"/>
      <c r="P31" s="203"/>
      <c r="Q31" s="203"/>
      <c r="R31" s="203"/>
      <c r="S31" s="202"/>
      <c r="T31" s="204"/>
      <c r="U31" s="204"/>
      <c r="V31" s="204"/>
      <c r="W31" s="204"/>
    </row>
    <row r="32" spans="1:23" s="201" customFormat="1" ht="15.75" customHeight="1" x14ac:dyDescent="0.3">
      <c r="A32" s="209">
        <v>4279.1809999999996</v>
      </c>
      <c r="B32" s="207" t="s">
        <v>177</v>
      </c>
      <c r="C32" s="206" t="s">
        <v>31</v>
      </c>
      <c r="D32" s="281">
        <v>1</v>
      </c>
      <c r="E32" s="218">
        <f t="shared" si="4"/>
        <v>7</v>
      </c>
      <c r="F32" s="338">
        <v>1</v>
      </c>
      <c r="G32" s="218">
        <f t="shared" si="5"/>
        <v>7</v>
      </c>
      <c r="H32" s="338">
        <v>2</v>
      </c>
      <c r="I32" s="208">
        <f t="shared" si="2"/>
        <v>14</v>
      </c>
      <c r="J32" s="340">
        <v>35.72</v>
      </c>
      <c r="K32" s="341">
        <f t="shared" si="3"/>
        <v>500.08</v>
      </c>
      <c r="L32" s="33"/>
      <c r="M32" s="33"/>
      <c r="N32" s="205"/>
      <c r="O32" s="203"/>
      <c r="P32" s="203"/>
      <c r="Q32" s="203"/>
      <c r="R32" s="203"/>
      <c r="S32" s="205"/>
      <c r="T32" s="204"/>
      <c r="U32" s="204"/>
      <c r="V32" s="204"/>
      <c r="W32" s="204"/>
    </row>
    <row r="33" spans="1:23" s="201" customFormat="1" x14ac:dyDescent="0.3">
      <c r="A33" s="206">
        <v>4279.1859999999997</v>
      </c>
      <c r="B33" s="207" t="s">
        <v>178</v>
      </c>
      <c r="C33" s="206" t="s">
        <v>31</v>
      </c>
      <c r="D33" s="281">
        <v>1</v>
      </c>
      <c r="E33" s="218">
        <f t="shared" si="4"/>
        <v>7</v>
      </c>
      <c r="F33" s="338">
        <v>1</v>
      </c>
      <c r="G33" s="218">
        <f t="shared" si="5"/>
        <v>7</v>
      </c>
      <c r="H33" s="338">
        <v>1</v>
      </c>
      <c r="I33" s="208">
        <f t="shared" si="2"/>
        <v>7</v>
      </c>
      <c r="J33" s="340">
        <v>35.72</v>
      </c>
      <c r="K33" s="341">
        <f t="shared" si="3"/>
        <v>250.04</v>
      </c>
      <c r="L33" s="33"/>
      <c r="M33" s="33"/>
      <c r="N33" s="205"/>
      <c r="O33" s="203"/>
      <c r="P33" s="203"/>
      <c r="Q33" s="203"/>
      <c r="R33" s="203"/>
      <c r="S33" s="205"/>
      <c r="T33" s="204"/>
      <c r="U33" s="204"/>
      <c r="V33" s="204"/>
      <c r="W33" s="204"/>
    </row>
    <row r="34" spans="1:23" s="201" customFormat="1" ht="27.6" x14ac:dyDescent="0.3">
      <c r="A34" s="190" t="s">
        <v>218</v>
      </c>
      <c r="B34" s="191" t="s">
        <v>219</v>
      </c>
      <c r="C34" s="190" t="s">
        <v>349</v>
      </c>
      <c r="D34" s="235">
        <v>1</v>
      </c>
      <c r="E34" s="218">
        <f t="shared" si="4"/>
        <v>7</v>
      </c>
      <c r="F34" s="329">
        <v>1</v>
      </c>
      <c r="G34" s="208">
        <f t="shared" si="5"/>
        <v>7</v>
      </c>
      <c r="H34" s="329">
        <v>2</v>
      </c>
      <c r="I34" s="208">
        <f t="shared" si="2"/>
        <v>14</v>
      </c>
      <c r="J34" s="340">
        <v>35.72</v>
      </c>
      <c r="K34" s="341">
        <f t="shared" si="3"/>
        <v>500.08</v>
      </c>
      <c r="L34" s="33"/>
      <c r="M34" s="33"/>
      <c r="N34" s="202"/>
      <c r="O34" s="203"/>
      <c r="P34" s="203"/>
      <c r="Q34" s="203"/>
      <c r="R34" s="203"/>
      <c r="S34" s="202"/>
      <c r="T34" s="204"/>
      <c r="U34" s="204"/>
      <c r="V34" s="204"/>
      <c r="W34" s="204"/>
    </row>
    <row r="35" spans="1:23" s="201" customFormat="1" ht="27.6" x14ac:dyDescent="0.3">
      <c r="A35" s="190" t="s">
        <v>225</v>
      </c>
      <c r="B35" s="191" t="s">
        <v>242</v>
      </c>
      <c r="C35" s="190" t="s">
        <v>226</v>
      </c>
      <c r="D35" s="235">
        <v>1</v>
      </c>
      <c r="E35" s="218">
        <f t="shared" si="4"/>
        <v>7</v>
      </c>
      <c r="F35" s="329">
        <v>1</v>
      </c>
      <c r="G35" s="208">
        <f>(E35)*(F35)</f>
        <v>7</v>
      </c>
      <c r="H35" s="329">
        <v>1</v>
      </c>
      <c r="I35" s="208">
        <f t="shared" si="2"/>
        <v>7</v>
      </c>
      <c r="J35" s="340">
        <v>35.72</v>
      </c>
      <c r="K35" s="341">
        <f t="shared" si="3"/>
        <v>250.04</v>
      </c>
      <c r="L35" s="33"/>
      <c r="M35" s="33"/>
      <c r="N35" s="202"/>
      <c r="O35" s="203"/>
      <c r="P35" s="203"/>
      <c r="Q35" s="203"/>
      <c r="R35" s="203"/>
      <c r="S35" s="202"/>
      <c r="T35" s="204"/>
      <c r="U35" s="204"/>
      <c r="V35" s="204"/>
      <c r="W35" s="204"/>
    </row>
    <row r="36" spans="1:23" s="274" customFormat="1" x14ac:dyDescent="0.25">
      <c r="A36" s="252"/>
      <c r="B36" s="251" t="s">
        <v>352</v>
      </c>
      <c r="C36" s="253"/>
      <c r="D36" s="254"/>
      <c r="E36" s="333"/>
      <c r="F36" s="332"/>
      <c r="G36" s="333"/>
      <c r="H36" s="380">
        <f>SUM(H26:H35)</f>
        <v>23.83</v>
      </c>
      <c r="I36" s="333">
        <f>SUM(I26:I35)</f>
        <v>150.82999999999998</v>
      </c>
      <c r="J36" s="342"/>
      <c r="K36" s="342">
        <f>SUM(K26:K35)</f>
        <v>5387.6476000000002</v>
      </c>
    </row>
    <row r="37" spans="1:23" s="274" customFormat="1" x14ac:dyDescent="0.25">
      <c r="A37" s="91" t="s">
        <v>360</v>
      </c>
      <c r="B37" s="89"/>
      <c r="C37" s="90"/>
      <c r="D37" s="236"/>
      <c r="E37" s="334"/>
      <c r="F37" s="335"/>
      <c r="G37" s="334"/>
      <c r="H37" s="335"/>
      <c r="I37" s="334"/>
      <c r="J37" s="343"/>
      <c r="K37" s="343"/>
    </row>
    <row r="38" spans="1:23" x14ac:dyDescent="0.3">
      <c r="A38" s="190" t="s">
        <v>180</v>
      </c>
      <c r="B38" s="191" t="s">
        <v>181</v>
      </c>
      <c r="C38" s="190" t="s">
        <v>31</v>
      </c>
      <c r="D38" s="235">
        <v>1</v>
      </c>
      <c r="E38" s="218">
        <f t="shared" ref="E38:E43" si="6">ROUND(D38*$E$7,0)</f>
        <v>7</v>
      </c>
      <c r="F38" s="329">
        <v>1</v>
      </c>
      <c r="G38" s="208">
        <f t="shared" si="5"/>
        <v>7</v>
      </c>
      <c r="H38" s="329">
        <v>0.5</v>
      </c>
      <c r="I38" s="208">
        <f t="shared" si="2"/>
        <v>3.5</v>
      </c>
      <c r="J38" s="340">
        <v>35.72</v>
      </c>
      <c r="K38" s="341">
        <f t="shared" si="3"/>
        <v>125.02</v>
      </c>
      <c r="L38" s="9"/>
      <c r="M38" s="9"/>
      <c r="N38" s="171"/>
      <c r="O38" s="179"/>
      <c r="P38" s="179"/>
      <c r="Q38" s="179"/>
      <c r="R38" s="179"/>
      <c r="S38" s="171"/>
      <c r="T38" s="180"/>
      <c r="U38" s="180"/>
      <c r="V38" s="180"/>
      <c r="W38" s="180"/>
    </row>
    <row r="39" spans="1:23" x14ac:dyDescent="0.3">
      <c r="A39" s="190" t="s">
        <v>182</v>
      </c>
      <c r="B39" s="191" t="s">
        <v>183</v>
      </c>
      <c r="C39" s="190" t="s">
        <v>31</v>
      </c>
      <c r="D39" s="235">
        <v>1</v>
      </c>
      <c r="E39" s="218">
        <f t="shared" si="6"/>
        <v>7</v>
      </c>
      <c r="F39" s="329">
        <v>1</v>
      </c>
      <c r="G39" s="208">
        <f t="shared" si="5"/>
        <v>7</v>
      </c>
      <c r="H39" s="329">
        <v>1.5</v>
      </c>
      <c r="I39" s="208">
        <f t="shared" si="2"/>
        <v>10.5</v>
      </c>
      <c r="J39" s="340">
        <v>35.72</v>
      </c>
      <c r="K39" s="341">
        <f t="shared" si="3"/>
        <v>375.06</v>
      </c>
      <c r="L39" s="9"/>
      <c r="M39" s="9"/>
      <c r="N39" s="171"/>
      <c r="O39" s="179"/>
      <c r="P39" s="179"/>
      <c r="Q39" s="179"/>
      <c r="R39" s="179"/>
      <c r="S39" s="171"/>
      <c r="T39" s="180"/>
      <c r="U39" s="180"/>
      <c r="V39" s="180"/>
      <c r="W39" s="180"/>
    </row>
    <row r="40" spans="1:23" x14ac:dyDescent="0.3">
      <c r="A40" s="190" t="s">
        <v>184</v>
      </c>
      <c r="B40" s="191" t="s">
        <v>185</v>
      </c>
      <c r="C40" s="190" t="s">
        <v>31</v>
      </c>
      <c r="D40" s="235">
        <v>1</v>
      </c>
      <c r="E40" s="218">
        <f t="shared" si="6"/>
        <v>7</v>
      </c>
      <c r="F40" s="329">
        <v>4</v>
      </c>
      <c r="G40" s="208">
        <f t="shared" si="5"/>
        <v>28</v>
      </c>
      <c r="H40" s="329">
        <v>0.5</v>
      </c>
      <c r="I40" s="208">
        <f t="shared" si="2"/>
        <v>14</v>
      </c>
      <c r="J40" s="340">
        <v>35.72</v>
      </c>
      <c r="K40" s="341">
        <f t="shared" si="3"/>
        <v>500.08</v>
      </c>
      <c r="L40" s="9"/>
      <c r="M40" s="9"/>
      <c r="N40" s="171"/>
      <c r="O40" s="179"/>
      <c r="P40" s="179"/>
      <c r="Q40" s="179"/>
      <c r="R40" s="179"/>
      <c r="S40" s="171"/>
      <c r="T40" s="180"/>
      <c r="U40" s="180"/>
      <c r="V40" s="180"/>
      <c r="W40" s="180"/>
    </row>
    <row r="41" spans="1:23" x14ac:dyDescent="0.3">
      <c r="A41" s="190" t="s">
        <v>184</v>
      </c>
      <c r="B41" s="191" t="s">
        <v>186</v>
      </c>
      <c r="C41" s="190" t="s">
        <v>31</v>
      </c>
      <c r="D41" s="235">
        <v>1</v>
      </c>
      <c r="E41" s="218">
        <f t="shared" si="6"/>
        <v>7</v>
      </c>
      <c r="F41" s="329">
        <v>1</v>
      </c>
      <c r="G41" s="208">
        <f t="shared" si="5"/>
        <v>7</v>
      </c>
      <c r="H41" s="329">
        <v>2</v>
      </c>
      <c r="I41" s="208">
        <f t="shared" si="2"/>
        <v>14</v>
      </c>
      <c r="J41" s="340">
        <v>35.72</v>
      </c>
      <c r="K41" s="341">
        <f t="shared" si="3"/>
        <v>500.08</v>
      </c>
      <c r="L41" s="9"/>
      <c r="M41" s="9"/>
      <c r="N41" s="171"/>
      <c r="O41" s="179"/>
      <c r="P41" s="179"/>
      <c r="Q41" s="179"/>
      <c r="R41" s="179"/>
      <c r="S41" s="171"/>
      <c r="T41" s="180"/>
      <c r="U41" s="180"/>
      <c r="V41" s="180"/>
      <c r="W41" s="180"/>
    </row>
    <row r="42" spans="1:23" x14ac:dyDescent="0.3">
      <c r="A42" s="190">
        <v>4287.107</v>
      </c>
      <c r="B42" s="191" t="s">
        <v>187</v>
      </c>
      <c r="C42" s="190" t="s">
        <v>31</v>
      </c>
      <c r="D42" s="235">
        <v>0.33333333333333331</v>
      </c>
      <c r="E42" s="218">
        <f t="shared" si="6"/>
        <v>2</v>
      </c>
      <c r="F42" s="329">
        <v>1</v>
      </c>
      <c r="G42" s="208">
        <f t="shared" si="5"/>
        <v>2</v>
      </c>
      <c r="H42" s="329">
        <v>2</v>
      </c>
      <c r="I42" s="208">
        <f t="shared" si="2"/>
        <v>4</v>
      </c>
      <c r="J42" s="340">
        <v>35.72</v>
      </c>
      <c r="K42" s="341">
        <f t="shared" si="3"/>
        <v>142.88</v>
      </c>
      <c r="L42" s="9"/>
      <c r="M42" s="9"/>
      <c r="N42" s="171"/>
      <c r="O42" s="179"/>
      <c r="P42" s="179"/>
      <c r="Q42" s="179"/>
      <c r="R42" s="179"/>
      <c r="S42" s="171"/>
      <c r="T42" s="180"/>
      <c r="U42" s="180"/>
      <c r="V42" s="180"/>
      <c r="W42" s="180"/>
    </row>
    <row r="43" spans="1:23" ht="27.6" x14ac:dyDescent="0.3">
      <c r="A43" s="190" t="s">
        <v>229</v>
      </c>
      <c r="B43" s="207" t="s">
        <v>230</v>
      </c>
      <c r="C43" s="206" t="s">
        <v>231</v>
      </c>
      <c r="D43" s="281">
        <v>1</v>
      </c>
      <c r="E43" s="218">
        <f t="shared" si="6"/>
        <v>7</v>
      </c>
      <c r="F43" s="329">
        <v>2</v>
      </c>
      <c r="G43" s="208">
        <f t="shared" si="5"/>
        <v>14</v>
      </c>
      <c r="H43" s="329">
        <v>0.33</v>
      </c>
      <c r="I43" s="208">
        <f t="shared" si="2"/>
        <v>4.62</v>
      </c>
      <c r="J43" s="340">
        <v>35.72</v>
      </c>
      <c r="K43" s="341">
        <f t="shared" si="3"/>
        <v>165.0264</v>
      </c>
      <c r="L43" s="9"/>
      <c r="M43" s="9"/>
      <c r="O43" s="179"/>
      <c r="P43" s="179"/>
      <c r="Q43" s="179"/>
      <c r="R43" s="179"/>
      <c r="T43" s="180"/>
      <c r="U43" s="180"/>
      <c r="V43" s="180"/>
      <c r="W43" s="180"/>
    </row>
    <row r="44" spans="1:23" x14ac:dyDescent="0.3">
      <c r="A44" s="190" t="s">
        <v>208</v>
      </c>
      <c r="B44" s="191" t="s">
        <v>209</v>
      </c>
      <c r="C44" s="190" t="s">
        <v>31</v>
      </c>
      <c r="D44" s="235">
        <v>1</v>
      </c>
      <c r="E44" s="218">
        <f>ROUND(D44*$E$7,0)</f>
        <v>7</v>
      </c>
      <c r="F44" s="329">
        <v>1</v>
      </c>
      <c r="G44" s="208">
        <f t="shared" si="5"/>
        <v>7</v>
      </c>
      <c r="H44" s="329">
        <v>0.5</v>
      </c>
      <c r="I44" s="208">
        <f t="shared" ref="I44:I46" si="7">(G44)*(H44)</f>
        <v>3.5</v>
      </c>
      <c r="J44" s="340">
        <v>35.72</v>
      </c>
      <c r="K44" s="341">
        <f t="shared" si="3"/>
        <v>125.02</v>
      </c>
      <c r="L44" s="9"/>
      <c r="M44" s="9"/>
      <c r="N44" s="171"/>
      <c r="O44" s="179"/>
      <c r="P44" s="179"/>
      <c r="Q44" s="179"/>
      <c r="R44" s="179"/>
      <c r="T44" s="180"/>
      <c r="U44" s="180"/>
      <c r="V44" s="180"/>
      <c r="W44" s="180"/>
    </row>
    <row r="45" spans="1:23" ht="30" customHeight="1" x14ac:dyDescent="0.3">
      <c r="A45" s="190" t="s">
        <v>232</v>
      </c>
      <c r="B45" s="207" t="s">
        <v>244</v>
      </c>
      <c r="C45" s="206" t="s">
        <v>233</v>
      </c>
      <c r="D45" s="281">
        <v>1</v>
      </c>
      <c r="E45" s="218">
        <f>ROUND(D45*$E$7,0)</f>
        <v>7</v>
      </c>
      <c r="F45" s="329">
        <v>1</v>
      </c>
      <c r="G45" s="208">
        <f t="shared" si="5"/>
        <v>7</v>
      </c>
      <c r="H45" s="329">
        <v>0.5</v>
      </c>
      <c r="I45" s="208">
        <f t="shared" si="7"/>
        <v>3.5</v>
      </c>
      <c r="J45" s="340">
        <v>35.72</v>
      </c>
      <c r="K45" s="341">
        <f t="shared" si="3"/>
        <v>125.02</v>
      </c>
      <c r="L45" s="9"/>
      <c r="M45" s="9"/>
      <c r="O45" s="179"/>
      <c r="P45" s="179"/>
      <c r="Q45" s="179"/>
      <c r="R45" s="179"/>
      <c r="T45" s="180"/>
      <c r="U45" s="180"/>
      <c r="V45" s="180"/>
      <c r="W45" s="180"/>
    </row>
    <row r="46" spans="1:23" x14ac:dyDescent="0.3">
      <c r="A46" s="210"/>
      <c r="B46" s="191" t="s">
        <v>277</v>
      </c>
      <c r="C46" s="190" t="s">
        <v>31</v>
      </c>
      <c r="D46" s="235">
        <v>1</v>
      </c>
      <c r="E46" s="218">
        <f>ROUND(D46*$E$7,0)</f>
        <v>7</v>
      </c>
      <c r="F46" s="329">
        <v>1</v>
      </c>
      <c r="G46" s="208">
        <f t="shared" si="5"/>
        <v>7</v>
      </c>
      <c r="H46" s="329">
        <v>1</v>
      </c>
      <c r="I46" s="208">
        <f t="shared" si="7"/>
        <v>7</v>
      </c>
      <c r="J46" s="340">
        <v>35.72</v>
      </c>
      <c r="K46" s="341">
        <f t="shared" si="3"/>
        <v>250.04</v>
      </c>
      <c r="L46" s="9"/>
      <c r="M46" s="9"/>
      <c r="N46" s="171"/>
      <c r="O46" s="179"/>
      <c r="P46" s="179"/>
      <c r="Q46" s="179"/>
      <c r="R46" s="179"/>
      <c r="T46" s="180"/>
      <c r="U46" s="180"/>
      <c r="V46" s="180"/>
      <c r="W46" s="180"/>
    </row>
    <row r="47" spans="1:23" s="274" customFormat="1" x14ac:dyDescent="0.25">
      <c r="A47" s="252"/>
      <c r="B47" s="251" t="s">
        <v>354</v>
      </c>
      <c r="C47" s="253"/>
      <c r="D47" s="254"/>
      <c r="E47" s="333"/>
      <c r="F47" s="332"/>
      <c r="G47" s="333"/>
      <c r="H47" s="380">
        <f>SUM(H38:H46)</f>
        <v>8.83</v>
      </c>
      <c r="I47" s="333">
        <f>SUM(I38:I46)</f>
        <v>64.62</v>
      </c>
      <c r="J47" s="342"/>
      <c r="K47" s="342">
        <f>SUM(K38:K46)</f>
        <v>2308.2264</v>
      </c>
    </row>
    <row r="48" spans="1:23" s="274" customFormat="1" ht="27.6" x14ac:dyDescent="0.3">
      <c r="B48" s="260" t="s">
        <v>364</v>
      </c>
      <c r="C48" s="276"/>
      <c r="D48" s="237"/>
      <c r="E48" s="347">
        <v>7</v>
      </c>
      <c r="F48" s="348" t="s">
        <v>109</v>
      </c>
      <c r="G48" s="339">
        <f>SUM(G9:G47)</f>
        <v>245</v>
      </c>
      <c r="H48" s="339"/>
      <c r="I48" s="339">
        <f>I47+I36+I23</f>
        <v>1108.4100000000001</v>
      </c>
      <c r="J48" s="345"/>
      <c r="K48" s="345">
        <f>K47+K36+K23</f>
        <v>39592.405200000008</v>
      </c>
    </row>
    <row r="49" spans="2:11" s="274" customFormat="1" ht="27.6" x14ac:dyDescent="0.3">
      <c r="B49" s="58"/>
      <c r="C49" s="278"/>
      <c r="D49" s="238"/>
      <c r="E49" s="349"/>
      <c r="F49" s="348" t="s">
        <v>110</v>
      </c>
      <c r="G49" s="339">
        <f>+G48*3</f>
        <v>735</v>
      </c>
      <c r="H49" s="339"/>
      <c r="I49" s="339">
        <f>+I48*3</f>
        <v>3325.2300000000005</v>
      </c>
      <c r="J49" s="345"/>
      <c r="K49" s="346">
        <f>+K48*3</f>
        <v>118777.21560000003</v>
      </c>
    </row>
    <row r="50" spans="2:11" x14ac:dyDescent="0.3">
      <c r="K50" s="158"/>
    </row>
    <row r="51" spans="2:11" x14ac:dyDescent="0.3">
      <c r="K51" s="158"/>
    </row>
    <row r="52" spans="2:11" x14ac:dyDescent="0.3">
      <c r="K52" s="158"/>
    </row>
    <row r="53" spans="2:11" x14ac:dyDescent="0.3">
      <c r="K53" s="158"/>
    </row>
    <row r="54" spans="2:11" x14ac:dyDescent="0.3">
      <c r="K54" s="158"/>
    </row>
    <row r="55" spans="2:11" x14ac:dyDescent="0.3">
      <c r="K55" s="158"/>
    </row>
    <row r="56" spans="2:11" x14ac:dyDescent="0.3">
      <c r="K56" s="158"/>
    </row>
    <row r="57" spans="2:11" x14ac:dyDescent="0.3">
      <c r="K57" s="158"/>
    </row>
    <row r="58" spans="2:11" x14ac:dyDescent="0.3">
      <c r="K58" s="158"/>
    </row>
    <row r="59" spans="2:11" x14ac:dyDescent="0.3">
      <c r="K59" s="158"/>
    </row>
    <row r="60" spans="2:11" x14ac:dyDescent="0.3">
      <c r="K60" s="158"/>
    </row>
    <row r="61" spans="2:11" x14ac:dyDescent="0.3">
      <c r="K61" s="158"/>
    </row>
    <row r="62" spans="2:11" x14ac:dyDescent="0.3">
      <c r="K62" s="158"/>
    </row>
    <row r="63" spans="2:11" x14ac:dyDescent="0.3">
      <c r="K63" s="158"/>
    </row>
    <row r="64" spans="2:11" x14ac:dyDescent="0.3">
      <c r="K64" s="158"/>
    </row>
    <row r="65" spans="11:11" x14ac:dyDescent="0.3">
      <c r="K65" s="158"/>
    </row>
    <row r="66" spans="11:11" x14ac:dyDescent="0.3">
      <c r="K66" s="158"/>
    </row>
    <row r="67" spans="11:11" x14ac:dyDescent="0.3">
      <c r="K67" s="158"/>
    </row>
    <row r="68" spans="11:11" x14ac:dyDescent="0.3">
      <c r="K68" s="158"/>
    </row>
    <row r="69" spans="11:11" x14ac:dyDescent="0.3">
      <c r="K69" s="158"/>
    </row>
    <row r="70" spans="11:11" x14ac:dyDescent="0.3">
      <c r="K70" s="158"/>
    </row>
    <row r="71" spans="11:11" x14ac:dyDescent="0.3">
      <c r="K71" s="158"/>
    </row>
    <row r="72" spans="11:11" x14ac:dyDescent="0.3">
      <c r="K72" s="158"/>
    </row>
    <row r="73" spans="11:11" x14ac:dyDescent="0.3">
      <c r="K73" s="158"/>
    </row>
    <row r="74" spans="11:11" x14ac:dyDescent="0.3">
      <c r="K74" s="158"/>
    </row>
    <row r="75" spans="11:11" x14ac:dyDescent="0.3">
      <c r="K75" s="158"/>
    </row>
    <row r="76" spans="11:11" x14ac:dyDescent="0.3">
      <c r="K76" s="158"/>
    </row>
    <row r="77" spans="11:11" x14ac:dyDescent="0.3">
      <c r="K77" s="158"/>
    </row>
    <row r="78" spans="11:11" x14ac:dyDescent="0.3">
      <c r="K78" s="158"/>
    </row>
    <row r="79" spans="11:11" x14ac:dyDescent="0.3">
      <c r="K79" s="158"/>
    </row>
    <row r="80" spans="11:11" x14ac:dyDescent="0.3">
      <c r="K80" s="158"/>
    </row>
    <row r="81" spans="11:11" x14ac:dyDescent="0.3">
      <c r="K81" s="158"/>
    </row>
    <row r="82" spans="11:11" x14ac:dyDescent="0.3">
      <c r="K82" s="158"/>
    </row>
    <row r="83" spans="11:11" x14ac:dyDescent="0.3">
      <c r="K83" s="158"/>
    </row>
    <row r="84" spans="11:11" x14ac:dyDescent="0.3">
      <c r="K84" s="158"/>
    </row>
    <row r="85" spans="11:11" x14ac:dyDescent="0.3">
      <c r="K85" s="158"/>
    </row>
    <row r="86" spans="11:11" x14ac:dyDescent="0.3">
      <c r="K86" s="158"/>
    </row>
    <row r="87" spans="11:11" x14ac:dyDescent="0.3">
      <c r="K87" s="158"/>
    </row>
    <row r="88" spans="11:11" x14ac:dyDescent="0.3">
      <c r="K88" s="158"/>
    </row>
    <row r="89" spans="11:11" x14ac:dyDescent="0.3">
      <c r="K89" s="158"/>
    </row>
    <row r="90" spans="11:11" x14ac:dyDescent="0.3">
      <c r="K90" s="158"/>
    </row>
    <row r="91" spans="11:11" x14ac:dyDescent="0.3">
      <c r="K91" s="158"/>
    </row>
    <row r="92" spans="11:11" x14ac:dyDescent="0.3">
      <c r="K92" s="158"/>
    </row>
    <row r="93" spans="11:11" x14ac:dyDescent="0.3">
      <c r="K93" s="158"/>
    </row>
    <row r="94" spans="11:11" x14ac:dyDescent="0.3">
      <c r="K94" s="158"/>
    </row>
    <row r="95" spans="11:11" x14ac:dyDescent="0.3">
      <c r="K95" s="158"/>
    </row>
    <row r="96" spans="11:11" x14ac:dyDescent="0.3">
      <c r="K96" s="158"/>
    </row>
    <row r="97" spans="11:11" x14ac:dyDescent="0.3">
      <c r="K97" s="158"/>
    </row>
    <row r="98" spans="11:11" x14ac:dyDescent="0.3">
      <c r="K98" s="158"/>
    </row>
    <row r="99" spans="11:11" x14ac:dyDescent="0.3">
      <c r="K99" s="158"/>
    </row>
    <row r="100" spans="11:11" x14ac:dyDescent="0.3">
      <c r="K100" s="158"/>
    </row>
    <row r="101" spans="11:11" x14ac:dyDescent="0.3">
      <c r="K101" s="158"/>
    </row>
    <row r="102" spans="11:11" x14ac:dyDescent="0.3">
      <c r="K102" s="158"/>
    </row>
    <row r="103" spans="11:11" x14ac:dyDescent="0.3">
      <c r="K103" s="158"/>
    </row>
    <row r="104" spans="11:11" x14ac:dyDescent="0.3">
      <c r="K104" s="158"/>
    </row>
    <row r="105" spans="11:11" x14ac:dyDescent="0.3">
      <c r="K105" s="158"/>
    </row>
    <row r="106" spans="11:11" x14ac:dyDescent="0.3">
      <c r="K106" s="158"/>
    </row>
    <row r="107" spans="11:11" x14ac:dyDescent="0.3">
      <c r="K107" s="158"/>
    </row>
    <row r="108" spans="11:11" x14ac:dyDescent="0.3">
      <c r="K108" s="158"/>
    </row>
    <row r="109" spans="11:11" x14ac:dyDescent="0.3">
      <c r="K109" s="158"/>
    </row>
    <row r="110" spans="11:11" x14ac:dyDescent="0.3">
      <c r="K110" s="158"/>
    </row>
    <row r="111" spans="11:11" x14ac:dyDescent="0.3">
      <c r="K111" s="158"/>
    </row>
    <row r="112" spans="11:11" x14ac:dyDescent="0.3">
      <c r="K112" s="158"/>
    </row>
    <row r="113" spans="11:11" x14ac:dyDescent="0.3">
      <c r="K113" s="158"/>
    </row>
    <row r="114" spans="11:11" x14ac:dyDescent="0.3">
      <c r="K114" s="158"/>
    </row>
    <row r="115" spans="11:11" x14ac:dyDescent="0.3">
      <c r="K115" s="158"/>
    </row>
    <row r="116" spans="11:11" x14ac:dyDescent="0.3">
      <c r="K116" s="158"/>
    </row>
    <row r="117" spans="11:11" x14ac:dyDescent="0.3">
      <c r="K117" s="158"/>
    </row>
    <row r="118" spans="11:11" x14ac:dyDescent="0.3">
      <c r="K118" s="158"/>
    </row>
    <row r="119" spans="11:11" x14ac:dyDescent="0.3">
      <c r="K119" s="158"/>
    </row>
    <row r="120" spans="11:11" x14ac:dyDescent="0.3">
      <c r="K120" s="158"/>
    </row>
    <row r="121" spans="11:11" x14ac:dyDescent="0.3">
      <c r="K121" s="158"/>
    </row>
    <row r="122" spans="11:11" x14ac:dyDescent="0.3">
      <c r="K122" s="158"/>
    </row>
    <row r="123" spans="11:11" x14ac:dyDescent="0.3">
      <c r="K123" s="158"/>
    </row>
    <row r="124" spans="11:11" x14ac:dyDescent="0.3">
      <c r="K124" s="158"/>
    </row>
    <row r="125" spans="11:11" x14ac:dyDescent="0.3">
      <c r="K125" s="158"/>
    </row>
    <row r="126" spans="11:11" x14ac:dyDescent="0.3">
      <c r="K126" s="158"/>
    </row>
    <row r="127" spans="11:11" x14ac:dyDescent="0.3">
      <c r="K127" s="158"/>
    </row>
    <row r="128" spans="11:11" x14ac:dyDescent="0.3">
      <c r="K128" s="158"/>
    </row>
    <row r="129" spans="11:11" x14ac:dyDescent="0.3">
      <c r="K129" s="158"/>
    </row>
    <row r="130" spans="11:11" x14ac:dyDescent="0.3">
      <c r="K130" s="158"/>
    </row>
    <row r="131" spans="11:11" x14ac:dyDescent="0.3">
      <c r="K131" s="158"/>
    </row>
    <row r="132" spans="11:11" x14ac:dyDescent="0.3">
      <c r="K132" s="158"/>
    </row>
    <row r="133" spans="11:11" x14ac:dyDescent="0.3">
      <c r="K133" s="158"/>
    </row>
    <row r="134" spans="11:11" x14ac:dyDescent="0.3">
      <c r="K134" s="158"/>
    </row>
    <row r="135" spans="11:11" x14ac:dyDescent="0.3">
      <c r="K135" s="158"/>
    </row>
    <row r="136" spans="11:11" x14ac:dyDescent="0.3">
      <c r="K136" s="158"/>
    </row>
    <row r="137" spans="11:11" x14ac:dyDescent="0.3">
      <c r="K137" s="158"/>
    </row>
    <row r="138" spans="11:11" x14ac:dyDescent="0.3">
      <c r="K138" s="158"/>
    </row>
    <row r="139" spans="11:11" x14ac:dyDescent="0.3">
      <c r="K139" s="158"/>
    </row>
    <row r="140" spans="11:11" x14ac:dyDescent="0.3">
      <c r="K140" s="158"/>
    </row>
    <row r="141" spans="11:11" x14ac:dyDescent="0.3">
      <c r="K141" s="158"/>
    </row>
    <row r="142" spans="11:11" x14ac:dyDescent="0.3">
      <c r="K142" s="158"/>
    </row>
    <row r="143" spans="11:11" x14ac:dyDescent="0.3">
      <c r="K143" s="158"/>
    </row>
    <row r="144" spans="11:11" x14ac:dyDescent="0.3">
      <c r="K144" s="158"/>
    </row>
    <row r="145" spans="11:11" x14ac:dyDescent="0.3">
      <c r="K145" s="158"/>
    </row>
    <row r="146" spans="11:11" x14ac:dyDescent="0.3">
      <c r="K146" s="158"/>
    </row>
    <row r="147" spans="11:11" x14ac:dyDescent="0.3">
      <c r="K147" s="158"/>
    </row>
    <row r="148" spans="11:11" x14ac:dyDescent="0.3">
      <c r="K148" s="158"/>
    </row>
    <row r="149" spans="11:11" x14ac:dyDescent="0.3">
      <c r="K149" s="158"/>
    </row>
    <row r="150" spans="11:11" x14ac:dyDescent="0.3">
      <c r="K150" s="158"/>
    </row>
    <row r="151" spans="11:11" x14ac:dyDescent="0.3">
      <c r="K151" s="158"/>
    </row>
    <row r="152" spans="11:11" x14ac:dyDescent="0.3">
      <c r="K152" s="158"/>
    </row>
    <row r="153" spans="11:11" x14ac:dyDescent="0.3">
      <c r="K153" s="158"/>
    </row>
    <row r="154" spans="11:11" x14ac:dyDescent="0.3">
      <c r="K154" s="158"/>
    </row>
    <row r="155" spans="11:11" x14ac:dyDescent="0.3">
      <c r="K155" s="158"/>
    </row>
    <row r="156" spans="11:11" x14ac:dyDescent="0.3">
      <c r="K156" s="158"/>
    </row>
    <row r="157" spans="11:11" x14ac:dyDescent="0.3">
      <c r="K157" s="158"/>
    </row>
    <row r="158" spans="11:11" x14ac:dyDescent="0.3">
      <c r="K158" s="158"/>
    </row>
    <row r="159" spans="11:11" x14ac:dyDescent="0.3">
      <c r="K159" s="158"/>
    </row>
    <row r="160" spans="11:11" x14ac:dyDescent="0.3">
      <c r="K160" s="158"/>
    </row>
    <row r="161" spans="11:11" x14ac:dyDescent="0.3">
      <c r="K161" s="158"/>
    </row>
    <row r="162" spans="11:11" x14ac:dyDescent="0.3">
      <c r="K162" s="158"/>
    </row>
    <row r="163" spans="11:11" x14ac:dyDescent="0.3">
      <c r="K163" s="158"/>
    </row>
    <row r="164" spans="11:11" x14ac:dyDescent="0.3">
      <c r="K164" s="158"/>
    </row>
    <row r="165" spans="11:11" x14ac:dyDescent="0.3">
      <c r="K165" s="158"/>
    </row>
    <row r="166" spans="11:11" x14ac:dyDescent="0.3">
      <c r="K166" s="158"/>
    </row>
    <row r="167" spans="11:11" x14ac:dyDescent="0.3">
      <c r="K167" s="158"/>
    </row>
    <row r="168" spans="11:11" x14ac:dyDescent="0.3">
      <c r="K168" s="158"/>
    </row>
    <row r="169" spans="11:11" x14ac:dyDescent="0.3">
      <c r="K169" s="158"/>
    </row>
    <row r="170" spans="11:11" x14ac:dyDescent="0.3">
      <c r="K170" s="158"/>
    </row>
    <row r="171" spans="11:11" x14ac:dyDescent="0.3">
      <c r="K171" s="158"/>
    </row>
    <row r="172" spans="11:11" x14ac:dyDescent="0.3">
      <c r="K172" s="158"/>
    </row>
    <row r="173" spans="11:11" x14ac:dyDescent="0.3">
      <c r="K173" s="158"/>
    </row>
    <row r="174" spans="11:11" x14ac:dyDescent="0.3">
      <c r="K174" s="158"/>
    </row>
    <row r="175" spans="11:11" x14ac:dyDescent="0.3">
      <c r="K175" s="158"/>
    </row>
    <row r="176" spans="11:11" x14ac:dyDescent="0.3">
      <c r="K176" s="158"/>
    </row>
    <row r="177" spans="11:11" x14ac:dyDescent="0.3">
      <c r="K177" s="158"/>
    </row>
    <row r="178" spans="11:11" x14ac:dyDescent="0.3">
      <c r="K178" s="158"/>
    </row>
    <row r="179" spans="11:11" x14ac:dyDescent="0.3">
      <c r="K179" s="158"/>
    </row>
    <row r="180" spans="11:11" x14ac:dyDescent="0.3">
      <c r="K180" s="158"/>
    </row>
    <row r="181" spans="11:11" x14ac:dyDescent="0.3">
      <c r="K181" s="158"/>
    </row>
    <row r="182" spans="11:11" x14ac:dyDescent="0.3">
      <c r="K182" s="158"/>
    </row>
    <row r="183" spans="11:11" x14ac:dyDescent="0.3">
      <c r="K183" s="158"/>
    </row>
    <row r="184" spans="11:11" x14ac:dyDescent="0.3">
      <c r="K184" s="158"/>
    </row>
    <row r="185" spans="11:11" x14ac:dyDescent="0.3">
      <c r="K185" s="158"/>
    </row>
    <row r="186" spans="11:11" x14ac:dyDescent="0.3">
      <c r="K186" s="158"/>
    </row>
    <row r="187" spans="11:11" x14ac:dyDescent="0.3">
      <c r="K187" s="158"/>
    </row>
    <row r="188" spans="11:11" x14ac:dyDescent="0.3">
      <c r="K188" s="158"/>
    </row>
    <row r="189" spans="11:11" x14ac:dyDescent="0.3">
      <c r="K189" s="158"/>
    </row>
    <row r="190" spans="11:11" x14ac:dyDescent="0.3">
      <c r="K190" s="158"/>
    </row>
    <row r="191" spans="11:11" x14ac:dyDescent="0.3">
      <c r="K191" s="158"/>
    </row>
    <row r="192" spans="11:11" x14ac:dyDescent="0.3">
      <c r="K192" s="158"/>
    </row>
    <row r="193" spans="11:11" x14ac:dyDescent="0.3">
      <c r="K193" s="158"/>
    </row>
    <row r="194" spans="11:11" x14ac:dyDescent="0.3">
      <c r="K194" s="158"/>
    </row>
    <row r="195" spans="11:11" x14ac:dyDescent="0.3">
      <c r="K195" s="158"/>
    </row>
    <row r="196" spans="11:11" x14ac:dyDescent="0.3">
      <c r="K196" s="158"/>
    </row>
    <row r="197" spans="11:11" x14ac:dyDescent="0.3">
      <c r="K197" s="158"/>
    </row>
    <row r="198" spans="11:11" x14ac:dyDescent="0.3">
      <c r="K198" s="158"/>
    </row>
    <row r="199" spans="11:11" x14ac:dyDescent="0.3">
      <c r="K199" s="158"/>
    </row>
    <row r="200" spans="11:11" x14ac:dyDescent="0.3">
      <c r="K200" s="158"/>
    </row>
    <row r="201" spans="11:11" x14ac:dyDescent="0.3">
      <c r="K201" s="158"/>
    </row>
    <row r="202" spans="11:11" x14ac:dyDescent="0.3">
      <c r="K202" s="158"/>
    </row>
    <row r="203" spans="11:11" x14ac:dyDescent="0.3">
      <c r="K203" s="158"/>
    </row>
    <row r="204" spans="11:11" x14ac:dyDescent="0.3">
      <c r="K204" s="158"/>
    </row>
    <row r="205" spans="11:11" x14ac:dyDescent="0.3">
      <c r="K205" s="158"/>
    </row>
    <row r="206" spans="11:11" x14ac:dyDescent="0.3">
      <c r="K206" s="158"/>
    </row>
    <row r="207" spans="11:11" x14ac:dyDescent="0.3">
      <c r="K207" s="158"/>
    </row>
    <row r="208" spans="11:11" x14ac:dyDescent="0.3">
      <c r="K208" s="158"/>
    </row>
    <row r="209" spans="11:11" x14ac:dyDescent="0.3">
      <c r="K209" s="158"/>
    </row>
    <row r="210" spans="11:11" x14ac:dyDescent="0.3">
      <c r="K210" s="158"/>
    </row>
    <row r="211" spans="11:11" x14ac:dyDescent="0.3">
      <c r="K211" s="158"/>
    </row>
    <row r="212" spans="11:11" x14ac:dyDescent="0.3">
      <c r="K212" s="158"/>
    </row>
    <row r="213" spans="11:11" x14ac:dyDescent="0.3">
      <c r="K213" s="158"/>
    </row>
    <row r="214" spans="11:11" x14ac:dyDescent="0.3">
      <c r="K214" s="158"/>
    </row>
    <row r="215" spans="11:11" x14ac:dyDescent="0.3">
      <c r="K215" s="158"/>
    </row>
    <row r="216" spans="11:11" x14ac:dyDescent="0.3">
      <c r="K216" s="158"/>
    </row>
    <row r="217" spans="11:11" x14ac:dyDescent="0.3">
      <c r="K217" s="158"/>
    </row>
    <row r="218" spans="11:11" x14ac:dyDescent="0.3">
      <c r="K218" s="158"/>
    </row>
    <row r="219" spans="11:11" x14ac:dyDescent="0.3">
      <c r="K219" s="158"/>
    </row>
    <row r="220" spans="11:11" x14ac:dyDescent="0.3">
      <c r="K220" s="158"/>
    </row>
    <row r="221" spans="11:11" x14ac:dyDescent="0.3">
      <c r="K221" s="158"/>
    </row>
    <row r="222" spans="11:11" x14ac:dyDescent="0.3">
      <c r="K222" s="158"/>
    </row>
    <row r="223" spans="11:11" x14ac:dyDescent="0.3">
      <c r="K223" s="158"/>
    </row>
    <row r="224" spans="11:11" x14ac:dyDescent="0.3">
      <c r="K224" s="158"/>
    </row>
    <row r="225" spans="11:11" x14ac:dyDescent="0.3">
      <c r="K225" s="158"/>
    </row>
    <row r="226" spans="11:11" x14ac:dyDescent="0.3">
      <c r="K226" s="158"/>
    </row>
    <row r="227" spans="11:11" x14ac:dyDescent="0.3">
      <c r="K227" s="158"/>
    </row>
    <row r="228" spans="11:11" x14ac:dyDescent="0.3">
      <c r="K228" s="158"/>
    </row>
    <row r="229" spans="11:11" x14ac:dyDescent="0.3">
      <c r="K229" s="158"/>
    </row>
    <row r="230" spans="11:11" x14ac:dyDescent="0.3">
      <c r="K230" s="158"/>
    </row>
    <row r="231" spans="11:11" x14ac:dyDescent="0.3">
      <c r="K231" s="158"/>
    </row>
    <row r="232" spans="11:11" x14ac:dyDescent="0.3">
      <c r="K232" s="158"/>
    </row>
    <row r="233" spans="11:11" x14ac:dyDescent="0.3">
      <c r="K233" s="158"/>
    </row>
    <row r="234" spans="11:11" x14ac:dyDescent="0.3">
      <c r="K234" s="158"/>
    </row>
    <row r="235" spans="11:11" x14ac:dyDescent="0.3">
      <c r="K235" s="158"/>
    </row>
    <row r="236" spans="11:11" x14ac:dyDescent="0.3">
      <c r="K236" s="158"/>
    </row>
    <row r="237" spans="11:11" x14ac:dyDescent="0.3">
      <c r="K237" s="158"/>
    </row>
    <row r="238" spans="11:11" x14ac:dyDescent="0.3">
      <c r="K238" s="158"/>
    </row>
    <row r="239" spans="11:11" x14ac:dyDescent="0.3">
      <c r="K239" s="158"/>
    </row>
    <row r="240" spans="11:11" x14ac:dyDescent="0.3">
      <c r="K240" s="158"/>
    </row>
    <row r="241" spans="11:11" x14ac:dyDescent="0.3">
      <c r="K241" s="158"/>
    </row>
    <row r="242" spans="11:11" x14ac:dyDescent="0.3">
      <c r="K242" s="158"/>
    </row>
    <row r="243" spans="11:11" x14ac:dyDescent="0.3">
      <c r="K243" s="158"/>
    </row>
    <row r="244" spans="11:11" x14ac:dyDescent="0.3">
      <c r="K244" s="158"/>
    </row>
    <row r="245" spans="11:11" x14ac:dyDescent="0.3">
      <c r="K245" s="158"/>
    </row>
    <row r="246" spans="11:11" x14ac:dyDescent="0.3">
      <c r="K246" s="158"/>
    </row>
    <row r="247" spans="11:11" x14ac:dyDescent="0.3">
      <c r="K247" s="158"/>
    </row>
    <row r="248" spans="11:11" x14ac:dyDescent="0.3">
      <c r="K248" s="158"/>
    </row>
    <row r="249" spans="11:11" x14ac:dyDescent="0.3">
      <c r="K249" s="158"/>
    </row>
    <row r="250" spans="11:11" x14ac:dyDescent="0.3">
      <c r="K250" s="158"/>
    </row>
    <row r="251" spans="11:11" x14ac:dyDescent="0.3">
      <c r="K251" s="158"/>
    </row>
    <row r="252" spans="11:11" x14ac:dyDescent="0.3">
      <c r="K252" s="158"/>
    </row>
    <row r="253" spans="11:11" x14ac:dyDescent="0.3">
      <c r="K253" s="158"/>
    </row>
    <row r="254" spans="11:11" x14ac:dyDescent="0.3">
      <c r="K254" s="158"/>
    </row>
    <row r="255" spans="11:11" x14ac:dyDescent="0.3">
      <c r="K255" s="158"/>
    </row>
    <row r="256" spans="11:11" x14ac:dyDescent="0.3">
      <c r="K256" s="158"/>
    </row>
    <row r="257" spans="11:11" x14ac:dyDescent="0.3">
      <c r="K257" s="158"/>
    </row>
    <row r="258" spans="11:11" x14ac:dyDescent="0.3">
      <c r="K258" s="158"/>
    </row>
    <row r="259" spans="11:11" x14ac:dyDescent="0.3">
      <c r="K259" s="158"/>
    </row>
    <row r="260" spans="11:11" x14ac:dyDescent="0.3">
      <c r="K260" s="158"/>
    </row>
    <row r="261" spans="11:11" x14ac:dyDescent="0.3">
      <c r="K261" s="158"/>
    </row>
    <row r="262" spans="11:11" x14ac:dyDescent="0.3">
      <c r="K262" s="158"/>
    </row>
    <row r="263" spans="11:11" x14ac:dyDescent="0.3">
      <c r="K263" s="158"/>
    </row>
    <row r="264" spans="11:11" x14ac:dyDescent="0.3">
      <c r="K264" s="158"/>
    </row>
    <row r="265" spans="11:11" x14ac:dyDescent="0.3">
      <c r="K265" s="158"/>
    </row>
    <row r="266" spans="11:11" x14ac:dyDescent="0.3">
      <c r="K266" s="158"/>
    </row>
    <row r="267" spans="11:11" x14ac:dyDescent="0.3">
      <c r="K267" s="158"/>
    </row>
    <row r="268" spans="11:11" x14ac:dyDescent="0.3">
      <c r="K268" s="158"/>
    </row>
    <row r="269" spans="11:11" x14ac:dyDescent="0.3">
      <c r="K269" s="158"/>
    </row>
    <row r="270" spans="11:11" x14ac:dyDescent="0.3">
      <c r="K270" s="158"/>
    </row>
    <row r="271" spans="11:11" x14ac:dyDescent="0.3">
      <c r="K271" s="158"/>
    </row>
    <row r="272" spans="11:11" x14ac:dyDescent="0.3">
      <c r="K272" s="158"/>
    </row>
    <row r="273" spans="11:11" x14ac:dyDescent="0.3">
      <c r="K273" s="158"/>
    </row>
    <row r="274" spans="11:11" x14ac:dyDescent="0.3">
      <c r="K274" s="158"/>
    </row>
    <row r="275" spans="11:11" x14ac:dyDescent="0.3">
      <c r="K275" s="158"/>
    </row>
    <row r="276" spans="11:11" x14ac:dyDescent="0.3">
      <c r="K276" s="158"/>
    </row>
    <row r="277" spans="11:11" x14ac:dyDescent="0.3">
      <c r="K277" s="158"/>
    </row>
    <row r="278" spans="11:11" x14ac:dyDescent="0.3">
      <c r="K278" s="158"/>
    </row>
    <row r="279" spans="11:11" x14ac:dyDescent="0.3">
      <c r="K279" s="158"/>
    </row>
    <row r="280" spans="11:11" x14ac:dyDescent="0.3">
      <c r="K280" s="158"/>
    </row>
    <row r="281" spans="11:11" x14ac:dyDescent="0.3">
      <c r="K281" s="158"/>
    </row>
    <row r="282" spans="11:11" x14ac:dyDescent="0.3">
      <c r="K282" s="158"/>
    </row>
    <row r="283" spans="11:11" x14ac:dyDescent="0.3">
      <c r="K283" s="158"/>
    </row>
    <row r="284" spans="11:11" x14ac:dyDescent="0.3">
      <c r="K284" s="158"/>
    </row>
    <row r="285" spans="11:11" x14ac:dyDescent="0.3">
      <c r="K285" s="158"/>
    </row>
    <row r="286" spans="11:11" x14ac:dyDescent="0.3">
      <c r="K286" s="158"/>
    </row>
    <row r="287" spans="11:11" x14ac:dyDescent="0.3">
      <c r="K287" s="158"/>
    </row>
    <row r="288" spans="11:11" x14ac:dyDescent="0.3">
      <c r="K288" s="158"/>
    </row>
    <row r="289" spans="11:11" x14ac:dyDescent="0.3">
      <c r="K289" s="158"/>
    </row>
    <row r="290" spans="11:11" x14ac:dyDescent="0.3">
      <c r="K290" s="158"/>
    </row>
    <row r="291" spans="11:11" x14ac:dyDescent="0.3">
      <c r="K291" s="158"/>
    </row>
    <row r="292" spans="11:11" x14ac:dyDescent="0.3">
      <c r="K292" s="158"/>
    </row>
    <row r="293" spans="11:11" x14ac:dyDescent="0.3">
      <c r="K293" s="158"/>
    </row>
    <row r="294" spans="11:11" x14ac:dyDescent="0.3">
      <c r="K294" s="158"/>
    </row>
    <row r="295" spans="11:11" x14ac:dyDescent="0.3">
      <c r="K295" s="158"/>
    </row>
    <row r="296" spans="11:11" x14ac:dyDescent="0.3">
      <c r="K296" s="158"/>
    </row>
    <row r="297" spans="11:11" x14ac:dyDescent="0.3">
      <c r="K297" s="158"/>
    </row>
    <row r="298" spans="11:11" x14ac:dyDescent="0.3">
      <c r="K298" s="158"/>
    </row>
    <row r="299" spans="11:11" x14ac:dyDescent="0.3">
      <c r="K299" s="158"/>
    </row>
    <row r="300" spans="11:11" x14ac:dyDescent="0.3">
      <c r="K300" s="158"/>
    </row>
    <row r="301" spans="11:11" x14ac:dyDescent="0.3">
      <c r="K301" s="158"/>
    </row>
    <row r="302" spans="11:11" x14ac:dyDescent="0.3">
      <c r="K302" s="158"/>
    </row>
    <row r="303" spans="11:11" x14ac:dyDescent="0.3">
      <c r="K303" s="158"/>
    </row>
    <row r="304" spans="11:11" x14ac:dyDescent="0.3">
      <c r="K304" s="158"/>
    </row>
    <row r="305" spans="11:11" x14ac:dyDescent="0.3">
      <c r="K305" s="158"/>
    </row>
    <row r="306" spans="11:11" x14ac:dyDescent="0.3">
      <c r="K306" s="158"/>
    </row>
    <row r="307" spans="11:11" x14ac:dyDescent="0.3">
      <c r="K307" s="158"/>
    </row>
    <row r="308" spans="11:11" x14ac:dyDescent="0.3">
      <c r="K308" s="158"/>
    </row>
    <row r="309" spans="11:11" x14ac:dyDescent="0.3">
      <c r="K309" s="158"/>
    </row>
    <row r="310" spans="11:11" x14ac:dyDescent="0.3">
      <c r="K310" s="158"/>
    </row>
    <row r="311" spans="11:11" x14ac:dyDescent="0.3">
      <c r="K311" s="158"/>
    </row>
    <row r="312" spans="11:11" x14ac:dyDescent="0.3">
      <c r="K312" s="158"/>
    </row>
    <row r="313" spans="11:11" x14ac:dyDescent="0.3">
      <c r="K313" s="158"/>
    </row>
    <row r="314" spans="11:11" x14ac:dyDescent="0.3">
      <c r="K314" s="158"/>
    </row>
    <row r="315" spans="11:11" x14ac:dyDescent="0.3">
      <c r="K315" s="158"/>
    </row>
    <row r="316" spans="11:11" x14ac:dyDescent="0.3">
      <c r="K316" s="158"/>
    </row>
    <row r="317" spans="11:11" x14ac:dyDescent="0.3">
      <c r="K317" s="158"/>
    </row>
    <row r="318" spans="11:11" x14ac:dyDescent="0.3">
      <c r="K318" s="158"/>
    </row>
    <row r="319" spans="11:11" x14ac:dyDescent="0.3">
      <c r="K319" s="158"/>
    </row>
    <row r="320" spans="11:11" x14ac:dyDescent="0.3">
      <c r="K320" s="158"/>
    </row>
    <row r="321" spans="11:11" x14ac:dyDescent="0.3">
      <c r="K321" s="158"/>
    </row>
    <row r="322" spans="11:11" x14ac:dyDescent="0.3">
      <c r="K322" s="158"/>
    </row>
    <row r="323" spans="11:11" x14ac:dyDescent="0.3">
      <c r="K323" s="158"/>
    </row>
    <row r="324" spans="11:11" x14ac:dyDescent="0.3">
      <c r="K324" s="158"/>
    </row>
    <row r="325" spans="11:11" x14ac:dyDescent="0.3">
      <c r="K325" s="158"/>
    </row>
    <row r="326" spans="11:11" x14ac:dyDescent="0.3">
      <c r="K326" s="158"/>
    </row>
    <row r="327" spans="11:11" x14ac:dyDescent="0.3">
      <c r="K327" s="158"/>
    </row>
    <row r="328" spans="11:11" x14ac:dyDescent="0.3">
      <c r="K328" s="158"/>
    </row>
    <row r="329" spans="11:11" x14ac:dyDescent="0.3">
      <c r="K329" s="158"/>
    </row>
    <row r="330" spans="11:11" x14ac:dyDescent="0.3">
      <c r="K330" s="158"/>
    </row>
    <row r="331" spans="11:11" x14ac:dyDescent="0.3">
      <c r="K331" s="158"/>
    </row>
    <row r="332" spans="11:11" x14ac:dyDescent="0.3">
      <c r="K332" s="158"/>
    </row>
    <row r="333" spans="11:11" x14ac:dyDescent="0.3">
      <c r="K333" s="158"/>
    </row>
    <row r="334" spans="11:11" x14ac:dyDescent="0.3">
      <c r="K334" s="158"/>
    </row>
    <row r="335" spans="11:11" x14ac:dyDescent="0.3">
      <c r="K335" s="158"/>
    </row>
    <row r="336" spans="11:11" x14ac:dyDescent="0.3">
      <c r="K336" s="158"/>
    </row>
    <row r="337" spans="11:11" x14ac:dyDescent="0.3">
      <c r="K337" s="158"/>
    </row>
    <row r="338" spans="11:11" x14ac:dyDescent="0.3">
      <c r="K338" s="158"/>
    </row>
    <row r="339" spans="11:11" x14ac:dyDescent="0.3">
      <c r="K339" s="158"/>
    </row>
    <row r="340" spans="11:11" x14ac:dyDescent="0.3">
      <c r="K340" s="158"/>
    </row>
    <row r="341" spans="11:11" x14ac:dyDescent="0.3">
      <c r="K341" s="158"/>
    </row>
    <row r="342" spans="11:11" x14ac:dyDescent="0.3">
      <c r="K342" s="158"/>
    </row>
    <row r="343" spans="11:11" x14ac:dyDescent="0.3">
      <c r="K343" s="158"/>
    </row>
    <row r="344" spans="11:11" x14ac:dyDescent="0.3">
      <c r="K344" s="158"/>
    </row>
    <row r="345" spans="11:11" x14ac:dyDescent="0.3">
      <c r="K345" s="158"/>
    </row>
    <row r="346" spans="11:11" x14ac:dyDescent="0.3">
      <c r="K346" s="158"/>
    </row>
    <row r="347" spans="11:11" x14ac:dyDescent="0.3">
      <c r="K347" s="158"/>
    </row>
    <row r="348" spans="11:11" x14ac:dyDescent="0.3">
      <c r="K348" s="158"/>
    </row>
    <row r="349" spans="11:11" x14ac:dyDescent="0.3">
      <c r="K349" s="158"/>
    </row>
    <row r="350" spans="11:11" x14ac:dyDescent="0.3">
      <c r="K350" s="158"/>
    </row>
    <row r="351" spans="11:11" x14ac:dyDescent="0.3">
      <c r="K351" s="158"/>
    </row>
    <row r="352" spans="11:11" x14ac:dyDescent="0.3">
      <c r="K352" s="158"/>
    </row>
    <row r="353" spans="11:11" x14ac:dyDescent="0.3">
      <c r="K353" s="158"/>
    </row>
    <row r="354" spans="11:11" x14ac:dyDescent="0.3">
      <c r="K354" s="158"/>
    </row>
    <row r="355" spans="11:11" x14ac:dyDescent="0.3">
      <c r="K355" s="158"/>
    </row>
    <row r="356" spans="11:11" x14ac:dyDescent="0.3">
      <c r="K356" s="158"/>
    </row>
    <row r="357" spans="11:11" x14ac:dyDescent="0.3">
      <c r="K357" s="158"/>
    </row>
    <row r="358" spans="11:11" x14ac:dyDescent="0.3">
      <c r="K358" s="158"/>
    </row>
    <row r="359" spans="11:11" x14ac:dyDescent="0.3">
      <c r="K359" s="158"/>
    </row>
    <row r="360" spans="11:11" x14ac:dyDescent="0.3">
      <c r="K360" s="158"/>
    </row>
    <row r="361" spans="11:11" x14ac:dyDescent="0.3">
      <c r="K361" s="158"/>
    </row>
    <row r="362" spans="11:11" x14ac:dyDescent="0.3">
      <c r="K362" s="158"/>
    </row>
    <row r="363" spans="11:11" x14ac:dyDescent="0.3">
      <c r="K363" s="158"/>
    </row>
    <row r="364" spans="11:11" x14ac:dyDescent="0.3">
      <c r="K364" s="158"/>
    </row>
    <row r="365" spans="11:11" x14ac:dyDescent="0.3">
      <c r="K365" s="158"/>
    </row>
    <row r="366" spans="11:11" x14ac:dyDescent="0.3">
      <c r="K366" s="158"/>
    </row>
    <row r="367" spans="11:11" x14ac:dyDescent="0.3">
      <c r="K367" s="158"/>
    </row>
    <row r="368" spans="11:11" x14ac:dyDescent="0.3">
      <c r="K368" s="158"/>
    </row>
    <row r="369" spans="11:11" x14ac:dyDescent="0.3">
      <c r="K369" s="158"/>
    </row>
    <row r="370" spans="11:11" x14ac:dyDescent="0.3">
      <c r="K370" s="158"/>
    </row>
    <row r="371" spans="11:11" x14ac:dyDescent="0.3">
      <c r="K371" s="158"/>
    </row>
    <row r="372" spans="11:11" x14ac:dyDescent="0.3">
      <c r="K372" s="158"/>
    </row>
    <row r="373" spans="11:11" x14ac:dyDescent="0.3">
      <c r="K373" s="158"/>
    </row>
    <row r="374" spans="11:11" x14ac:dyDescent="0.3">
      <c r="K374" s="158"/>
    </row>
    <row r="375" spans="11:11" x14ac:dyDescent="0.3">
      <c r="K375" s="158"/>
    </row>
    <row r="376" spans="11:11" x14ac:dyDescent="0.3">
      <c r="K376" s="158"/>
    </row>
    <row r="377" spans="11:11" x14ac:dyDescent="0.3">
      <c r="K377" s="158"/>
    </row>
    <row r="378" spans="11:11" x14ac:dyDescent="0.3">
      <c r="K378" s="158"/>
    </row>
    <row r="379" spans="11:11" x14ac:dyDescent="0.3">
      <c r="K379" s="158"/>
    </row>
    <row r="380" spans="11:11" x14ac:dyDescent="0.3">
      <c r="K380" s="158"/>
    </row>
    <row r="381" spans="11:11" x14ac:dyDescent="0.3">
      <c r="K381" s="158"/>
    </row>
    <row r="382" spans="11:11" x14ac:dyDescent="0.3">
      <c r="K382" s="158"/>
    </row>
    <row r="383" spans="11:11" x14ac:dyDescent="0.3">
      <c r="K383" s="158"/>
    </row>
    <row r="384" spans="11:11" x14ac:dyDescent="0.3">
      <c r="K384" s="158"/>
    </row>
    <row r="385" spans="11:11" x14ac:dyDescent="0.3">
      <c r="K385" s="158"/>
    </row>
    <row r="386" spans="11:11" x14ac:dyDescent="0.3">
      <c r="K386" s="158"/>
    </row>
    <row r="387" spans="11:11" x14ac:dyDescent="0.3">
      <c r="K387" s="158"/>
    </row>
    <row r="388" spans="11:11" x14ac:dyDescent="0.3">
      <c r="K388" s="158"/>
    </row>
    <row r="389" spans="11:11" x14ac:dyDescent="0.3">
      <c r="K389" s="158"/>
    </row>
    <row r="390" spans="11:11" x14ac:dyDescent="0.3">
      <c r="K390" s="158"/>
    </row>
    <row r="391" spans="11:11" x14ac:dyDescent="0.3">
      <c r="K391" s="158"/>
    </row>
    <row r="392" spans="11:11" x14ac:dyDescent="0.3">
      <c r="K392" s="158"/>
    </row>
    <row r="393" spans="11:11" x14ac:dyDescent="0.3">
      <c r="K393" s="158"/>
    </row>
    <row r="394" spans="11:11" x14ac:dyDescent="0.3">
      <c r="K394" s="158"/>
    </row>
    <row r="395" spans="11:11" x14ac:dyDescent="0.3">
      <c r="K395" s="158"/>
    </row>
    <row r="396" spans="11:11" x14ac:dyDescent="0.3">
      <c r="K396" s="158"/>
    </row>
    <row r="397" spans="11:11" x14ac:dyDescent="0.3">
      <c r="K397" s="158"/>
    </row>
    <row r="398" spans="11:11" x14ac:dyDescent="0.3">
      <c r="K398" s="158"/>
    </row>
    <row r="399" spans="11:11" x14ac:dyDescent="0.3">
      <c r="K399" s="158"/>
    </row>
    <row r="400" spans="11:11" x14ac:dyDescent="0.3">
      <c r="K400" s="158"/>
    </row>
    <row r="401" spans="11:11" x14ac:dyDescent="0.3">
      <c r="K401" s="158"/>
    </row>
    <row r="402" spans="11:11" x14ac:dyDescent="0.3">
      <c r="K402" s="158"/>
    </row>
    <row r="403" spans="11:11" x14ac:dyDescent="0.3">
      <c r="K403" s="158"/>
    </row>
    <row r="404" spans="11:11" x14ac:dyDescent="0.3">
      <c r="K404" s="158"/>
    </row>
    <row r="405" spans="11:11" x14ac:dyDescent="0.3">
      <c r="K405" s="158"/>
    </row>
    <row r="406" spans="11:11" x14ac:dyDescent="0.3">
      <c r="K406" s="158"/>
    </row>
    <row r="407" spans="11:11" x14ac:dyDescent="0.3">
      <c r="K407" s="158"/>
    </row>
    <row r="408" spans="11:11" x14ac:dyDescent="0.3">
      <c r="K408" s="158"/>
    </row>
    <row r="409" spans="11:11" x14ac:dyDescent="0.3">
      <c r="K409" s="158"/>
    </row>
    <row r="410" spans="11:11" x14ac:dyDescent="0.3">
      <c r="K410" s="158"/>
    </row>
    <row r="411" spans="11:11" x14ac:dyDescent="0.3">
      <c r="K411" s="158"/>
    </row>
    <row r="412" spans="11:11" x14ac:dyDescent="0.3">
      <c r="K412" s="158"/>
    </row>
    <row r="413" spans="11:11" x14ac:dyDescent="0.3">
      <c r="K413" s="158"/>
    </row>
    <row r="414" spans="11:11" x14ac:dyDescent="0.3">
      <c r="K414" s="158"/>
    </row>
    <row r="415" spans="11:11" x14ac:dyDescent="0.3">
      <c r="K415" s="158"/>
    </row>
    <row r="416" spans="11:11" x14ac:dyDescent="0.3">
      <c r="K416" s="158"/>
    </row>
    <row r="417" spans="11:11" x14ac:dyDescent="0.3">
      <c r="K417" s="158"/>
    </row>
    <row r="418" spans="11:11" x14ac:dyDescent="0.3">
      <c r="K418" s="158"/>
    </row>
    <row r="419" spans="11:11" x14ac:dyDescent="0.3">
      <c r="K419" s="158"/>
    </row>
    <row r="420" spans="11:11" x14ac:dyDescent="0.3">
      <c r="K420" s="158"/>
    </row>
    <row r="421" spans="11:11" x14ac:dyDescent="0.3">
      <c r="K421" s="158"/>
    </row>
    <row r="422" spans="11:11" x14ac:dyDescent="0.3">
      <c r="K422" s="158"/>
    </row>
    <row r="423" spans="11:11" x14ac:dyDescent="0.3">
      <c r="K423" s="158"/>
    </row>
    <row r="424" spans="11:11" x14ac:dyDescent="0.3">
      <c r="K424" s="158"/>
    </row>
    <row r="425" spans="11:11" x14ac:dyDescent="0.3">
      <c r="K425" s="158"/>
    </row>
    <row r="426" spans="11:11" x14ac:dyDescent="0.3">
      <c r="K426" s="158"/>
    </row>
    <row r="427" spans="11:11" x14ac:dyDescent="0.3">
      <c r="K427" s="158"/>
    </row>
    <row r="428" spans="11:11" x14ac:dyDescent="0.3">
      <c r="K428" s="158"/>
    </row>
    <row r="429" spans="11:11" x14ac:dyDescent="0.3">
      <c r="K429" s="158"/>
    </row>
    <row r="430" spans="11:11" x14ac:dyDescent="0.3">
      <c r="K430" s="158"/>
    </row>
    <row r="431" spans="11:11" x14ac:dyDescent="0.3">
      <c r="K431" s="158"/>
    </row>
    <row r="432" spans="11:11" x14ac:dyDescent="0.3">
      <c r="K432" s="158"/>
    </row>
    <row r="433" spans="11:11" x14ac:dyDescent="0.3">
      <c r="K433" s="158"/>
    </row>
    <row r="434" spans="11:11" x14ac:dyDescent="0.3">
      <c r="K434" s="158"/>
    </row>
    <row r="435" spans="11:11" x14ac:dyDescent="0.3">
      <c r="K435" s="158"/>
    </row>
    <row r="436" spans="11:11" x14ac:dyDescent="0.3">
      <c r="K436" s="158"/>
    </row>
    <row r="437" spans="11:11" x14ac:dyDescent="0.3">
      <c r="K437" s="158"/>
    </row>
    <row r="438" spans="11:11" x14ac:dyDescent="0.3">
      <c r="K438" s="158"/>
    </row>
    <row r="439" spans="11:11" x14ac:dyDescent="0.3">
      <c r="K439" s="158"/>
    </row>
    <row r="440" spans="11:11" x14ac:dyDescent="0.3">
      <c r="K440" s="158"/>
    </row>
    <row r="441" spans="11:11" x14ac:dyDescent="0.3">
      <c r="K441" s="158"/>
    </row>
    <row r="442" spans="11:11" x14ac:dyDescent="0.3">
      <c r="K442" s="158"/>
    </row>
    <row r="443" spans="11:11" x14ac:dyDescent="0.3">
      <c r="K443" s="158"/>
    </row>
    <row r="444" spans="11:11" x14ac:dyDescent="0.3">
      <c r="K444" s="158"/>
    </row>
    <row r="445" spans="11:11" x14ac:dyDescent="0.3">
      <c r="K445" s="158"/>
    </row>
    <row r="446" spans="11:11" x14ac:dyDescent="0.3">
      <c r="K446" s="158"/>
    </row>
    <row r="447" spans="11:11" x14ac:dyDescent="0.3">
      <c r="K447" s="158"/>
    </row>
    <row r="448" spans="11:11" x14ac:dyDescent="0.3">
      <c r="K448" s="158"/>
    </row>
    <row r="449" spans="11:11" x14ac:dyDescent="0.3">
      <c r="K449" s="158"/>
    </row>
    <row r="450" spans="11:11" x14ac:dyDescent="0.3">
      <c r="K450" s="158"/>
    </row>
    <row r="451" spans="11:11" x14ac:dyDescent="0.3">
      <c r="K451" s="158"/>
    </row>
    <row r="452" spans="11:11" x14ac:dyDescent="0.3">
      <c r="K452" s="158"/>
    </row>
    <row r="453" spans="11:11" x14ac:dyDescent="0.3">
      <c r="K453" s="158"/>
    </row>
    <row r="454" spans="11:11" x14ac:dyDescent="0.3">
      <c r="K454" s="158"/>
    </row>
    <row r="455" spans="11:11" x14ac:dyDescent="0.3">
      <c r="K455" s="158"/>
    </row>
    <row r="456" spans="11:11" x14ac:dyDescent="0.3">
      <c r="K456" s="158"/>
    </row>
    <row r="457" spans="11:11" x14ac:dyDescent="0.3">
      <c r="K457" s="158"/>
    </row>
    <row r="458" spans="11:11" x14ac:dyDescent="0.3">
      <c r="K458" s="158"/>
    </row>
    <row r="459" spans="11:11" x14ac:dyDescent="0.3">
      <c r="K459" s="158"/>
    </row>
    <row r="460" spans="11:11" x14ac:dyDescent="0.3">
      <c r="K460" s="158"/>
    </row>
    <row r="461" spans="11:11" x14ac:dyDescent="0.3">
      <c r="K461" s="158"/>
    </row>
    <row r="462" spans="11:11" x14ac:dyDescent="0.3">
      <c r="K462" s="158"/>
    </row>
    <row r="463" spans="11:11" x14ac:dyDescent="0.3">
      <c r="K463" s="158"/>
    </row>
    <row r="464" spans="11:11" x14ac:dyDescent="0.3">
      <c r="K464" s="158"/>
    </row>
    <row r="465" spans="11:11" x14ac:dyDescent="0.3">
      <c r="K465" s="158"/>
    </row>
    <row r="466" spans="11:11" x14ac:dyDescent="0.3">
      <c r="K466" s="158"/>
    </row>
    <row r="467" spans="11:11" x14ac:dyDescent="0.3">
      <c r="K467" s="158"/>
    </row>
    <row r="468" spans="11:11" x14ac:dyDescent="0.3">
      <c r="K468" s="158"/>
    </row>
    <row r="469" spans="11:11" x14ac:dyDescent="0.3">
      <c r="K469" s="158"/>
    </row>
    <row r="470" spans="11:11" x14ac:dyDescent="0.3">
      <c r="K470" s="158"/>
    </row>
    <row r="471" spans="11:11" x14ac:dyDescent="0.3">
      <c r="K471" s="158"/>
    </row>
    <row r="472" spans="11:11" x14ac:dyDescent="0.3">
      <c r="K472" s="158"/>
    </row>
    <row r="473" spans="11:11" x14ac:dyDescent="0.3">
      <c r="K473" s="158"/>
    </row>
    <row r="474" spans="11:11" x14ac:dyDescent="0.3">
      <c r="K474" s="158"/>
    </row>
    <row r="475" spans="11:11" x14ac:dyDescent="0.3">
      <c r="K475" s="158"/>
    </row>
    <row r="476" spans="11:11" x14ac:dyDescent="0.3">
      <c r="K476" s="158"/>
    </row>
    <row r="477" spans="11:11" x14ac:dyDescent="0.3">
      <c r="K477" s="158"/>
    </row>
    <row r="478" spans="11:11" x14ac:dyDescent="0.3">
      <c r="K478" s="158"/>
    </row>
    <row r="479" spans="11:11" x14ac:dyDescent="0.3">
      <c r="K479" s="158"/>
    </row>
    <row r="480" spans="11:11" x14ac:dyDescent="0.3">
      <c r="K480" s="158"/>
    </row>
    <row r="481" spans="11:11" x14ac:dyDescent="0.3">
      <c r="K481" s="158"/>
    </row>
    <row r="482" spans="11:11" x14ac:dyDescent="0.3">
      <c r="K482" s="158"/>
    </row>
    <row r="483" spans="11:11" x14ac:dyDescent="0.3">
      <c r="K483" s="158"/>
    </row>
    <row r="484" spans="11:11" x14ac:dyDescent="0.3">
      <c r="K484" s="158"/>
    </row>
    <row r="485" spans="11:11" x14ac:dyDescent="0.3">
      <c r="K485" s="158"/>
    </row>
    <row r="486" spans="11:11" x14ac:dyDescent="0.3">
      <c r="K486" s="158"/>
    </row>
    <row r="487" spans="11:11" x14ac:dyDescent="0.3">
      <c r="K487" s="158"/>
    </row>
    <row r="488" spans="11:11" x14ac:dyDescent="0.3">
      <c r="K488" s="158"/>
    </row>
    <row r="489" spans="11:11" x14ac:dyDescent="0.3">
      <c r="K489" s="158"/>
    </row>
    <row r="490" spans="11:11" x14ac:dyDescent="0.3">
      <c r="K490" s="158"/>
    </row>
    <row r="491" spans="11:11" x14ac:dyDescent="0.3">
      <c r="K491" s="158"/>
    </row>
    <row r="492" spans="11:11" x14ac:dyDescent="0.3">
      <c r="K492" s="158"/>
    </row>
    <row r="493" spans="11:11" x14ac:dyDescent="0.3">
      <c r="K493" s="158"/>
    </row>
    <row r="494" spans="11:11" x14ac:dyDescent="0.3">
      <c r="K494" s="158"/>
    </row>
    <row r="495" spans="11:11" x14ac:dyDescent="0.3">
      <c r="K495" s="158"/>
    </row>
    <row r="496" spans="11:11" x14ac:dyDescent="0.3">
      <c r="K496" s="158"/>
    </row>
    <row r="497" spans="11:11" x14ac:dyDescent="0.3">
      <c r="K497" s="158"/>
    </row>
    <row r="498" spans="11:11" x14ac:dyDescent="0.3">
      <c r="K498" s="158"/>
    </row>
    <row r="499" spans="11:11" x14ac:dyDescent="0.3">
      <c r="K499" s="158"/>
    </row>
    <row r="500" spans="11:11" x14ac:dyDescent="0.3">
      <c r="K500" s="158"/>
    </row>
    <row r="501" spans="11:11" x14ac:dyDescent="0.3">
      <c r="K501" s="158"/>
    </row>
    <row r="502" spans="11:11" x14ac:dyDescent="0.3">
      <c r="K502" s="158"/>
    </row>
    <row r="503" spans="11:11" x14ac:dyDescent="0.3">
      <c r="K503" s="158"/>
    </row>
    <row r="504" spans="11:11" x14ac:dyDescent="0.3">
      <c r="K504" s="158"/>
    </row>
    <row r="505" spans="11:11" x14ac:dyDescent="0.3">
      <c r="K505" s="158"/>
    </row>
    <row r="506" spans="11:11" x14ac:dyDescent="0.3">
      <c r="K506" s="158"/>
    </row>
    <row r="507" spans="11:11" x14ac:dyDescent="0.3">
      <c r="K507" s="158"/>
    </row>
    <row r="508" spans="11:11" x14ac:dyDescent="0.3">
      <c r="K508" s="158"/>
    </row>
    <row r="509" spans="11:11" x14ac:dyDescent="0.3">
      <c r="K509" s="158"/>
    </row>
    <row r="510" spans="11:11" x14ac:dyDescent="0.3">
      <c r="K510" s="158"/>
    </row>
    <row r="511" spans="11:11" x14ac:dyDescent="0.3">
      <c r="K511" s="158"/>
    </row>
    <row r="512" spans="11:11" x14ac:dyDescent="0.3">
      <c r="K512" s="158"/>
    </row>
    <row r="513" spans="11:11" x14ac:dyDescent="0.3">
      <c r="K513" s="158"/>
    </row>
    <row r="514" spans="11:11" x14ac:dyDescent="0.3">
      <c r="K514" s="158"/>
    </row>
    <row r="515" spans="11:11" x14ac:dyDescent="0.3">
      <c r="K515" s="158"/>
    </row>
    <row r="516" spans="11:11" x14ac:dyDescent="0.3">
      <c r="K516" s="158"/>
    </row>
    <row r="517" spans="11:11" x14ac:dyDescent="0.3">
      <c r="K517" s="158"/>
    </row>
    <row r="518" spans="11:11" x14ac:dyDescent="0.3">
      <c r="K518" s="158"/>
    </row>
    <row r="519" spans="11:11" x14ac:dyDescent="0.3">
      <c r="K519" s="158"/>
    </row>
    <row r="520" spans="11:11" x14ac:dyDescent="0.3">
      <c r="K520" s="158"/>
    </row>
    <row r="521" spans="11:11" x14ac:dyDescent="0.3">
      <c r="K521" s="158"/>
    </row>
    <row r="522" spans="11:11" x14ac:dyDescent="0.3">
      <c r="K522" s="158"/>
    </row>
    <row r="523" spans="11:11" x14ac:dyDescent="0.3">
      <c r="K523" s="158"/>
    </row>
    <row r="524" spans="11:11" x14ac:dyDescent="0.3">
      <c r="K524" s="158"/>
    </row>
    <row r="525" spans="11:11" x14ac:dyDescent="0.3">
      <c r="K525" s="158"/>
    </row>
    <row r="526" spans="11:11" x14ac:dyDescent="0.3">
      <c r="K526" s="158"/>
    </row>
    <row r="527" spans="11:11" x14ac:dyDescent="0.3">
      <c r="K527" s="158"/>
    </row>
    <row r="528" spans="11:11" x14ac:dyDescent="0.3">
      <c r="K528" s="158"/>
    </row>
    <row r="529" spans="11:11" x14ac:dyDescent="0.3">
      <c r="K529" s="158"/>
    </row>
    <row r="530" spans="11:11" x14ac:dyDescent="0.3">
      <c r="K530" s="158"/>
    </row>
    <row r="531" spans="11:11" x14ac:dyDescent="0.3">
      <c r="K531" s="158"/>
    </row>
    <row r="532" spans="11:11" x14ac:dyDescent="0.3">
      <c r="K532" s="158"/>
    </row>
    <row r="533" spans="11:11" x14ac:dyDescent="0.3">
      <c r="K533" s="158"/>
    </row>
    <row r="534" spans="11:11" x14ac:dyDescent="0.3">
      <c r="K534" s="158"/>
    </row>
    <row r="535" spans="11:11" x14ac:dyDescent="0.3">
      <c r="K535" s="158"/>
    </row>
    <row r="536" spans="11:11" x14ac:dyDescent="0.3">
      <c r="K536" s="158"/>
    </row>
    <row r="537" spans="11:11" x14ac:dyDescent="0.3">
      <c r="K537" s="158"/>
    </row>
    <row r="538" spans="11:11" x14ac:dyDescent="0.3">
      <c r="K538" s="158"/>
    </row>
    <row r="539" spans="11:11" x14ac:dyDescent="0.3">
      <c r="K539" s="158"/>
    </row>
    <row r="540" spans="11:11" x14ac:dyDescent="0.3">
      <c r="K540" s="158"/>
    </row>
    <row r="541" spans="11:11" x14ac:dyDescent="0.3">
      <c r="K541" s="158"/>
    </row>
    <row r="542" spans="11:11" x14ac:dyDescent="0.3">
      <c r="K542" s="158"/>
    </row>
    <row r="543" spans="11:11" x14ac:dyDescent="0.3">
      <c r="K543" s="158"/>
    </row>
    <row r="544" spans="11:11" x14ac:dyDescent="0.3">
      <c r="K544" s="158"/>
    </row>
    <row r="545" spans="11:11" x14ac:dyDescent="0.3">
      <c r="K545" s="158"/>
    </row>
    <row r="546" spans="11:11" x14ac:dyDescent="0.3">
      <c r="K546" s="158"/>
    </row>
    <row r="547" spans="11:11" x14ac:dyDescent="0.3">
      <c r="K547" s="158"/>
    </row>
    <row r="548" spans="11:11" x14ac:dyDescent="0.3">
      <c r="K548" s="158"/>
    </row>
    <row r="549" spans="11:11" x14ac:dyDescent="0.3">
      <c r="K549" s="158"/>
    </row>
    <row r="550" spans="11:11" x14ac:dyDescent="0.3">
      <c r="K550" s="158"/>
    </row>
    <row r="551" spans="11:11" x14ac:dyDescent="0.3">
      <c r="K551" s="158"/>
    </row>
    <row r="552" spans="11:11" x14ac:dyDescent="0.3">
      <c r="K552" s="158"/>
    </row>
    <row r="553" spans="11:11" x14ac:dyDescent="0.3">
      <c r="K553" s="158"/>
    </row>
    <row r="554" spans="11:11" x14ac:dyDescent="0.3">
      <c r="K554" s="158"/>
    </row>
    <row r="555" spans="11:11" x14ac:dyDescent="0.3">
      <c r="K555" s="158"/>
    </row>
    <row r="556" spans="11:11" x14ac:dyDescent="0.3">
      <c r="K556" s="158"/>
    </row>
    <row r="557" spans="11:11" x14ac:dyDescent="0.3">
      <c r="K557" s="158"/>
    </row>
    <row r="558" spans="11:11" x14ac:dyDescent="0.3">
      <c r="K558" s="158"/>
    </row>
    <row r="559" spans="11:11" x14ac:dyDescent="0.3">
      <c r="K559" s="158"/>
    </row>
    <row r="560" spans="11:11" x14ac:dyDescent="0.3">
      <c r="K560" s="158"/>
    </row>
    <row r="561" spans="11:11" x14ac:dyDescent="0.3">
      <c r="K561" s="158"/>
    </row>
    <row r="562" spans="11:11" x14ac:dyDescent="0.3">
      <c r="K562" s="158"/>
    </row>
    <row r="563" spans="11:11" x14ac:dyDescent="0.3">
      <c r="K563" s="158"/>
    </row>
    <row r="564" spans="11:11" x14ac:dyDescent="0.3">
      <c r="K564" s="158"/>
    </row>
    <row r="565" spans="11:11" x14ac:dyDescent="0.3">
      <c r="K565" s="158"/>
    </row>
    <row r="566" spans="11:11" x14ac:dyDescent="0.3">
      <c r="K566" s="158"/>
    </row>
    <row r="567" spans="11:11" x14ac:dyDescent="0.3">
      <c r="K567" s="158"/>
    </row>
    <row r="568" spans="11:11" x14ac:dyDescent="0.3">
      <c r="K568" s="158"/>
    </row>
    <row r="569" spans="11:11" x14ac:dyDescent="0.3">
      <c r="K569" s="158"/>
    </row>
    <row r="570" spans="11:11" x14ac:dyDescent="0.3">
      <c r="K570" s="158"/>
    </row>
  </sheetData>
  <conditionalFormatting sqref="J9:J22 J26:J34 J38:J46">
    <cfRule type="cellIs" dxfId="20" priority="5" operator="equal">
      <formula>0</formula>
    </cfRule>
  </conditionalFormatting>
  <conditionalFormatting sqref="J35">
    <cfRule type="cellIs" dxfId="19" priority="1" operator="equal">
      <formula>0</formula>
    </cfRule>
  </conditionalFormatting>
  <pageMargins left="0.7" right="0.7" top="0.75" bottom="0.75" header="0.3" footer="0.3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8"/>
  <sheetViews>
    <sheetView topLeftCell="A34" zoomScaleNormal="100" workbookViewId="0">
      <selection activeCell="Q48" sqref="Q48"/>
    </sheetView>
  </sheetViews>
  <sheetFormatPr defaultColWidth="9.109375" defaultRowHeight="13.8" x14ac:dyDescent="0.3"/>
  <cols>
    <col min="1" max="1" width="23.44140625" style="211" customWidth="1"/>
    <col min="2" max="2" width="39.5546875" style="212" customWidth="1"/>
    <col min="3" max="3" width="10.33203125" style="213" customWidth="1"/>
    <col min="4" max="4" width="10.33203125" style="238" hidden="1" customWidth="1"/>
    <col min="5" max="5" width="14.5546875" style="289" customWidth="1"/>
    <col min="6" max="6" width="9.88671875" style="158" customWidth="1"/>
    <col min="7" max="7" width="14.33203125" style="158" customWidth="1"/>
    <col min="8" max="8" width="15" style="214" customWidth="1"/>
    <col min="9" max="9" width="12.109375" style="215" customWidth="1"/>
    <col min="10" max="10" width="10" style="158" bestFit="1" customWidth="1"/>
    <col min="11" max="11" width="11" style="216" customWidth="1"/>
    <col min="12" max="16384" width="9.109375" style="158"/>
  </cols>
  <sheetData>
    <row r="1" spans="1:11" s="159" customFormat="1" ht="41.4" x14ac:dyDescent="0.3">
      <c r="A1" s="154"/>
      <c r="B1" s="279" t="s">
        <v>345</v>
      </c>
      <c r="C1" s="155"/>
      <c r="D1" s="229" t="s">
        <v>357</v>
      </c>
      <c r="E1" s="284"/>
      <c r="F1" s="154" t="s">
        <v>1</v>
      </c>
      <c r="G1" s="154" t="s">
        <v>2</v>
      </c>
      <c r="H1" s="154" t="s">
        <v>3</v>
      </c>
      <c r="I1" s="157" t="s">
        <v>4</v>
      </c>
      <c r="J1" s="154"/>
      <c r="K1" s="157" t="s">
        <v>5</v>
      </c>
    </row>
    <row r="2" spans="1:11" x14ac:dyDescent="0.3">
      <c r="A2" s="160" t="s">
        <v>0</v>
      </c>
      <c r="B2" s="161"/>
      <c r="C2" s="162" t="s">
        <v>6</v>
      </c>
      <c r="D2" s="230" t="s">
        <v>356</v>
      </c>
      <c r="E2" s="163" t="s">
        <v>3</v>
      </c>
      <c r="F2" s="160" t="s">
        <v>7</v>
      </c>
      <c r="G2" s="160" t="s">
        <v>8</v>
      </c>
      <c r="H2" s="160" t="s">
        <v>279</v>
      </c>
      <c r="I2" s="163" t="s">
        <v>280</v>
      </c>
      <c r="J2" s="160" t="s">
        <v>9</v>
      </c>
      <c r="K2" s="163" t="s">
        <v>10</v>
      </c>
    </row>
    <row r="3" spans="1:11" ht="13.5" customHeight="1" thickBot="1" x14ac:dyDescent="0.35">
      <c r="A3" s="166" t="s">
        <v>278</v>
      </c>
      <c r="B3" s="167" t="s">
        <v>11</v>
      </c>
      <c r="C3" s="167" t="s">
        <v>12</v>
      </c>
      <c r="D3" s="231" t="s">
        <v>355</v>
      </c>
      <c r="E3" s="169" t="s">
        <v>13</v>
      </c>
      <c r="F3" s="168" t="s">
        <v>14</v>
      </c>
      <c r="G3" s="168" t="s">
        <v>15</v>
      </c>
      <c r="H3" s="168" t="s">
        <v>16</v>
      </c>
      <c r="I3" s="169" t="s">
        <v>17</v>
      </c>
      <c r="J3" s="168" t="s">
        <v>18</v>
      </c>
      <c r="K3" s="169" t="s">
        <v>19</v>
      </c>
    </row>
    <row r="4" spans="1:11" ht="14.4" thickBot="1" x14ac:dyDescent="0.35">
      <c r="A4" s="172"/>
      <c r="B4" s="173"/>
      <c r="C4" s="167"/>
      <c r="D4" s="232"/>
      <c r="E4" s="169"/>
      <c r="F4" s="168"/>
      <c r="G4" s="168"/>
      <c r="H4" s="172"/>
      <c r="I4" s="174"/>
      <c r="J4" s="168"/>
      <c r="K4" s="169"/>
    </row>
    <row r="5" spans="1:11" ht="14.4" thickBot="1" x14ac:dyDescent="0.35">
      <c r="A5" s="175" t="s">
        <v>20</v>
      </c>
      <c r="B5" s="176" t="s">
        <v>21</v>
      </c>
      <c r="C5" s="176" t="s">
        <v>22</v>
      </c>
      <c r="D5" s="233"/>
      <c r="E5" s="177" t="s">
        <v>23</v>
      </c>
      <c r="F5" s="175" t="s">
        <v>24</v>
      </c>
      <c r="G5" s="175" t="s">
        <v>25</v>
      </c>
      <c r="H5" s="175" t="s">
        <v>26</v>
      </c>
      <c r="I5" s="177" t="s">
        <v>27</v>
      </c>
      <c r="J5" s="175" t="s">
        <v>28</v>
      </c>
      <c r="K5" s="177" t="s">
        <v>29</v>
      </c>
    </row>
    <row r="6" spans="1:11" x14ac:dyDescent="0.3">
      <c r="A6" s="181"/>
      <c r="B6" s="273" t="s">
        <v>361</v>
      </c>
      <c r="C6" s="78"/>
      <c r="D6" s="78"/>
      <c r="E6" s="290">
        <v>4</v>
      </c>
      <c r="F6" s="181"/>
      <c r="G6" s="181"/>
      <c r="H6" s="181"/>
      <c r="I6" s="183"/>
      <c r="J6" s="181"/>
      <c r="K6" s="183"/>
    </row>
    <row r="7" spans="1:11" ht="16.5" customHeight="1" x14ac:dyDescent="0.3">
      <c r="A7" s="184"/>
      <c r="B7" s="279" t="s">
        <v>362</v>
      </c>
      <c r="C7" s="84"/>
      <c r="D7" s="84"/>
      <c r="E7" s="291">
        <v>4</v>
      </c>
      <c r="F7" s="184"/>
      <c r="G7" s="184"/>
      <c r="H7" s="184"/>
      <c r="I7" s="186"/>
      <c r="J7" s="187"/>
      <c r="K7" s="188"/>
    </row>
    <row r="8" spans="1:11" s="274" customFormat="1" ht="13.2" customHeight="1" x14ac:dyDescent="0.25">
      <c r="A8" s="91" t="s">
        <v>358</v>
      </c>
      <c r="B8" s="92"/>
      <c r="C8" s="90"/>
      <c r="D8" s="236"/>
      <c r="E8" s="416"/>
      <c r="F8" s="335"/>
      <c r="G8" s="334"/>
      <c r="H8" s="335"/>
      <c r="I8" s="334"/>
      <c r="J8" s="343"/>
      <c r="K8" s="343"/>
    </row>
    <row r="9" spans="1:11" s="142" customFormat="1" x14ac:dyDescent="0.25">
      <c r="A9" s="138">
        <v>4280.1109999999999</v>
      </c>
      <c r="B9" s="83" t="s">
        <v>302</v>
      </c>
      <c r="C9" s="84" t="s">
        <v>31</v>
      </c>
      <c r="D9" s="235">
        <v>1</v>
      </c>
      <c r="E9" s="208">
        <f t="shared" ref="E9:E22" si="0">ROUND(D9*$E$7,0)</f>
        <v>4</v>
      </c>
      <c r="F9" s="300">
        <v>1</v>
      </c>
      <c r="G9" s="208">
        <f>(E9)*(F9)</f>
        <v>4</v>
      </c>
      <c r="H9" s="300">
        <v>0.25</v>
      </c>
      <c r="I9" s="208">
        <f t="shared" ref="I9:I41" si="1">(G9)*(H9)</f>
        <v>1</v>
      </c>
      <c r="J9" s="340">
        <v>35.72</v>
      </c>
      <c r="K9" s="341">
        <f t="shared" ref="K9:K44" si="2">(I9)*(J9)</f>
        <v>35.72</v>
      </c>
    </row>
    <row r="10" spans="1:11" s="142" customFormat="1" x14ac:dyDescent="0.25">
      <c r="A10" s="190" t="s">
        <v>275</v>
      </c>
      <c r="B10" s="191" t="s">
        <v>274</v>
      </c>
      <c r="C10" s="190" t="s">
        <v>31</v>
      </c>
      <c r="D10" s="235">
        <v>1</v>
      </c>
      <c r="E10" s="208">
        <f t="shared" si="0"/>
        <v>4</v>
      </c>
      <c r="F10" s="329">
        <v>1</v>
      </c>
      <c r="G10" s="208">
        <f>(E10)*(F10)</f>
        <v>4</v>
      </c>
      <c r="H10" s="329">
        <v>1.5</v>
      </c>
      <c r="I10" s="208">
        <f t="shared" si="1"/>
        <v>6</v>
      </c>
      <c r="J10" s="340">
        <v>35.72</v>
      </c>
      <c r="K10" s="341">
        <f t="shared" si="2"/>
        <v>214.32</v>
      </c>
    </row>
    <row r="11" spans="1:11" ht="14.25" customHeight="1" x14ac:dyDescent="0.3">
      <c r="A11" s="138" t="s">
        <v>346</v>
      </c>
      <c r="B11" s="83" t="s">
        <v>32</v>
      </c>
      <c r="C11" s="84" t="s">
        <v>285</v>
      </c>
      <c r="D11" s="235">
        <v>1</v>
      </c>
      <c r="E11" s="208">
        <f t="shared" si="0"/>
        <v>4</v>
      </c>
      <c r="F11" s="300">
        <v>1</v>
      </c>
      <c r="G11" s="208">
        <f>(E11)*(F11)</f>
        <v>4</v>
      </c>
      <c r="H11" s="300">
        <v>0.25</v>
      </c>
      <c r="I11" s="208">
        <f t="shared" si="1"/>
        <v>1</v>
      </c>
      <c r="J11" s="340">
        <v>35.72</v>
      </c>
      <c r="K11" s="341">
        <f t="shared" si="2"/>
        <v>35.72</v>
      </c>
    </row>
    <row r="12" spans="1:11" s="142" customFormat="1" ht="82.8" x14ac:dyDescent="0.25">
      <c r="A12" s="428" t="s">
        <v>388</v>
      </c>
      <c r="B12" s="510" t="s">
        <v>293</v>
      </c>
      <c r="C12" s="500" t="s">
        <v>285</v>
      </c>
      <c r="D12" s="512">
        <v>1</v>
      </c>
      <c r="E12" s="506">
        <f t="shared" si="0"/>
        <v>4</v>
      </c>
      <c r="F12" s="513">
        <v>1</v>
      </c>
      <c r="G12" s="506">
        <f t="shared" ref="G12:G20" si="3">(E12)*(F12)</f>
        <v>4</v>
      </c>
      <c r="H12" s="509">
        <v>35.6</v>
      </c>
      <c r="I12" s="208">
        <f t="shared" si="1"/>
        <v>142.4</v>
      </c>
      <c r="J12" s="340">
        <v>35.72</v>
      </c>
      <c r="K12" s="341">
        <f t="shared" si="2"/>
        <v>5086.5280000000002</v>
      </c>
    </row>
    <row r="13" spans="1:11" s="142" customFormat="1" ht="27.6" x14ac:dyDescent="0.25">
      <c r="A13" s="190" t="s">
        <v>224</v>
      </c>
      <c r="B13" s="191" t="s">
        <v>33</v>
      </c>
      <c r="C13" s="84" t="s">
        <v>312</v>
      </c>
      <c r="D13" s="235">
        <v>1</v>
      </c>
      <c r="E13" s="208">
        <f t="shared" si="0"/>
        <v>4</v>
      </c>
      <c r="F13" s="329">
        <v>1</v>
      </c>
      <c r="G13" s="208">
        <f t="shared" si="3"/>
        <v>4</v>
      </c>
      <c r="H13" s="329">
        <v>6</v>
      </c>
      <c r="I13" s="208">
        <f t="shared" si="1"/>
        <v>24</v>
      </c>
      <c r="J13" s="340">
        <v>35.72</v>
      </c>
      <c r="K13" s="341">
        <f t="shared" si="2"/>
        <v>857.28</v>
      </c>
    </row>
    <row r="14" spans="1:11" ht="27.6" x14ac:dyDescent="0.3">
      <c r="A14" s="190" t="s">
        <v>213</v>
      </c>
      <c r="B14" s="191" t="s">
        <v>214</v>
      </c>
      <c r="C14" s="190" t="s">
        <v>215</v>
      </c>
      <c r="D14" s="235">
        <v>1</v>
      </c>
      <c r="E14" s="208">
        <f t="shared" si="0"/>
        <v>4</v>
      </c>
      <c r="F14" s="329">
        <v>1</v>
      </c>
      <c r="G14" s="208">
        <f t="shared" si="3"/>
        <v>4</v>
      </c>
      <c r="H14" s="329">
        <v>3</v>
      </c>
      <c r="I14" s="208">
        <f t="shared" si="1"/>
        <v>12</v>
      </c>
      <c r="J14" s="340">
        <v>35.72</v>
      </c>
      <c r="K14" s="341">
        <f>(I14)*(J14)</f>
        <v>428.64</v>
      </c>
    </row>
    <row r="15" spans="1:11" ht="40.200000000000003" customHeight="1" x14ac:dyDescent="0.3">
      <c r="A15" s="190" t="s">
        <v>157</v>
      </c>
      <c r="B15" s="191" t="s">
        <v>156</v>
      </c>
      <c r="C15" s="190" t="s">
        <v>31</v>
      </c>
      <c r="D15" s="235">
        <v>1</v>
      </c>
      <c r="E15" s="208">
        <f t="shared" si="0"/>
        <v>4</v>
      </c>
      <c r="F15" s="329">
        <v>1</v>
      </c>
      <c r="G15" s="208">
        <f t="shared" si="3"/>
        <v>4</v>
      </c>
      <c r="H15" s="329">
        <v>2</v>
      </c>
      <c r="I15" s="208">
        <f t="shared" si="1"/>
        <v>8</v>
      </c>
      <c r="J15" s="340">
        <v>35.72</v>
      </c>
      <c r="K15" s="341">
        <f t="shared" si="2"/>
        <v>285.76</v>
      </c>
    </row>
    <row r="16" spans="1:11" ht="14.25" customHeight="1" x14ac:dyDescent="0.3">
      <c r="A16" s="190" t="s">
        <v>159</v>
      </c>
      <c r="B16" s="191" t="s">
        <v>158</v>
      </c>
      <c r="C16" s="190" t="s">
        <v>31</v>
      </c>
      <c r="D16" s="235">
        <v>1</v>
      </c>
      <c r="E16" s="208">
        <f t="shared" si="0"/>
        <v>4</v>
      </c>
      <c r="F16" s="329">
        <v>1</v>
      </c>
      <c r="G16" s="208">
        <f t="shared" si="3"/>
        <v>4</v>
      </c>
      <c r="H16" s="329">
        <v>2</v>
      </c>
      <c r="I16" s="208">
        <f t="shared" si="1"/>
        <v>8</v>
      </c>
      <c r="J16" s="340">
        <v>35.72</v>
      </c>
      <c r="K16" s="341">
        <f t="shared" si="2"/>
        <v>285.76</v>
      </c>
    </row>
    <row r="17" spans="1:11" ht="14.25" customHeight="1" x14ac:dyDescent="0.3">
      <c r="A17" s="190" t="s">
        <v>161</v>
      </c>
      <c r="B17" s="191" t="s">
        <v>160</v>
      </c>
      <c r="C17" s="190" t="s">
        <v>31</v>
      </c>
      <c r="D17" s="235">
        <v>1</v>
      </c>
      <c r="E17" s="208">
        <f t="shared" si="0"/>
        <v>4</v>
      </c>
      <c r="F17" s="329">
        <v>1</v>
      </c>
      <c r="G17" s="208">
        <f t="shared" si="3"/>
        <v>4</v>
      </c>
      <c r="H17" s="329">
        <v>2</v>
      </c>
      <c r="I17" s="208">
        <f t="shared" si="1"/>
        <v>8</v>
      </c>
      <c r="J17" s="340">
        <v>35.72</v>
      </c>
      <c r="K17" s="341">
        <f t="shared" si="2"/>
        <v>285.76</v>
      </c>
    </row>
    <row r="18" spans="1:11" ht="14.25" customHeight="1" x14ac:dyDescent="0.3">
      <c r="A18" s="190" t="s">
        <v>240</v>
      </c>
      <c r="B18" s="191" t="s">
        <v>162</v>
      </c>
      <c r="C18" s="190" t="s">
        <v>31</v>
      </c>
      <c r="D18" s="235">
        <v>1</v>
      </c>
      <c r="E18" s="208">
        <f t="shared" si="0"/>
        <v>4</v>
      </c>
      <c r="F18" s="329">
        <v>1</v>
      </c>
      <c r="G18" s="208">
        <f t="shared" si="3"/>
        <v>4</v>
      </c>
      <c r="H18" s="329">
        <v>2</v>
      </c>
      <c r="I18" s="208">
        <f t="shared" si="1"/>
        <v>8</v>
      </c>
      <c r="J18" s="340">
        <v>35.72</v>
      </c>
      <c r="K18" s="341">
        <f t="shared" si="2"/>
        <v>285.76</v>
      </c>
    </row>
    <row r="19" spans="1:11" ht="15.75" customHeight="1" x14ac:dyDescent="0.3">
      <c r="A19" s="190" t="s">
        <v>163</v>
      </c>
      <c r="B19" s="191" t="s">
        <v>59</v>
      </c>
      <c r="C19" s="190" t="s">
        <v>108</v>
      </c>
      <c r="D19" s="235">
        <v>1</v>
      </c>
      <c r="E19" s="208">
        <f t="shared" si="0"/>
        <v>4</v>
      </c>
      <c r="F19" s="329">
        <v>1</v>
      </c>
      <c r="G19" s="208">
        <f t="shared" si="3"/>
        <v>4</v>
      </c>
      <c r="H19" s="329">
        <v>20</v>
      </c>
      <c r="I19" s="208">
        <f t="shared" si="1"/>
        <v>80</v>
      </c>
      <c r="J19" s="340">
        <v>35.72</v>
      </c>
      <c r="K19" s="341">
        <f t="shared" si="2"/>
        <v>2857.6</v>
      </c>
    </row>
    <row r="20" spans="1:11" ht="43.2" customHeight="1" x14ac:dyDescent="0.3">
      <c r="A20" s="190" t="s">
        <v>165</v>
      </c>
      <c r="B20" s="191" t="s">
        <v>164</v>
      </c>
      <c r="C20" s="190" t="s">
        <v>31</v>
      </c>
      <c r="D20" s="235">
        <v>1</v>
      </c>
      <c r="E20" s="208">
        <f t="shared" si="0"/>
        <v>4</v>
      </c>
      <c r="F20" s="329">
        <v>1</v>
      </c>
      <c r="G20" s="208">
        <f t="shared" si="3"/>
        <v>4</v>
      </c>
      <c r="H20" s="329">
        <v>1.5</v>
      </c>
      <c r="I20" s="208">
        <f t="shared" si="1"/>
        <v>6</v>
      </c>
      <c r="J20" s="340">
        <v>35.72</v>
      </c>
      <c r="K20" s="341">
        <f t="shared" si="2"/>
        <v>214.32</v>
      </c>
    </row>
    <row r="21" spans="1:11" ht="14.25" customHeight="1" x14ac:dyDescent="0.3">
      <c r="A21" s="190" t="s">
        <v>167</v>
      </c>
      <c r="B21" s="191" t="s">
        <v>166</v>
      </c>
      <c r="C21" s="190" t="s">
        <v>31</v>
      </c>
      <c r="D21" s="235">
        <v>1</v>
      </c>
      <c r="E21" s="208">
        <f t="shared" si="0"/>
        <v>4</v>
      </c>
      <c r="F21" s="329">
        <v>1</v>
      </c>
      <c r="G21" s="208">
        <f>(E21)*(F21)</f>
        <v>4</v>
      </c>
      <c r="H21" s="329">
        <v>0.5</v>
      </c>
      <c r="I21" s="208">
        <f t="shared" si="1"/>
        <v>2</v>
      </c>
      <c r="J21" s="340">
        <v>35.72</v>
      </c>
      <c r="K21" s="341">
        <f t="shared" si="2"/>
        <v>71.44</v>
      </c>
    </row>
    <row r="22" spans="1:11" ht="14.25" customHeight="1" x14ac:dyDescent="0.3">
      <c r="A22" s="190" t="s">
        <v>264</v>
      </c>
      <c r="B22" s="191" t="s">
        <v>168</v>
      </c>
      <c r="C22" s="190" t="s">
        <v>31</v>
      </c>
      <c r="D22" s="235">
        <v>1</v>
      </c>
      <c r="E22" s="208">
        <f t="shared" si="0"/>
        <v>4</v>
      </c>
      <c r="F22" s="329">
        <v>1</v>
      </c>
      <c r="G22" s="208">
        <f>(E22)*(F22)</f>
        <v>4</v>
      </c>
      <c r="H22" s="329">
        <v>2</v>
      </c>
      <c r="I22" s="208">
        <f t="shared" si="1"/>
        <v>8</v>
      </c>
      <c r="J22" s="340">
        <v>35.72</v>
      </c>
      <c r="K22" s="341">
        <f t="shared" si="2"/>
        <v>285.76</v>
      </c>
    </row>
    <row r="23" spans="1:11" ht="14.25" customHeight="1" x14ac:dyDescent="0.3">
      <c r="A23" s="243"/>
      <c r="B23" s="248" t="s">
        <v>351</v>
      </c>
      <c r="C23" s="249"/>
      <c r="D23" s="245"/>
      <c r="E23" s="331"/>
      <c r="F23" s="331"/>
      <c r="G23" s="331"/>
      <c r="H23" s="380">
        <f>SUM(H8:H22)</f>
        <v>78.599999999999994</v>
      </c>
      <c r="I23" s="332">
        <f>SUM(I8:I22)</f>
        <v>314.39999999999998</v>
      </c>
      <c r="J23" s="342"/>
      <c r="K23" s="342">
        <f>SUM(K8:K22)</f>
        <v>11230.368000000002</v>
      </c>
    </row>
    <row r="24" spans="1:11" s="274" customFormat="1" x14ac:dyDescent="0.25">
      <c r="A24" s="91" t="s">
        <v>359</v>
      </c>
      <c r="B24" s="89"/>
      <c r="C24" s="90"/>
      <c r="D24" s="236"/>
      <c r="E24" s="334"/>
      <c r="F24" s="335"/>
      <c r="G24" s="334"/>
      <c r="H24" s="335"/>
      <c r="I24" s="334"/>
      <c r="J24" s="343"/>
      <c r="K24" s="343"/>
    </row>
    <row r="25" spans="1:11" s="274" customFormat="1" ht="51" customHeight="1" x14ac:dyDescent="0.25">
      <c r="A25" s="190" t="s">
        <v>254</v>
      </c>
      <c r="B25" s="191" t="s">
        <v>263</v>
      </c>
      <c r="C25" s="190" t="s">
        <v>31</v>
      </c>
      <c r="D25" s="235">
        <v>1</v>
      </c>
      <c r="E25" s="218">
        <f>ROUND(D25*$E$7,0)</f>
        <v>4</v>
      </c>
      <c r="F25" s="329">
        <v>1</v>
      </c>
      <c r="G25" s="208">
        <f>(E25)*(F25)</f>
        <v>4</v>
      </c>
      <c r="H25" s="329">
        <v>1.5</v>
      </c>
      <c r="I25" s="208">
        <f t="shared" si="1"/>
        <v>6</v>
      </c>
      <c r="J25" s="340">
        <v>35.72</v>
      </c>
      <c r="K25" s="341">
        <f t="shared" si="2"/>
        <v>214.32</v>
      </c>
    </row>
    <row r="26" spans="1:11" x14ac:dyDescent="0.3">
      <c r="A26" s="190">
        <v>4280.143</v>
      </c>
      <c r="B26" s="191" t="s">
        <v>143</v>
      </c>
      <c r="C26" s="190" t="s">
        <v>31</v>
      </c>
      <c r="D26" s="235">
        <v>0.83333333333333337</v>
      </c>
      <c r="E26" s="218">
        <f t="shared" ref="E26:E33" si="4">ROUND(D26*$E$7,0)</f>
        <v>3</v>
      </c>
      <c r="F26" s="329">
        <v>1</v>
      </c>
      <c r="G26" s="208">
        <f>(E26)*(F26)</f>
        <v>3</v>
      </c>
      <c r="H26" s="329">
        <v>2</v>
      </c>
      <c r="I26" s="208">
        <f t="shared" si="1"/>
        <v>6</v>
      </c>
      <c r="J26" s="340">
        <v>35.72</v>
      </c>
      <c r="K26" s="341">
        <f t="shared" si="2"/>
        <v>214.32</v>
      </c>
    </row>
    <row r="27" spans="1:11" s="201" customFormat="1" ht="27.6" x14ac:dyDescent="0.3">
      <c r="A27" s="190" t="s">
        <v>222</v>
      </c>
      <c r="B27" s="191" t="s">
        <v>223</v>
      </c>
      <c r="C27" s="190" t="s">
        <v>348</v>
      </c>
      <c r="D27" s="235">
        <v>1</v>
      </c>
      <c r="E27" s="218">
        <f t="shared" si="4"/>
        <v>4</v>
      </c>
      <c r="F27" s="329">
        <v>1</v>
      </c>
      <c r="G27" s="208">
        <f>(E27)*(F27)</f>
        <v>4</v>
      </c>
      <c r="H27" s="329">
        <v>0.5</v>
      </c>
      <c r="I27" s="208">
        <f t="shared" si="1"/>
        <v>2</v>
      </c>
      <c r="J27" s="340">
        <v>35.72</v>
      </c>
      <c r="K27" s="341">
        <f t="shared" si="2"/>
        <v>71.44</v>
      </c>
    </row>
    <row r="28" spans="1:11" s="201" customFormat="1" x14ac:dyDescent="0.3">
      <c r="A28" s="206">
        <v>4279.1559999999999</v>
      </c>
      <c r="B28" s="207" t="s">
        <v>173</v>
      </c>
      <c r="C28" s="206" t="s">
        <v>31</v>
      </c>
      <c r="D28" s="281">
        <v>0.83333333333333337</v>
      </c>
      <c r="E28" s="218">
        <f t="shared" si="4"/>
        <v>3</v>
      </c>
      <c r="F28" s="329">
        <v>1</v>
      </c>
      <c r="G28" s="208">
        <f t="shared" ref="G28:G44" si="5">(E28)*(F28)</f>
        <v>3</v>
      </c>
      <c r="H28" s="329">
        <v>12</v>
      </c>
      <c r="I28" s="208">
        <f t="shared" si="1"/>
        <v>36</v>
      </c>
      <c r="J28" s="340">
        <v>35.72</v>
      </c>
      <c r="K28" s="341">
        <f t="shared" si="2"/>
        <v>1285.92</v>
      </c>
    </row>
    <row r="29" spans="1:11" s="201" customFormat="1" ht="27.6" x14ac:dyDescent="0.3">
      <c r="A29" s="190">
        <v>4279.1729999999998</v>
      </c>
      <c r="B29" s="191" t="s">
        <v>216</v>
      </c>
      <c r="C29" s="190" t="s">
        <v>217</v>
      </c>
      <c r="D29" s="235">
        <v>1</v>
      </c>
      <c r="E29" s="218">
        <f t="shared" si="4"/>
        <v>4</v>
      </c>
      <c r="F29" s="329">
        <v>1</v>
      </c>
      <c r="G29" s="208">
        <f>(E29)*(F29)</f>
        <v>4</v>
      </c>
      <c r="H29" s="329">
        <v>1.5</v>
      </c>
      <c r="I29" s="208">
        <f t="shared" si="1"/>
        <v>6</v>
      </c>
      <c r="J29" s="340">
        <v>35.72</v>
      </c>
      <c r="K29" s="341">
        <f t="shared" si="2"/>
        <v>214.32</v>
      </c>
    </row>
    <row r="30" spans="1:11" s="201" customFormat="1" x14ac:dyDescent="0.3">
      <c r="A30" s="209">
        <v>4279.1809999999996</v>
      </c>
      <c r="B30" s="207" t="s">
        <v>177</v>
      </c>
      <c r="C30" s="206" t="s">
        <v>31</v>
      </c>
      <c r="D30" s="281">
        <v>1</v>
      </c>
      <c r="E30" s="218">
        <f t="shared" si="4"/>
        <v>4</v>
      </c>
      <c r="F30" s="338">
        <v>1</v>
      </c>
      <c r="G30" s="218">
        <f t="shared" si="5"/>
        <v>4</v>
      </c>
      <c r="H30" s="338">
        <v>2</v>
      </c>
      <c r="I30" s="208">
        <f t="shared" si="1"/>
        <v>8</v>
      </c>
      <c r="J30" s="340">
        <v>35.72</v>
      </c>
      <c r="K30" s="341">
        <f t="shared" si="2"/>
        <v>285.76</v>
      </c>
    </row>
    <row r="31" spans="1:11" s="201" customFormat="1" ht="15.75" customHeight="1" x14ac:dyDescent="0.3">
      <c r="A31" s="206">
        <v>4279.1859999999997</v>
      </c>
      <c r="B31" s="207" t="s">
        <v>178</v>
      </c>
      <c r="C31" s="206" t="s">
        <v>31</v>
      </c>
      <c r="D31" s="281">
        <v>1</v>
      </c>
      <c r="E31" s="218">
        <f t="shared" si="4"/>
        <v>4</v>
      </c>
      <c r="F31" s="338">
        <v>1</v>
      </c>
      <c r="G31" s="218">
        <f t="shared" si="5"/>
        <v>4</v>
      </c>
      <c r="H31" s="338">
        <v>1</v>
      </c>
      <c r="I31" s="208">
        <f t="shared" si="1"/>
        <v>4</v>
      </c>
      <c r="J31" s="340">
        <v>35.72</v>
      </c>
      <c r="K31" s="341">
        <f t="shared" si="2"/>
        <v>142.88</v>
      </c>
    </row>
    <row r="32" spans="1:11" s="201" customFormat="1" ht="27.6" x14ac:dyDescent="0.3">
      <c r="A32" s="190" t="s">
        <v>218</v>
      </c>
      <c r="B32" s="191" t="s">
        <v>219</v>
      </c>
      <c r="C32" s="190" t="s">
        <v>349</v>
      </c>
      <c r="D32" s="235">
        <v>1</v>
      </c>
      <c r="E32" s="218">
        <f t="shared" si="4"/>
        <v>4</v>
      </c>
      <c r="F32" s="329">
        <v>1</v>
      </c>
      <c r="G32" s="208">
        <f t="shared" si="5"/>
        <v>4</v>
      </c>
      <c r="H32" s="329">
        <v>2</v>
      </c>
      <c r="I32" s="208">
        <f t="shared" si="1"/>
        <v>8</v>
      </c>
      <c r="J32" s="340">
        <v>35.72</v>
      </c>
      <c r="K32" s="341">
        <f t="shared" si="2"/>
        <v>285.76</v>
      </c>
    </row>
    <row r="33" spans="1:11" s="201" customFormat="1" ht="27.6" x14ac:dyDescent="0.3">
      <c r="A33" s="190" t="s">
        <v>225</v>
      </c>
      <c r="B33" s="191" t="s">
        <v>242</v>
      </c>
      <c r="C33" s="190" t="s">
        <v>226</v>
      </c>
      <c r="D33" s="235">
        <v>1</v>
      </c>
      <c r="E33" s="218">
        <f t="shared" si="4"/>
        <v>4</v>
      </c>
      <c r="F33" s="329">
        <v>1</v>
      </c>
      <c r="G33" s="208">
        <f>(E33)*(F33)</f>
        <v>4</v>
      </c>
      <c r="H33" s="329">
        <v>1</v>
      </c>
      <c r="I33" s="208">
        <f t="shared" si="1"/>
        <v>4</v>
      </c>
      <c r="J33" s="340">
        <v>35.72</v>
      </c>
      <c r="K33" s="341">
        <f t="shared" si="2"/>
        <v>142.88</v>
      </c>
    </row>
    <row r="34" spans="1:11" s="201" customFormat="1" x14ac:dyDescent="0.3">
      <c r="A34" s="252"/>
      <c r="B34" s="251" t="s">
        <v>352</v>
      </c>
      <c r="C34" s="253"/>
      <c r="D34" s="254"/>
      <c r="E34" s="333"/>
      <c r="F34" s="332"/>
      <c r="G34" s="333"/>
      <c r="H34" s="380">
        <f>SUM(H25:H33)</f>
        <v>23.5</v>
      </c>
      <c r="I34" s="333">
        <f>SUM(I25:I33)</f>
        <v>80</v>
      </c>
      <c r="J34" s="342"/>
      <c r="K34" s="342">
        <f>SUM(K25:K33)</f>
        <v>2857.6000000000004</v>
      </c>
    </row>
    <row r="35" spans="1:11" s="274" customFormat="1" x14ac:dyDescent="0.25">
      <c r="A35" s="91" t="s">
        <v>360</v>
      </c>
      <c r="B35" s="89"/>
      <c r="C35" s="90"/>
      <c r="D35" s="236"/>
      <c r="E35" s="334"/>
      <c r="F35" s="335"/>
      <c r="G35" s="334"/>
      <c r="H35" s="335"/>
      <c r="I35" s="334"/>
      <c r="J35" s="343"/>
      <c r="K35" s="343"/>
    </row>
    <row r="36" spans="1:11" s="274" customFormat="1" x14ac:dyDescent="0.25">
      <c r="A36" s="190" t="s">
        <v>180</v>
      </c>
      <c r="B36" s="191" t="s">
        <v>181</v>
      </c>
      <c r="C36" s="190" t="s">
        <v>31</v>
      </c>
      <c r="D36" s="235">
        <v>1</v>
      </c>
      <c r="E36" s="218">
        <f>ROUND(D36*$E$7,0)</f>
        <v>4</v>
      </c>
      <c r="F36" s="329">
        <v>1</v>
      </c>
      <c r="G36" s="208">
        <f t="shared" si="5"/>
        <v>4</v>
      </c>
      <c r="H36" s="329">
        <v>0.5</v>
      </c>
      <c r="I36" s="208">
        <f t="shared" si="1"/>
        <v>2</v>
      </c>
      <c r="J36" s="340">
        <v>35.72</v>
      </c>
      <c r="K36" s="341">
        <f t="shared" si="2"/>
        <v>71.44</v>
      </c>
    </row>
    <row r="37" spans="1:11" x14ac:dyDescent="0.3">
      <c r="A37" s="190" t="s">
        <v>182</v>
      </c>
      <c r="B37" s="191" t="s">
        <v>183</v>
      </c>
      <c r="C37" s="190" t="s">
        <v>31</v>
      </c>
      <c r="D37" s="235">
        <v>1</v>
      </c>
      <c r="E37" s="218">
        <f t="shared" ref="E37:E44" si="6">ROUND(D37*$E$7,0)</f>
        <v>4</v>
      </c>
      <c r="F37" s="329">
        <v>1</v>
      </c>
      <c r="G37" s="208">
        <f t="shared" si="5"/>
        <v>4</v>
      </c>
      <c r="H37" s="329">
        <v>1.5</v>
      </c>
      <c r="I37" s="208">
        <f t="shared" si="1"/>
        <v>6</v>
      </c>
      <c r="J37" s="340">
        <v>35.72</v>
      </c>
      <c r="K37" s="341">
        <f t="shared" si="2"/>
        <v>214.32</v>
      </c>
    </row>
    <row r="38" spans="1:11" x14ac:dyDescent="0.3">
      <c r="A38" s="190" t="s">
        <v>184</v>
      </c>
      <c r="B38" s="191" t="s">
        <v>185</v>
      </c>
      <c r="C38" s="190" t="s">
        <v>31</v>
      </c>
      <c r="D38" s="235">
        <v>1</v>
      </c>
      <c r="E38" s="218">
        <f t="shared" si="6"/>
        <v>4</v>
      </c>
      <c r="F38" s="329">
        <v>4</v>
      </c>
      <c r="G38" s="208">
        <f t="shared" si="5"/>
        <v>16</v>
      </c>
      <c r="H38" s="329">
        <v>0.5</v>
      </c>
      <c r="I38" s="208">
        <f t="shared" si="1"/>
        <v>8</v>
      </c>
      <c r="J38" s="340">
        <v>35.72</v>
      </c>
      <c r="K38" s="341">
        <f t="shared" si="2"/>
        <v>285.76</v>
      </c>
    </row>
    <row r="39" spans="1:11" x14ac:dyDescent="0.3">
      <c r="A39" s="190" t="s">
        <v>184</v>
      </c>
      <c r="B39" s="191" t="s">
        <v>186</v>
      </c>
      <c r="C39" s="190" t="s">
        <v>31</v>
      </c>
      <c r="D39" s="235">
        <v>1</v>
      </c>
      <c r="E39" s="218">
        <f t="shared" si="6"/>
        <v>4</v>
      </c>
      <c r="F39" s="329">
        <v>1</v>
      </c>
      <c r="G39" s="208">
        <f t="shared" si="5"/>
        <v>4</v>
      </c>
      <c r="H39" s="329">
        <v>2</v>
      </c>
      <c r="I39" s="208">
        <f t="shared" si="1"/>
        <v>8</v>
      </c>
      <c r="J39" s="340">
        <v>35.72</v>
      </c>
      <c r="K39" s="341">
        <f t="shared" si="2"/>
        <v>285.76</v>
      </c>
    </row>
    <row r="40" spans="1:11" x14ac:dyDescent="0.3">
      <c r="A40" s="190">
        <v>4287.107</v>
      </c>
      <c r="B40" s="191" t="s">
        <v>187</v>
      </c>
      <c r="C40" s="190" t="s">
        <v>31</v>
      </c>
      <c r="D40" s="235">
        <v>0.33333333333333331</v>
      </c>
      <c r="E40" s="218">
        <f t="shared" si="6"/>
        <v>1</v>
      </c>
      <c r="F40" s="329">
        <v>1</v>
      </c>
      <c r="G40" s="208">
        <f t="shared" si="5"/>
        <v>1</v>
      </c>
      <c r="H40" s="329">
        <v>2</v>
      </c>
      <c r="I40" s="208">
        <f t="shared" si="1"/>
        <v>2</v>
      </c>
      <c r="J40" s="340">
        <v>35.72</v>
      </c>
      <c r="K40" s="341">
        <f t="shared" si="2"/>
        <v>71.44</v>
      </c>
    </row>
    <row r="41" spans="1:11" ht="27.6" x14ac:dyDescent="0.3">
      <c r="A41" s="190" t="s">
        <v>229</v>
      </c>
      <c r="B41" s="207" t="s">
        <v>230</v>
      </c>
      <c r="C41" s="206" t="s">
        <v>231</v>
      </c>
      <c r="D41" s="281">
        <v>1</v>
      </c>
      <c r="E41" s="218">
        <f t="shared" si="6"/>
        <v>4</v>
      </c>
      <c r="F41" s="329">
        <v>2</v>
      </c>
      <c r="G41" s="329">
        <f>(E41)*(F41)</f>
        <v>8</v>
      </c>
      <c r="H41" s="329">
        <v>0.33</v>
      </c>
      <c r="I41" s="208">
        <f t="shared" si="1"/>
        <v>2.64</v>
      </c>
      <c r="J41" s="340">
        <v>35.72</v>
      </c>
      <c r="K41" s="341">
        <f t="shared" si="2"/>
        <v>94.300799999999995</v>
      </c>
    </row>
    <row r="42" spans="1:11" x14ac:dyDescent="0.3">
      <c r="A42" s="190" t="s">
        <v>208</v>
      </c>
      <c r="B42" s="191" t="s">
        <v>209</v>
      </c>
      <c r="C42" s="190" t="s">
        <v>31</v>
      </c>
      <c r="D42" s="235">
        <v>1</v>
      </c>
      <c r="E42" s="218">
        <f t="shared" si="6"/>
        <v>4</v>
      </c>
      <c r="F42" s="329">
        <v>1</v>
      </c>
      <c r="G42" s="208">
        <f t="shared" si="5"/>
        <v>4</v>
      </c>
      <c r="H42" s="329">
        <v>0.5</v>
      </c>
      <c r="I42" s="208">
        <f>(G42)*(H42)</f>
        <v>2</v>
      </c>
      <c r="J42" s="340">
        <v>35.72</v>
      </c>
      <c r="K42" s="341">
        <f t="shared" si="2"/>
        <v>71.44</v>
      </c>
    </row>
    <row r="43" spans="1:11" ht="27.6" x14ac:dyDescent="0.3">
      <c r="A43" s="190" t="s">
        <v>232</v>
      </c>
      <c r="B43" s="207" t="s">
        <v>244</v>
      </c>
      <c r="C43" s="206" t="s">
        <v>233</v>
      </c>
      <c r="D43" s="281">
        <v>1</v>
      </c>
      <c r="E43" s="218">
        <f t="shared" si="6"/>
        <v>4</v>
      </c>
      <c r="F43" s="329">
        <v>1</v>
      </c>
      <c r="G43" s="208">
        <f t="shared" si="5"/>
        <v>4</v>
      </c>
      <c r="H43" s="329">
        <v>0.5</v>
      </c>
      <c r="I43" s="208">
        <f>(G43)*(H43)</f>
        <v>2</v>
      </c>
      <c r="J43" s="340">
        <v>35.72</v>
      </c>
      <c r="K43" s="341">
        <f t="shared" si="2"/>
        <v>71.44</v>
      </c>
    </row>
    <row r="44" spans="1:11" x14ac:dyDescent="0.3">
      <c r="A44" s="210"/>
      <c r="B44" s="191" t="s">
        <v>277</v>
      </c>
      <c r="C44" s="190" t="s">
        <v>31</v>
      </c>
      <c r="D44" s="235">
        <v>1</v>
      </c>
      <c r="E44" s="218">
        <f t="shared" si="6"/>
        <v>4</v>
      </c>
      <c r="F44" s="329">
        <v>1</v>
      </c>
      <c r="G44" s="208">
        <f t="shared" si="5"/>
        <v>4</v>
      </c>
      <c r="H44" s="329">
        <v>1</v>
      </c>
      <c r="I44" s="208">
        <f>(G44)*(H44)</f>
        <v>4</v>
      </c>
      <c r="J44" s="340">
        <v>35.72</v>
      </c>
      <c r="K44" s="341">
        <f t="shared" si="2"/>
        <v>142.88</v>
      </c>
    </row>
    <row r="45" spans="1:11" x14ac:dyDescent="0.3">
      <c r="A45" s="252"/>
      <c r="B45" s="251" t="s">
        <v>354</v>
      </c>
      <c r="C45" s="253"/>
      <c r="D45" s="254"/>
      <c r="E45" s="333"/>
      <c r="F45" s="332"/>
      <c r="G45" s="333"/>
      <c r="H45" s="380">
        <f>SUM(H36:H44)</f>
        <v>8.83</v>
      </c>
      <c r="I45" s="333">
        <f>SUM(I36:I44)</f>
        <v>36.64</v>
      </c>
      <c r="J45" s="342"/>
      <c r="K45" s="342">
        <f>SUM(K36:K44)</f>
        <v>1308.7808</v>
      </c>
    </row>
    <row r="46" spans="1:11" s="274" customFormat="1" ht="27.6" x14ac:dyDescent="0.3">
      <c r="B46" s="260" t="s">
        <v>364</v>
      </c>
      <c r="C46" s="276"/>
      <c r="D46" s="237"/>
      <c r="E46" s="347">
        <v>4</v>
      </c>
      <c r="F46" s="348" t="s">
        <v>109</v>
      </c>
      <c r="G46" s="339">
        <f>SUM(G8:G45)</f>
        <v>139</v>
      </c>
      <c r="H46" s="339"/>
      <c r="I46" s="339">
        <f>I45+I34+I23</f>
        <v>431.03999999999996</v>
      </c>
      <c r="J46" s="345"/>
      <c r="K46" s="345">
        <f>K45+K34+K23</f>
        <v>15396.748800000003</v>
      </c>
    </row>
    <row r="47" spans="1:11" s="274" customFormat="1" ht="27.6" x14ac:dyDescent="0.3">
      <c r="B47" s="58"/>
      <c r="C47" s="278"/>
      <c r="D47" s="238"/>
      <c r="E47" s="349"/>
      <c r="F47" s="348" t="s">
        <v>110</v>
      </c>
      <c r="G47" s="339">
        <f>+G46*3</f>
        <v>417</v>
      </c>
      <c r="H47" s="339"/>
      <c r="I47" s="339">
        <f>+I46*3</f>
        <v>1293.1199999999999</v>
      </c>
      <c r="J47" s="345"/>
      <c r="K47" s="346">
        <f>+K46*3</f>
        <v>46190.246400000011</v>
      </c>
    </row>
    <row r="48" spans="1:11" s="274" customFormat="1" x14ac:dyDescent="0.3">
      <c r="A48" s="211"/>
      <c r="B48" s="212"/>
      <c r="C48" s="213"/>
      <c r="D48" s="238"/>
      <c r="E48" s="289"/>
      <c r="F48" s="158"/>
      <c r="G48" s="158"/>
      <c r="H48" s="214"/>
      <c r="I48" s="215"/>
      <c r="J48" s="158"/>
      <c r="K48" s="158"/>
    </row>
    <row r="49" spans="11:11" x14ac:dyDescent="0.3">
      <c r="K49" s="158"/>
    </row>
    <row r="50" spans="11:11" x14ac:dyDescent="0.3">
      <c r="K50" s="158"/>
    </row>
    <row r="51" spans="11:11" x14ac:dyDescent="0.3">
      <c r="K51" s="158"/>
    </row>
    <row r="52" spans="11:11" x14ac:dyDescent="0.3">
      <c r="K52" s="158"/>
    </row>
    <row r="53" spans="11:11" x14ac:dyDescent="0.3">
      <c r="K53" s="158"/>
    </row>
    <row r="54" spans="11:11" x14ac:dyDescent="0.3">
      <c r="K54" s="158"/>
    </row>
    <row r="55" spans="11:11" x14ac:dyDescent="0.3">
      <c r="K55" s="158"/>
    </row>
    <row r="56" spans="11:11" x14ac:dyDescent="0.3">
      <c r="K56" s="158"/>
    </row>
    <row r="57" spans="11:11" x14ac:dyDescent="0.3">
      <c r="K57" s="158"/>
    </row>
    <row r="58" spans="11:11" x14ac:dyDescent="0.3">
      <c r="K58" s="158"/>
    </row>
    <row r="59" spans="11:11" x14ac:dyDescent="0.3">
      <c r="K59" s="158"/>
    </row>
    <row r="60" spans="11:11" x14ac:dyDescent="0.3">
      <c r="K60" s="158"/>
    </row>
    <row r="61" spans="11:11" x14ac:dyDescent="0.3">
      <c r="K61" s="158"/>
    </row>
    <row r="62" spans="11:11" x14ac:dyDescent="0.3">
      <c r="K62" s="158"/>
    </row>
    <row r="63" spans="11:11" x14ac:dyDescent="0.3">
      <c r="K63" s="158"/>
    </row>
    <row r="64" spans="11:11" x14ac:dyDescent="0.3">
      <c r="K64" s="158"/>
    </row>
    <row r="65" spans="11:11" x14ac:dyDescent="0.3">
      <c r="K65" s="158"/>
    </row>
    <row r="66" spans="11:11" x14ac:dyDescent="0.3">
      <c r="K66" s="158"/>
    </row>
    <row r="67" spans="11:11" x14ac:dyDescent="0.3">
      <c r="K67" s="158"/>
    </row>
    <row r="68" spans="11:11" x14ac:dyDescent="0.3">
      <c r="K68" s="158"/>
    </row>
    <row r="69" spans="11:11" x14ac:dyDescent="0.3">
      <c r="K69" s="158"/>
    </row>
    <row r="70" spans="11:11" x14ac:dyDescent="0.3">
      <c r="K70" s="158"/>
    </row>
    <row r="71" spans="11:11" x14ac:dyDescent="0.3">
      <c r="K71" s="158"/>
    </row>
    <row r="72" spans="11:11" x14ac:dyDescent="0.3">
      <c r="K72" s="158"/>
    </row>
    <row r="73" spans="11:11" x14ac:dyDescent="0.3">
      <c r="K73" s="158"/>
    </row>
    <row r="74" spans="11:11" x14ac:dyDescent="0.3">
      <c r="K74" s="158"/>
    </row>
    <row r="75" spans="11:11" x14ac:dyDescent="0.3">
      <c r="K75" s="158"/>
    </row>
    <row r="76" spans="11:11" x14ac:dyDescent="0.3">
      <c r="K76" s="158"/>
    </row>
    <row r="77" spans="11:11" x14ac:dyDescent="0.3">
      <c r="K77" s="158"/>
    </row>
    <row r="78" spans="11:11" x14ac:dyDescent="0.3">
      <c r="K78" s="158"/>
    </row>
    <row r="79" spans="11:11" x14ac:dyDescent="0.3">
      <c r="K79" s="158"/>
    </row>
    <row r="80" spans="11:11" x14ac:dyDescent="0.3">
      <c r="K80" s="158"/>
    </row>
    <row r="81" spans="11:11" x14ac:dyDescent="0.3">
      <c r="K81" s="158"/>
    </row>
    <row r="82" spans="11:11" x14ac:dyDescent="0.3">
      <c r="K82" s="158"/>
    </row>
    <row r="83" spans="11:11" x14ac:dyDescent="0.3">
      <c r="K83" s="158"/>
    </row>
    <row r="84" spans="11:11" x14ac:dyDescent="0.3">
      <c r="K84" s="158"/>
    </row>
    <row r="85" spans="11:11" x14ac:dyDescent="0.3">
      <c r="K85" s="158"/>
    </row>
    <row r="86" spans="11:11" x14ac:dyDescent="0.3">
      <c r="K86" s="158"/>
    </row>
    <row r="87" spans="11:11" x14ac:dyDescent="0.3">
      <c r="K87" s="158"/>
    </row>
    <row r="88" spans="11:11" x14ac:dyDescent="0.3">
      <c r="K88" s="158"/>
    </row>
    <row r="89" spans="11:11" x14ac:dyDescent="0.3">
      <c r="K89" s="158"/>
    </row>
    <row r="90" spans="11:11" x14ac:dyDescent="0.3">
      <c r="K90" s="158"/>
    </row>
    <row r="91" spans="11:11" x14ac:dyDescent="0.3">
      <c r="K91" s="158"/>
    </row>
    <row r="92" spans="11:11" x14ac:dyDescent="0.3">
      <c r="K92" s="158"/>
    </row>
    <row r="93" spans="11:11" x14ac:dyDescent="0.3">
      <c r="K93" s="158"/>
    </row>
    <row r="94" spans="11:11" x14ac:dyDescent="0.3">
      <c r="K94" s="158"/>
    </row>
    <row r="95" spans="11:11" x14ac:dyDescent="0.3">
      <c r="K95" s="158"/>
    </row>
    <row r="96" spans="11:11" x14ac:dyDescent="0.3">
      <c r="K96" s="158"/>
    </row>
    <row r="97" spans="11:11" x14ac:dyDescent="0.3">
      <c r="K97" s="158"/>
    </row>
    <row r="98" spans="11:11" x14ac:dyDescent="0.3">
      <c r="K98" s="158"/>
    </row>
    <row r="99" spans="11:11" x14ac:dyDescent="0.3">
      <c r="K99" s="158"/>
    </row>
    <row r="100" spans="11:11" x14ac:dyDescent="0.3">
      <c r="K100" s="158"/>
    </row>
    <row r="101" spans="11:11" x14ac:dyDescent="0.3">
      <c r="K101" s="158"/>
    </row>
    <row r="102" spans="11:11" x14ac:dyDescent="0.3">
      <c r="K102" s="158"/>
    </row>
    <row r="103" spans="11:11" x14ac:dyDescent="0.3">
      <c r="K103" s="158"/>
    </row>
    <row r="104" spans="11:11" x14ac:dyDescent="0.3">
      <c r="K104" s="158"/>
    </row>
    <row r="105" spans="11:11" x14ac:dyDescent="0.3">
      <c r="K105" s="158"/>
    </row>
    <row r="106" spans="11:11" x14ac:dyDescent="0.3">
      <c r="K106" s="158"/>
    </row>
    <row r="107" spans="11:11" x14ac:dyDescent="0.3">
      <c r="K107" s="158"/>
    </row>
    <row r="108" spans="11:11" x14ac:dyDescent="0.3">
      <c r="K108" s="158"/>
    </row>
    <row r="109" spans="11:11" x14ac:dyDescent="0.3">
      <c r="K109" s="158"/>
    </row>
    <row r="110" spans="11:11" x14ac:dyDescent="0.3">
      <c r="K110" s="158"/>
    </row>
    <row r="111" spans="11:11" x14ac:dyDescent="0.3">
      <c r="K111" s="158"/>
    </row>
    <row r="112" spans="11:11" x14ac:dyDescent="0.3">
      <c r="K112" s="158"/>
    </row>
    <row r="113" spans="11:11" x14ac:dyDescent="0.3">
      <c r="K113" s="158"/>
    </row>
    <row r="114" spans="11:11" x14ac:dyDescent="0.3">
      <c r="K114" s="158"/>
    </row>
    <row r="115" spans="11:11" x14ac:dyDescent="0.3">
      <c r="K115" s="158"/>
    </row>
    <row r="116" spans="11:11" x14ac:dyDescent="0.3">
      <c r="K116" s="158"/>
    </row>
    <row r="117" spans="11:11" x14ac:dyDescent="0.3">
      <c r="K117" s="158"/>
    </row>
    <row r="118" spans="11:11" x14ac:dyDescent="0.3">
      <c r="K118" s="158"/>
    </row>
    <row r="119" spans="11:11" x14ac:dyDescent="0.3">
      <c r="K119" s="158"/>
    </row>
    <row r="120" spans="11:11" x14ac:dyDescent="0.3">
      <c r="K120" s="158"/>
    </row>
    <row r="121" spans="11:11" x14ac:dyDescent="0.3">
      <c r="K121" s="158"/>
    </row>
    <row r="122" spans="11:11" x14ac:dyDescent="0.3">
      <c r="K122" s="158"/>
    </row>
    <row r="123" spans="11:11" x14ac:dyDescent="0.3">
      <c r="K123" s="158"/>
    </row>
    <row r="124" spans="11:11" x14ac:dyDescent="0.3">
      <c r="K124" s="158"/>
    </row>
    <row r="125" spans="11:11" x14ac:dyDescent="0.3">
      <c r="K125" s="158"/>
    </row>
    <row r="126" spans="11:11" x14ac:dyDescent="0.3">
      <c r="K126" s="158"/>
    </row>
    <row r="127" spans="11:11" x14ac:dyDescent="0.3">
      <c r="K127" s="158"/>
    </row>
    <row r="128" spans="11:11" x14ac:dyDescent="0.3">
      <c r="K128" s="158"/>
    </row>
    <row r="129" spans="11:11" x14ac:dyDescent="0.3">
      <c r="K129" s="158"/>
    </row>
    <row r="130" spans="11:11" x14ac:dyDescent="0.3">
      <c r="K130" s="158"/>
    </row>
    <row r="131" spans="11:11" x14ac:dyDescent="0.3">
      <c r="K131" s="158"/>
    </row>
    <row r="132" spans="11:11" x14ac:dyDescent="0.3">
      <c r="K132" s="158"/>
    </row>
    <row r="133" spans="11:11" x14ac:dyDescent="0.3">
      <c r="K133" s="158"/>
    </row>
    <row r="134" spans="11:11" x14ac:dyDescent="0.3">
      <c r="K134" s="158"/>
    </row>
    <row r="135" spans="11:11" x14ac:dyDescent="0.3">
      <c r="K135" s="158"/>
    </row>
    <row r="136" spans="11:11" x14ac:dyDescent="0.3">
      <c r="K136" s="158"/>
    </row>
    <row r="137" spans="11:11" x14ac:dyDescent="0.3">
      <c r="K137" s="158"/>
    </row>
    <row r="138" spans="11:11" x14ac:dyDescent="0.3">
      <c r="K138" s="158"/>
    </row>
    <row r="139" spans="11:11" x14ac:dyDescent="0.3">
      <c r="K139" s="158"/>
    </row>
    <row r="140" spans="11:11" x14ac:dyDescent="0.3">
      <c r="K140" s="158"/>
    </row>
    <row r="141" spans="11:11" x14ac:dyDescent="0.3">
      <c r="K141" s="158"/>
    </row>
    <row r="142" spans="11:11" x14ac:dyDescent="0.3">
      <c r="K142" s="158"/>
    </row>
    <row r="143" spans="11:11" x14ac:dyDescent="0.3">
      <c r="K143" s="158"/>
    </row>
    <row r="144" spans="11:11" x14ac:dyDescent="0.3">
      <c r="K144" s="158"/>
    </row>
    <row r="145" spans="11:11" x14ac:dyDescent="0.3">
      <c r="K145" s="158"/>
    </row>
    <row r="146" spans="11:11" x14ac:dyDescent="0.3">
      <c r="K146" s="158"/>
    </row>
    <row r="147" spans="11:11" x14ac:dyDescent="0.3">
      <c r="K147" s="158"/>
    </row>
    <row r="148" spans="11:11" x14ac:dyDescent="0.3">
      <c r="K148" s="158"/>
    </row>
    <row r="149" spans="11:11" x14ac:dyDescent="0.3">
      <c r="K149" s="158"/>
    </row>
    <row r="150" spans="11:11" x14ac:dyDescent="0.3">
      <c r="K150" s="158"/>
    </row>
    <row r="151" spans="11:11" x14ac:dyDescent="0.3">
      <c r="K151" s="158"/>
    </row>
    <row r="152" spans="11:11" x14ac:dyDescent="0.3">
      <c r="K152" s="158"/>
    </row>
    <row r="153" spans="11:11" x14ac:dyDescent="0.3">
      <c r="K153" s="158"/>
    </row>
    <row r="154" spans="11:11" x14ac:dyDescent="0.3">
      <c r="K154" s="158"/>
    </row>
    <row r="155" spans="11:11" x14ac:dyDescent="0.3">
      <c r="K155" s="158"/>
    </row>
    <row r="156" spans="11:11" x14ac:dyDescent="0.3">
      <c r="K156" s="158"/>
    </row>
    <row r="157" spans="11:11" x14ac:dyDescent="0.3">
      <c r="K157" s="158"/>
    </row>
    <row r="158" spans="11:11" x14ac:dyDescent="0.3">
      <c r="K158" s="158"/>
    </row>
    <row r="159" spans="11:11" x14ac:dyDescent="0.3">
      <c r="K159" s="158"/>
    </row>
    <row r="160" spans="11:11" x14ac:dyDescent="0.3">
      <c r="K160" s="158"/>
    </row>
    <row r="161" spans="11:11" x14ac:dyDescent="0.3">
      <c r="K161" s="158"/>
    </row>
    <row r="162" spans="11:11" x14ac:dyDescent="0.3">
      <c r="K162" s="158"/>
    </row>
    <row r="163" spans="11:11" x14ac:dyDescent="0.3">
      <c r="K163" s="158"/>
    </row>
    <row r="164" spans="11:11" x14ac:dyDescent="0.3">
      <c r="K164" s="158"/>
    </row>
    <row r="165" spans="11:11" x14ac:dyDescent="0.3">
      <c r="K165" s="158"/>
    </row>
    <row r="166" spans="11:11" x14ac:dyDescent="0.3">
      <c r="K166" s="158"/>
    </row>
    <row r="167" spans="11:11" x14ac:dyDescent="0.3">
      <c r="K167" s="158"/>
    </row>
    <row r="168" spans="11:11" x14ac:dyDescent="0.3">
      <c r="K168" s="158"/>
    </row>
    <row r="169" spans="11:11" x14ac:dyDescent="0.3">
      <c r="K169" s="158"/>
    </row>
    <row r="170" spans="11:11" x14ac:dyDescent="0.3">
      <c r="K170" s="158"/>
    </row>
    <row r="171" spans="11:11" x14ac:dyDescent="0.3">
      <c r="K171" s="158"/>
    </row>
    <row r="172" spans="11:11" x14ac:dyDescent="0.3">
      <c r="K172" s="158"/>
    </row>
    <row r="173" spans="11:11" x14ac:dyDescent="0.3">
      <c r="K173" s="158"/>
    </row>
    <row r="174" spans="11:11" x14ac:dyDescent="0.3">
      <c r="K174" s="158"/>
    </row>
    <row r="175" spans="11:11" x14ac:dyDescent="0.3">
      <c r="K175" s="158"/>
    </row>
    <row r="176" spans="11:11" x14ac:dyDescent="0.3">
      <c r="K176" s="158"/>
    </row>
    <row r="177" spans="11:11" x14ac:dyDescent="0.3">
      <c r="K177" s="158"/>
    </row>
    <row r="178" spans="11:11" x14ac:dyDescent="0.3">
      <c r="K178" s="158"/>
    </row>
    <row r="179" spans="11:11" x14ac:dyDescent="0.3">
      <c r="K179" s="158"/>
    </row>
    <row r="180" spans="11:11" x14ac:dyDescent="0.3">
      <c r="K180" s="158"/>
    </row>
    <row r="181" spans="11:11" x14ac:dyDescent="0.3">
      <c r="K181" s="158"/>
    </row>
    <row r="182" spans="11:11" x14ac:dyDescent="0.3">
      <c r="K182" s="158"/>
    </row>
    <row r="183" spans="11:11" x14ac:dyDescent="0.3">
      <c r="K183" s="158"/>
    </row>
    <row r="184" spans="11:11" x14ac:dyDescent="0.3">
      <c r="K184" s="158"/>
    </row>
    <row r="185" spans="11:11" x14ac:dyDescent="0.3">
      <c r="K185" s="158"/>
    </row>
    <row r="186" spans="11:11" x14ac:dyDescent="0.3">
      <c r="K186" s="158"/>
    </row>
    <row r="187" spans="11:11" x14ac:dyDescent="0.3">
      <c r="K187" s="158"/>
    </row>
    <row r="188" spans="11:11" x14ac:dyDescent="0.3">
      <c r="K188" s="158"/>
    </row>
    <row r="189" spans="11:11" x14ac:dyDescent="0.3">
      <c r="K189" s="158"/>
    </row>
    <row r="190" spans="11:11" x14ac:dyDescent="0.3">
      <c r="K190" s="158"/>
    </row>
    <row r="191" spans="11:11" x14ac:dyDescent="0.3">
      <c r="K191" s="158"/>
    </row>
    <row r="192" spans="11:11" x14ac:dyDescent="0.3">
      <c r="K192" s="158"/>
    </row>
    <row r="193" spans="11:11" x14ac:dyDescent="0.3">
      <c r="K193" s="158"/>
    </row>
    <row r="194" spans="11:11" x14ac:dyDescent="0.3">
      <c r="K194" s="158"/>
    </row>
    <row r="195" spans="11:11" x14ac:dyDescent="0.3">
      <c r="K195" s="158"/>
    </row>
    <row r="196" spans="11:11" x14ac:dyDescent="0.3">
      <c r="K196" s="158"/>
    </row>
    <row r="197" spans="11:11" x14ac:dyDescent="0.3">
      <c r="K197" s="158"/>
    </row>
    <row r="198" spans="11:11" x14ac:dyDescent="0.3">
      <c r="K198" s="158"/>
    </row>
    <row r="199" spans="11:11" x14ac:dyDescent="0.3">
      <c r="K199" s="158"/>
    </row>
    <row r="200" spans="11:11" x14ac:dyDescent="0.3">
      <c r="K200" s="158"/>
    </row>
    <row r="201" spans="11:11" x14ac:dyDescent="0.3">
      <c r="K201" s="158"/>
    </row>
    <row r="202" spans="11:11" x14ac:dyDescent="0.3">
      <c r="K202" s="158"/>
    </row>
    <row r="203" spans="11:11" x14ac:dyDescent="0.3">
      <c r="K203" s="158"/>
    </row>
    <row r="204" spans="11:11" x14ac:dyDescent="0.3">
      <c r="K204" s="158"/>
    </row>
    <row r="205" spans="11:11" x14ac:dyDescent="0.3">
      <c r="K205" s="158"/>
    </row>
    <row r="206" spans="11:11" x14ac:dyDescent="0.3">
      <c r="K206" s="158"/>
    </row>
    <row r="207" spans="11:11" x14ac:dyDescent="0.3">
      <c r="K207" s="158"/>
    </row>
    <row r="208" spans="11:11" x14ac:dyDescent="0.3">
      <c r="K208" s="158"/>
    </row>
    <row r="209" spans="11:11" x14ac:dyDescent="0.3">
      <c r="K209" s="158"/>
    </row>
    <row r="210" spans="11:11" x14ac:dyDescent="0.3">
      <c r="K210" s="158"/>
    </row>
    <row r="211" spans="11:11" x14ac:dyDescent="0.3">
      <c r="K211" s="158"/>
    </row>
    <row r="212" spans="11:11" x14ac:dyDescent="0.3">
      <c r="K212" s="158"/>
    </row>
    <row r="213" spans="11:11" x14ac:dyDescent="0.3">
      <c r="K213" s="158"/>
    </row>
    <row r="214" spans="11:11" x14ac:dyDescent="0.3">
      <c r="K214" s="158"/>
    </row>
    <row r="215" spans="11:11" x14ac:dyDescent="0.3">
      <c r="K215" s="158"/>
    </row>
    <row r="216" spans="11:11" x14ac:dyDescent="0.3">
      <c r="K216" s="158"/>
    </row>
    <row r="217" spans="11:11" x14ac:dyDescent="0.3">
      <c r="K217" s="158"/>
    </row>
    <row r="218" spans="11:11" x14ac:dyDescent="0.3">
      <c r="K218" s="158"/>
    </row>
    <row r="219" spans="11:11" x14ac:dyDescent="0.3">
      <c r="K219" s="158"/>
    </row>
    <row r="220" spans="11:11" x14ac:dyDescent="0.3">
      <c r="K220" s="158"/>
    </row>
    <row r="221" spans="11:11" x14ac:dyDescent="0.3">
      <c r="K221" s="158"/>
    </row>
    <row r="222" spans="11:11" x14ac:dyDescent="0.3">
      <c r="K222" s="158"/>
    </row>
    <row r="223" spans="11:11" x14ac:dyDescent="0.3">
      <c r="K223" s="158"/>
    </row>
    <row r="224" spans="11:11" x14ac:dyDescent="0.3">
      <c r="K224" s="158"/>
    </row>
    <row r="225" spans="11:11" x14ac:dyDescent="0.3">
      <c r="K225" s="158"/>
    </row>
    <row r="226" spans="11:11" x14ac:dyDescent="0.3">
      <c r="K226" s="158"/>
    </row>
    <row r="227" spans="11:11" x14ac:dyDescent="0.3">
      <c r="K227" s="158"/>
    </row>
    <row r="228" spans="11:11" x14ac:dyDescent="0.3">
      <c r="K228" s="158"/>
    </row>
    <row r="229" spans="11:11" x14ac:dyDescent="0.3">
      <c r="K229" s="158"/>
    </row>
    <row r="230" spans="11:11" x14ac:dyDescent="0.3">
      <c r="K230" s="158"/>
    </row>
    <row r="231" spans="11:11" x14ac:dyDescent="0.3">
      <c r="K231" s="158"/>
    </row>
    <row r="232" spans="11:11" x14ac:dyDescent="0.3">
      <c r="K232" s="158"/>
    </row>
    <row r="233" spans="11:11" x14ac:dyDescent="0.3">
      <c r="K233" s="158"/>
    </row>
    <row r="234" spans="11:11" x14ac:dyDescent="0.3">
      <c r="K234" s="158"/>
    </row>
    <row r="235" spans="11:11" x14ac:dyDescent="0.3">
      <c r="K235" s="158"/>
    </row>
    <row r="236" spans="11:11" x14ac:dyDescent="0.3">
      <c r="K236" s="158"/>
    </row>
    <row r="237" spans="11:11" x14ac:dyDescent="0.3">
      <c r="K237" s="158"/>
    </row>
    <row r="238" spans="11:11" x14ac:dyDescent="0.3">
      <c r="K238" s="158"/>
    </row>
    <row r="239" spans="11:11" x14ac:dyDescent="0.3">
      <c r="K239" s="158"/>
    </row>
    <row r="240" spans="11:11" x14ac:dyDescent="0.3">
      <c r="K240" s="158"/>
    </row>
    <row r="241" spans="11:11" x14ac:dyDescent="0.3">
      <c r="K241" s="158"/>
    </row>
    <row r="242" spans="11:11" x14ac:dyDescent="0.3">
      <c r="K242" s="158"/>
    </row>
    <row r="243" spans="11:11" x14ac:dyDescent="0.3">
      <c r="K243" s="158"/>
    </row>
    <row r="244" spans="11:11" x14ac:dyDescent="0.3">
      <c r="K244" s="158"/>
    </row>
    <row r="245" spans="11:11" x14ac:dyDescent="0.3">
      <c r="K245" s="158"/>
    </row>
    <row r="246" spans="11:11" x14ac:dyDescent="0.3">
      <c r="K246" s="158"/>
    </row>
    <row r="247" spans="11:11" x14ac:dyDescent="0.3">
      <c r="K247" s="158"/>
    </row>
    <row r="248" spans="11:11" x14ac:dyDescent="0.3">
      <c r="K248" s="158"/>
    </row>
    <row r="249" spans="11:11" x14ac:dyDescent="0.3">
      <c r="K249" s="158"/>
    </row>
    <row r="250" spans="11:11" x14ac:dyDescent="0.3">
      <c r="K250" s="158"/>
    </row>
    <row r="251" spans="11:11" x14ac:dyDescent="0.3">
      <c r="K251" s="158"/>
    </row>
    <row r="252" spans="11:11" x14ac:dyDescent="0.3">
      <c r="K252" s="158"/>
    </row>
    <row r="253" spans="11:11" x14ac:dyDescent="0.3">
      <c r="K253" s="158"/>
    </row>
    <row r="254" spans="11:11" x14ac:dyDescent="0.3">
      <c r="K254" s="158"/>
    </row>
    <row r="255" spans="11:11" x14ac:dyDescent="0.3">
      <c r="K255" s="158"/>
    </row>
    <row r="256" spans="11:11" x14ac:dyDescent="0.3">
      <c r="K256" s="158"/>
    </row>
    <row r="257" spans="11:11" x14ac:dyDescent="0.3">
      <c r="K257" s="158"/>
    </row>
    <row r="258" spans="11:11" x14ac:dyDescent="0.3">
      <c r="K258" s="158"/>
    </row>
    <row r="259" spans="11:11" x14ac:dyDescent="0.3">
      <c r="K259" s="158"/>
    </row>
    <row r="260" spans="11:11" x14ac:dyDescent="0.3">
      <c r="K260" s="158"/>
    </row>
    <row r="261" spans="11:11" x14ac:dyDescent="0.3">
      <c r="K261" s="158"/>
    </row>
    <row r="262" spans="11:11" x14ac:dyDescent="0.3">
      <c r="K262" s="158"/>
    </row>
    <row r="263" spans="11:11" x14ac:dyDescent="0.3">
      <c r="K263" s="158"/>
    </row>
    <row r="264" spans="11:11" x14ac:dyDescent="0.3">
      <c r="K264" s="158"/>
    </row>
    <row r="265" spans="11:11" x14ac:dyDescent="0.3">
      <c r="K265" s="158"/>
    </row>
    <row r="266" spans="11:11" x14ac:dyDescent="0.3">
      <c r="K266" s="158"/>
    </row>
    <row r="267" spans="11:11" x14ac:dyDescent="0.3">
      <c r="K267" s="158"/>
    </row>
    <row r="268" spans="11:11" x14ac:dyDescent="0.3">
      <c r="K268" s="158"/>
    </row>
    <row r="269" spans="11:11" x14ac:dyDescent="0.3">
      <c r="K269" s="158"/>
    </row>
    <row r="270" spans="11:11" x14ac:dyDescent="0.3">
      <c r="K270" s="158"/>
    </row>
    <row r="271" spans="11:11" x14ac:dyDescent="0.3">
      <c r="K271" s="158"/>
    </row>
    <row r="272" spans="11:11" x14ac:dyDescent="0.3">
      <c r="K272" s="158"/>
    </row>
    <row r="273" spans="11:11" x14ac:dyDescent="0.3">
      <c r="K273" s="158"/>
    </row>
    <row r="274" spans="11:11" x14ac:dyDescent="0.3">
      <c r="K274" s="158"/>
    </row>
    <row r="275" spans="11:11" x14ac:dyDescent="0.3">
      <c r="K275" s="158"/>
    </row>
    <row r="276" spans="11:11" x14ac:dyDescent="0.3">
      <c r="K276" s="158"/>
    </row>
    <row r="277" spans="11:11" x14ac:dyDescent="0.3">
      <c r="K277" s="158"/>
    </row>
    <row r="278" spans="11:11" x14ac:dyDescent="0.3">
      <c r="K278" s="158"/>
    </row>
    <row r="279" spans="11:11" x14ac:dyDescent="0.3">
      <c r="K279" s="158"/>
    </row>
    <row r="280" spans="11:11" x14ac:dyDescent="0.3">
      <c r="K280" s="158"/>
    </row>
    <row r="281" spans="11:11" x14ac:dyDescent="0.3">
      <c r="K281" s="158"/>
    </row>
    <row r="282" spans="11:11" x14ac:dyDescent="0.3">
      <c r="K282" s="158"/>
    </row>
    <row r="283" spans="11:11" x14ac:dyDescent="0.3">
      <c r="K283" s="158"/>
    </row>
    <row r="284" spans="11:11" x14ac:dyDescent="0.3">
      <c r="K284" s="158"/>
    </row>
    <row r="285" spans="11:11" x14ac:dyDescent="0.3">
      <c r="K285" s="158"/>
    </row>
    <row r="286" spans="11:11" x14ac:dyDescent="0.3">
      <c r="K286" s="158"/>
    </row>
    <row r="287" spans="11:11" x14ac:dyDescent="0.3">
      <c r="K287" s="158"/>
    </row>
    <row r="288" spans="11:11" x14ac:dyDescent="0.3">
      <c r="K288" s="158"/>
    </row>
    <row r="289" spans="11:11" x14ac:dyDescent="0.3">
      <c r="K289" s="158"/>
    </row>
    <row r="290" spans="11:11" x14ac:dyDescent="0.3">
      <c r="K290" s="158"/>
    </row>
    <row r="291" spans="11:11" x14ac:dyDescent="0.3">
      <c r="K291" s="158"/>
    </row>
    <row r="292" spans="11:11" x14ac:dyDescent="0.3">
      <c r="K292" s="158"/>
    </row>
    <row r="293" spans="11:11" x14ac:dyDescent="0.3">
      <c r="K293" s="158"/>
    </row>
    <row r="294" spans="11:11" x14ac:dyDescent="0.3">
      <c r="K294" s="158"/>
    </row>
    <row r="295" spans="11:11" x14ac:dyDescent="0.3">
      <c r="K295" s="158"/>
    </row>
    <row r="296" spans="11:11" x14ac:dyDescent="0.3">
      <c r="K296" s="158"/>
    </row>
    <row r="297" spans="11:11" x14ac:dyDescent="0.3">
      <c r="K297" s="158"/>
    </row>
    <row r="298" spans="11:11" x14ac:dyDescent="0.3">
      <c r="K298" s="158"/>
    </row>
    <row r="299" spans="11:11" x14ac:dyDescent="0.3">
      <c r="K299" s="158"/>
    </row>
    <row r="300" spans="11:11" x14ac:dyDescent="0.3">
      <c r="K300" s="158"/>
    </row>
    <row r="301" spans="11:11" x14ac:dyDescent="0.3">
      <c r="K301" s="158"/>
    </row>
    <row r="302" spans="11:11" x14ac:dyDescent="0.3">
      <c r="K302" s="158"/>
    </row>
    <row r="303" spans="11:11" x14ac:dyDescent="0.3">
      <c r="K303" s="158"/>
    </row>
    <row r="304" spans="11:11" x14ac:dyDescent="0.3">
      <c r="K304" s="158"/>
    </row>
    <row r="305" spans="11:11" x14ac:dyDescent="0.3">
      <c r="K305" s="158"/>
    </row>
    <row r="306" spans="11:11" x14ac:dyDescent="0.3">
      <c r="K306" s="158"/>
    </row>
    <row r="307" spans="11:11" x14ac:dyDescent="0.3">
      <c r="K307" s="158"/>
    </row>
    <row r="308" spans="11:11" x14ac:dyDescent="0.3">
      <c r="K308" s="158"/>
    </row>
    <row r="309" spans="11:11" x14ac:dyDescent="0.3">
      <c r="K309" s="158"/>
    </row>
    <row r="310" spans="11:11" x14ac:dyDescent="0.3">
      <c r="K310" s="158"/>
    </row>
    <row r="311" spans="11:11" x14ac:dyDescent="0.3">
      <c r="K311" s="158"/>
    </row>
    <row r="312" spans="11:11" x14ac:dyDescent="0.3">
      <c r="K312" s="158"/>
    </row>
    <row r="313" spans="11:11" x14ac:dyDescent="0.3">
      <c r="K313" s="158"/>
    </row>
    <row r="314" spans="11:11" x14ac:dyDescent="0.3">
      <c r="K314" s="158"/>
    </row>
    <row r="315" spans="11:11" x14ac:dyDescent="0.3">
      <c r="K315" s="158"/>
    </row>
    <row r="316" spans="11:11" x14ac:dyDescent="0.3">
      <c r="K316" s="158"/>
    </row>
    <row r="317" spans="11:11" x14ac:dyDescent="0.3">
      <c r="K317" s="158"/>
    </row>
    <row r="318" spans="11:11" x14ac:dyDescent="0.3">
      <c r="K318" s="158"/>
    </row>
    <row r="319" spans="11:11" x14ac:dyDescent="0.3">
      <c r="K319" s="158"/>
    </row>
    <row r="320" spans="11:11" x14ac:dyDescent="0.3">
      <c r="K320" s="158"/>
    </row>
    <row r="321" spans="11:11" x14ac:dyDescent="0.3">
      <c r="K321" s="158"/>
    </row>
    <row r="322" spans="11:11" x14ac:dyDescent="0.3">
      <c r="K322" s="158"/>
    </row>
    <row r="323" spans="11:11" x14ac:dyDescent="0.3">
      <c r="K323" s="158"/>
    </row>
    <row r="324" spans="11:11" x14ac:dyDescent="0.3">
      <c r="K324" s="158"/>
    </row>
    <row r="325" spans="11:11" x14ac:dyDescent="0.3">
      <c r="K325" s="158"/>
    </row>
    <row r="326" spans="11:11" x14ac:dyDescent="0.3">
      <c r="K326" s="158"/>
    </row>
    <row r="327" spans="11:11" x14ac:dyDescent="0.3">
      <c r="K327" s="158"/>
    </row>
    <row r="328" spans="11:11" x14ac:dyDescent="0.3">
      <c r="K328" s="158"/>
    </row>
    <row r="329" spans="11:11" x14ac:dyDescent="0.3">
      <c r="K329" s="158"/>
    </row>
    <row r="330" spans="11:11" x14ac:dyDescent="0.3">
      <c r="K330" s="158"/>
    </row>
    <row r="331" spans="11:11" x14ac:dyDescent="0.3">
      <c r="K331" s="158"/>
    </row>
    <row r="332" spans="11:11" x14ac:dyDescent="0.3">
      <c r="K332" s="158"/>
    </row>
    <row r="333" spans="11:11" x14ac:dyDescent="0.3">
      <c r="K333" s="158"/>
    </row>
    <row r="334" spans="11:11" x14ac:dyDescent="0.3">
      <c r="K334" s="158"/>
    </row>
    <row r="335" spans="11:11" x14ac:dyDescent="0.3">
      <c r="K335" s="158"/>
    </row>
    <row r="336" spans="11:11" x14ac:dyDescent="0.3">
      <c r="K336" s="158"/>
    </row>
    <row r="337" spans="11:11" x14ac:dyDescent="0.3">
      <c r="K337" s="158"/>
    </row>
    <row r="338" spans="11:11" x14ac:dyDescent="0.3">
      <c r="K338" s="158"/>
    </row>
    <row r="339" spans="11:11" x14ac:dyDescent="0.3">
      <c r="K339" s="158"/>
    </row>
    <row r="340" spans="11:11" x14ac:dyDescent="0.3">
      <c r="K340" s="158"/>
    </row>
    <row r="341" spans="11:11" x14ac:dyDescent="0.3">
      <c r="K341" s="158"/>
    </row>
    <row r="342" spans="11:11" x14ac:dyDescent="0.3">
      <c r="K342" s="158"/>
    </row>
    <row r="343" spans="11:11" x14ac:dyDescent="0.3">
      <c r="K343" s="158"/>
    </row>
    <row r="344" spans="11:11" x14ac:dyDescent="0.3">
      <c r="K344" s="158"/>
    </row>
    <row r="345" spans="11:11" x14ac:dyDescent="0.3">
      <c r="K345" s="158"/>
    </row>
    <row r="346" spans="11:11" x14ac:dyDescent="0.3">
      <c r="K346" s="158"/>
    </row>
    <row r="347" spans="11:11" x14ac:dyDescent="0.3">
      <c r="K347" s="158"/>
    </row>
    <row r="348" spans="11:11" x14ac:dyDescent="0.3">
      <c r="K348" s="158"/>
    </row>
    <row r="349" spans="11:11" x14ac:dyDescent="0.3">
      <c r="K349" s="158"/>
    </row>
    <row r="350" spans="11:11" x14ac:dyDescent="0.3">
      <c r="K350" s="158"/>
    </row>
    <row r="351" spans="11:11" x14ac:dyDescent="0.3">
      <c r="K351" s="158"/>
    </row>
    <row r="352" spans="11:11" x14ac:dyDescent="0.3">
      <c r="K352" s="158"/>
    </row>
    <row r="353" spans="11:11" x14ac:dyDescent="0.3">
      <c r="K353" s="158"/>
    </row>
    <row r="354" spans="11:11" x14ac:dyDescent="0.3">
      <c r="K354" s="158"/>
    </row>
    <row r="355" spans="11:11" x14ac:dyDescent="0.3">
      <c r="K355" s="158"/>
    </row>
    <row r="356" spans="11:11" x14ac:dyDescent="0.3">
      <c r="K356" s="158"/>
    </row>
    <row r="357" spans="11:11" x14ac:dyDescent="0.3">
      <c r="K357" s="158"/>
    </row>
    <row r="358" spans="11:11" x14ac:dyDescent="0.3">
      <c r="K358" s="158"/>
    </row>
    <row r="359" spans="11:11" x14ac:dyDescent="0.3">
      <c r="K359" s="158"/>
    </row>
    <row r="360" spans="11:11" x14ac:dyDescent="0.3">
      <c r="K360" s="158"/>
    </row>
    <row r="361" spans="11:11" x14ac:dyDescent="0.3">
      <c r="K361" s="158"/>
    </row>
    <row r="362" spans="11:11" x14ac:dyDescent="0.3">
      <c r="K362" s="158"/>
    </row>
    <row r="363" spans="11:11" x14ac:dyDescent="0.3">
      <c r="K363" s="158"/>
    </row>
    <row r="364" spans="11:11" x14ac:dyDescent="0.3">
      <c r="K364" s="158"/>
    </row>
    <row r="365" spans="11:11" x14ac:dyDescent="0.3">
      <c r="K365" s="158"/>
    </row>
    <row r="366" spans="11:11" x14ac:dyDescent="0.3">
      <c r="K366" s="158"/>
    </row>
    <row r="367" spans="11:11" x14ac:dyDescent="0.3">
      <c r="K367" s="158"/>
    </row>
    <row r="368" spans="11:11" x14ac:dyDescent="0.3">
      <c r="K368" s="158"/>
    </row>
    <row r="369" spans="11:11" x14ac:dyDescent="0.3">
      <c r="K369" s="158"/>
    </row>
    <row r="370" spans="11:11" x14ac:dyDescent="0.3">
      <c r="K370" s="158"/>
    </row>
    <row r="371" spans="11:11" x14ac:dyDescent="0.3">
      <c r="K371" s="158"/>
    </row>
    <row r="372" spans="11:11" x14ac:dyDescent="0.3">
      <c r="K372" s="158"/>
    </row>
    <row r="373" spans="11:11" x14ac:dyDescent="0.3">
      <c r="K373" s="158"/>
    </row>
    <row r="374" spans="11:11" x14ac:dyDescent="0.3">
      <c r="K374" s="158"/>
    </row>
    <row r="375" spans="11:11" x14ac:dyDescent="0.3">
      <c r="K375" s="158"/>
    </row>
    <row r="376" spans="11:11" x14ac:dyDescent="0.3">
      <c r="K376" s="158"/>
    </row>
    <row r="377" spans="11:11" x14ac:dyDescent="0.3">
      <c r="K377" s="158"/>
    </row>
    <row r="378" spans="11:11" x14ac:dyDescent="0.3">
      <c r="K378" s="158"/>
    </row>
    <row r="379" spans="11:11" x14ac:dyDescent="0.3">
      <c r="K379" s="158"/>
    </row>
    <row r="380" spans="11:11" x14ac:dyDescent="0.3">
      <c r="K380" s="158"/>
    </row>
    <row r="381" spans="11:11" x14ac:dyDescent="0.3">
      <c r="K381" s="158"/>
    </row>
    <row r="382" spans="11:11" x14ac:dyDescent="0.3">
      <c r="K382" s="158"/>
    </row>
    <row r="383" spans="11:11" x14ac:dyDescent="0.3">
      <c r="K383" s="158"/>
    </row>
    <row r="384" spans="11:11" x14ac:dyDescent="0.3">
      <c r="K384" s="158"/>
    </row>
    <row r="385" spans="11:11" x14ac:dyDescent="0.3">
      <c r="K385" s="158"/>
    </row>
    <row r="386" spans="11:11" x14ac:dyDescent="0.3">
      <c r="K386" s="158"/>
    </row>
    <row r="387" spans="11:11" x14ac:dyDescent="0.3">
      <c r="K387" s="158"/>
    </row>
    <row r="388" spans="11:11" x14ac:dyDescent="0.3">
      <c r="K388" s="158"/>
    </row>
    <row r="389" spans="11:11" x14ac:dyDescent="0.3">
      <c r="K389" s="158"/>
    </row>
    <row r="390" spans="11:11" x14ac:dyDescent="0.3">
      <c r="K390" s="158"/>
    </row>
    <row r="391" spans="11:11" x14ac:dyDescent="0.3">
      <c r="K391" s="158"/>
    </row>
    <row r="392" spans="11:11" x14ac:dyDescent="0.3">
      <c r="K392" s="158"/>
    </row>
    <row r="393" spans="11:11" x14ac:dyDescent="0.3">
      <c r="K393" s="158"/>
    </row>
    <row r="394" spans="11:11" x14ac:dyDescent="0.3">
      <c r="K394" s="158"/>
    </row>
    <row r="395" spans="11:11" x14ac:dyDescent="0.3">
      <c r="K395" s="158"/>
    </row>
    <row r="396" spans="11:11" x14ac:dyDescent="0.3">
      <c r="K396" s="158"/>
    </row>
    <row r="397" spans="11:11" x14ac:dyDescent="0.3">
      <c r="K397" s="158"/>
    </row>
    <row r="398" spans="11:11" x14ac:dyDescent="0.3">
      <c r="K398" s="158"/>
    </row>
    <row r="399" spans="11:11" x14ac:dyDescent="0.3">
      <c r="K399" s="158"/>
    </row>
    <row r="400" spans="11:11" x14ac:dyDescent="0.3">
      <c r="K400" s="158"/>
    </row>
    <row r="401" spans="11:11" x14ac:dyDescent="0.3">
      <c r="K401" s="158"/>
    </row>
    <row r="402" spans="11:11" x14ac:dyDescent="0.3">
      <c r="K402" s="158"/>
    </row>
    <row r="403" spans="11:11" x14ac:dyDescent="0.3">
      <c r="K403" s="158"/>
    </row>
    <row r="404" spans="11:11" x14ac:dyDescent="0.3">
      <c r="K404" s="158"/>
    </row>
    <row r="405" spans="11:11" x14ac:dyDescent="0.3">
      <c r="K405" s="158"/>
    </row>
    <row r="406" spans="11:11" x14ac:dyDescent="0.3">
      <c r="K406" s="158"/>
    </row>
    <row r="407" spans="11:11" x14ac:dyDescent="0.3">
      <c r="K407" s="158"/>
    </row>
    <row r="408" spans="11:11" x14ac:dyDescent="0.3">
      <c r="K408" s="158"/>
    </row>
    <row r="409" spans="11:11" x14ac:dyDescent="0.3">
      <c r="K409" s="158"/>
    </row>
    <row r="410" spans="11:11" x14ac:dyDescent="0.3">
      <c r="K410" s="158"/>
    </row>
    <row r="411" spans="11:11" x14ac:dyDescent="0.3">
      <c r="K411" s="158"/>
    </row>
    <row r="412" spans="11:11" x14ac:dyDescent="0.3">
      <c r="K412" s="158"/>
    </row>
    <row r="413" spans="11:11" x14ac:dyDescent="0.3">
      <c r="K413" s="158"/>
    </row>
    <row r="414" spans="11:11" x14ac:dyDescent="0.3">
      <c r="K414" s="158"/>
    </row>
    <row r="415" spans="11:11" x14ac:dyDescent="0.3">
      <c r="K415" s="158"/>
    </row>
    <row r="416" spans="11:11" x14ac:dyDescent="0.3">
      <c r="K416" s="158"/>
    </row>
    <row r="417" spans="11:11" x14ac:dyDescent="0.3">
      <c r="K417" s="158"/>
    </row>
    <row r="418" spans="11:11" x14ac:dyDescent="0.3">
      <c r="K418" s="158"/>
    </row>
    <row r="419" spans="11:11" x14ac:dyDescent="0.3">
      <c r="K419" s="158"/>
    </row>
    <row r="420" spans="11:11" x14ac:dyDescent="0.3">
      <c r="K420" s="158"/>
    </row>
    <row r="421" spans="11:11" x14ac:dyDescent="0.3">
      <c r="K421" s="158"/>
    </row>
    <row r="422" spans="11:11" x14ac:dyDescent="0.3">
      <c r="K422" s="158"/>
    </row>
    <row r="423" spans="11:11" x14ac:dyDescent="0.3">
      <c r="K423" s="158"/>
    </row>
    <row r="424" spans="11:11" x14ac:dyDescent="0.3">
      <c r="K424" s="158"/>
    </row>
    <row r="425" spans="11:11" x14ac:dyDescent="0.3">
      <c r="K425" s="158"/>
    </row>
    <row r="426" spans="11:11" x14ac:dyDescent="0.3">
      <c r="K426" s="158"/>
    </row>
    <row r="427" spans="11:11" x14ac:dyDescent="0.3">
      <c r="K427" s="158"/>
    </row>
    <row r="428" spans="11:11" x14ac:dyDescent="0.3">
      <c r="K428" s="158"/>
    </row>
    <row r="429" spans="11:11" x14ac:dyDescent="0.3">
      <c r="K429" s="158"/>
    </row>
    <row r="430" spans="11:11" x14ac:dyDescent="0.3">
      <c r="K430" s="158"/>
    </row>
    <row r="431" spans="11:11" x14ac:dyDescent="0.3">
      <c r="K431" s="158"/>
    </row>
    <row r="432" spans="11:11" x14ac:dyDescent="0.3">
      <c r="K432" s="158"/>
    </row>
    <row r="433" spans="11:11" x14ac:dyDescent="0.3">
      <c r="K433" s="158"/>
    </row>
    <row r="434" spans="11:11" x14ac:dyDescent="0.3">
      <c r="K434" s="158"/>
    </row>
    <row r="435" spans="11:11" x14ac:dyDescent="0.3">
      <c r="K435" s="158"/>
    </row>
    <row r="436" spans="11:11" x14ac:dyDescent="0.3">
      <c r="K436" s="158"/>
    </row>
    <row r="437" spans="11:11" x14ac:dyDescent="0.3">
      <c r="K437" s="158"/>
    </row>
    <row r="438" spans="11:11" x14ac:dyDescent="0.3">
      <c r="K438" s="158"/>
    </row>
    <row r="439" spans="11:11" x14ac:dyDescent="0.3">
      <c r="K439" s="158"/>
    </row>
    <row r="440" spans="11:11" x14ac:dyDescent="0.3">
      <c r="K440" s="158"/>
    </row>
    <row r="441" spans="11:11" x14ac:dyDescent="0.3">
      <c r="K441" s="158"/>
    </row>
    <row r="442" spans="11:11" x14ac:dyDescent="0.3">
      <c r="K442" s="158"/>
    </row>
    <row r="443" spans="11:11" x14ac:dyDescent="0.3">
      <c r="K443" s="158"/>
    </row>
    <row r="444" spans="11:11" x14ac:dyDescent="0.3">
      <c r="K444" s="158"/>
    </row>
    <row r="445" spans="11:11" x14ac:dyDescent="0.3">
      <c r="K445" s="158"/>
    </row>
    <row r="446" spans="11:11" x14ac:dyDescent="0.3">
      <c r="K446" s="158"/>
    </row>
    <row r="447" spans="11:11" x14ac:dyDescent="0.3">
      <c r="K447" s="158"/>
    </row>
    <row r="448" spans="11:11" x14ac:dyDescent="0.3">
      <c r="K448" s="158"/>
    </row>
    <row r="449" spans="11:11" x14ac:dyDescent="0.3">
      <c r="K449" s="158"/>
    </row>
    <row r="450" spans="11:11" x14ac:dyDescent="0.3">
      <c r="K450" s="158"/>
    </row>
    <row r="451" spans="11:11" x14ac:dyDescent="0.3">
      <c r="K451" s="158"/>
    </row>
    <row r="452" spans="11:11" x14ac:dyDescent="0.3">
      <c r="K452" s="158"/>
    </row>
    <row r="453" spans="11:11" x14ac:dyDescent="0.3">
      <c r="K453" s="158"/>
    </row>
    <row r="454" spans="11:11" x14ac:dyDescent="0.3">
      <c r="K454" s="158"/>
    </row>
    <row r="455" spans="11:11" x14ac:dyDescent="0.3">
      <c r="K455" s="158"/>
    </row>
    <row r="456" spans="11:11" x14ac:dyDescent="0.3">
      <c r="K456" s="158"/>
    </row>
    <row r="457" spans="11:11" x14ac:dyDescent="0.3">
      <c r="K457" s="158"/>
    </row>
    <row r="458" spans="11:11" x14ac:dyDescent="0.3">
      <c r="K458" s="158"/>
    </row>
    <row r="459" spans="11:11" x14ac:dyDescent="0.3">
      <c r="K459" s="158"/>
    </row>
    <row r="460" spans="11:11" x14ac:dyDescent="0.3">
      <c r="K460" s="158"/>
    </row>
    <row r="461" spans="11:11" x14ac:dyDescent="0.3">
      <c r="K461" s="158"/>
    </row>
    <row r="462" spans="11:11" x14ac:dyDescent="0.3">
      <c r="K462" s="158"/>
    </row>
    <row r="463" spans="11:11" x14ac:dyDescent="0.3">
      <c r="K463" s="158"/>
    </row>
    <row r="464" spans="11:11" x14ac:dyDescent="0.3">
      <c r="K464" s="158"/>
    </row>
    <row r="465" spans="11:11" x14ac:dyDescent="0.3">
      <c r="K465" s="158"/>
    </row>
    <row r="466" spans="11:11" x14ac:dyDescent="0.3">
      <c r="K466" s="158"/>
    </row>
    <row r="467" spans="11:11" x14ac:dyDescent="0.3">
      <c r="K467" s="158"/>
    </row>
    <row r="468" spans="11:11" x14ac:dyDescent="0.3">
      <c r="K468" s="158"/>
    </row>
    <row r="469" spans="11:11" x14ac:dyDescent="0.3">
      <c r="K469" s="158"/>
    </row>
    <row r="470" spans="11:11" x14ac:dyDescent="0.3">
      <c r="K470" s="158"/>
    </row>
    <row r="471" spans="11:11" x14ac:dyDescent="0.3">
      <c r="K471" s="158"/>
    </row>
    <row r="472" spans="11:11" x14ac:dyDescent="0.3">
      <c r="K472" s="158"/>
    </row>
    <row r="473" spans="11:11" x14ac:dyDescent="0.3">
      <c r="K473" s="158"/>
    </row>
    <row r="474" spans="11:11" x14ac:dyDescent="0.3">
      <c r="K474" s="158"/>
    </row>
    <row r="475" spans="11:11" x14ac:dyDescent="0.3">
      <c r="K475" s="158"/>
    </row>
    <row r="476" spans="11:11" x14ac:dyDescent="0.3">
      <c r="K476" s="158"/>
    </row>
    <row r="477" spans="11:11" x14ac:dyDescent="0.3">
      <c r="K477" s="158"/>
    </row>
    <row r="478" spans="11:11" x14ac:dyDescent="0.3">
      <c r="K478" s="158"/>
    </row>
    <row r="479" spans="11:11" x14ac:dyDescent="0.3">
      <c r="K479" s="158"/>
    </row>
    <row r="480" spans="11:11" x14ac:dyDescent="0.3">
      <c r="K480" s="158"/>
    </row>
    <row r="481" spans="11:11" x14ac:dyDescent="0.3">
      <c r="K481" s="158"/>
    </row>
    <row r="482" spans="11:11" x14ac:dyDescent="0.3">
      <c r="K482" s="158"/>
    </row>
    <row r="483" spans="11:11" x14ac:dyDescent="0.3">
      <c r="K483" s="158"/>
    </row>
    <row r="484" spans="11:11" x14ac:dyDescent="0.3">
      <c r="K484" s="158"/>
    </row>
    <row r="485" spans="11:11" x14ac:dyDescent="0.3">
      <c r="K485" s="158"/>
    </row>
    <row r="486" spans="11:11" x14ac:dyDescent="0.3">
      <c r="K486" s="158"/>
    </row>
    <row r="487" spans="11:11" x14ac:dyDescent="0.3">
      <c r="K487" s="158"/>
    </row>
    <row r="488" spans="11:11" x14ac:dyDescent="0.3">
      <c r="K488" s="158"/>
    </row>
    <row r="489" spans="11:11" x14ac:dyDescent="0.3">
      <c r="K489" s="158"/>
    </row>
    <row r="490" spans="11:11" x14ac:dyDescent="0.3">
      <c r="K490" s="158"/>
    </row>
    <row r="491" spans="11:11" x14ac:dyDescent="0.3">
      <c r="K491" s="158"/>
    </row>
    <row r="492" spans="11:11" x14ac:dyDescent="0.3">
      <c r="K492" s="158"/>
    </row>
    <row r="493" spans="11:11" x14ac:dyDescent="0.3">
      <c r="K493" s="158"/>
    </row>
    <row r="494" spans="11:11" x14ac:dyDescent="0.3">
      <c r="K494" s="158"/>
    </row>
    <row r="495" spans="11:11" x14ac:dyDescent="0.3">
      <c r="K495" s="158"/>
    </row>
    <row r="496" spans="11:11" x14ac:dyDescent="0.3">
      <c r="K496" s="158"/>
    </row>
    <row r="497" spans="11:11" x14ac:dyDescent="0.3">
      <c r="K497" s="158"/>
    </row>
    <row r="498" spans="11:11" x14ac:dyDescent="0.3">
      <c r="K498" s="158"/>
    </row>
    <row r="499" spans="11:11" x14ac:dyDescent="0.3">
      <c r="K499" s="158"/>
    </row>
    <row r="500" spans="11:11" x14ac:dyDescent="0.3">
      <c r="K500" s="158"/>
    </row>
    <row r="501" spans="11:11" x14ac:dyDescent="0.3">
      <c r="K501" s="158"/>
    </row>
    <row r="502" spans="11:11" x14ac:dyDescent="0.3">
      <c r="K502" s="158"/>
    </row>
    <row r="503" spans="11:11" x14ac:dyDescent="0.3">
      <c r="K503" s="158"/>
    </row>
    <row r="504" spans="11:11" x14ac:dyDescent="0.3">
      <c r="K504" s="158"/>
    </row>
    <row r="505" spans="11:11" x14ac:dyDescent="0.3">
      <c r="K505" s="158"/>
    </row>
    <row r="506" spans="11:11" x14ac:dyDescent="0.3">
      <c r="K506" s="158"/>
    </row>
    <row r="507" spans="11:11" x14ac:dyDescent="0.3">
      <c r="K507" s="158"/>
    </row>
    <row r="508" spans="11:11" x14ac:dyDescent="0.3">
      <c r="K508" s="158"/>
    </row>
    <row r="509" spans="11:11" x14ac:dyDescent="0.3">
      <c r="K509" s="158"/>
    </row>
    <row r="510" spans="11:11" x14ac:dyDescent="0.3">
      <c r="K510" s="158"/>
    </row>
    <row r="511" spans="11:11" x14ac:dyDescent="0.3">
      <c r="K511" s="158"/>
    </row>
    <row r="512" spans="11:11" x14ac:dyDescent="0.3">
      <c r="K512" s="158"/>
    </row>
    <row r="513" spans="11:11" x14ac:dyDescent="0.3">
      <c r="K513" s="158"/>
    </row>
    <row r="514" spans="11:11" x14ac:dyDescent="0.3">
      <c r="K514" s="158"/>
    </row>
    <row r="515" spans="11:11" x14ac:dyDescent="0.3">
      <c r="K515" s="158"/>
    </row>
    <row r="516" spans="11:11" x14ac:dyDescent="0.3">
      <c r="K516" s="158"/>
    </row>
    <row r="517" spans="11:11" x14ac:dyDescent="0.3">
      <c r="K517" s="158"/>
    </row>
    <row r="518" spans="11:11" x14ac:dyDescent="0.3">
      <c r="K518" s="158"/>
    </row>
    <row r="519" spans="11:11" x14ac:dyDescent="0.3">
      <c r="K519" s="158"/>
    </row>
    <row r="520" spans="11:11" x14ac:dyDescent="0.3">
      <c r="K520" s="158"/>
    </row>
    <row r="521" spans="11:11" x14ac:dyDescent="0.3">
      <c r="K521" s="158"/>
    </row>
    <row r="522" spans="11:11" x14ac:dyDescent="0.3">
      <c r="K522" s="158"/>
    </row>
    <row r="523" spans="11:11" x14ac:dyDescent="0.3">
      <c r="K523" s="158"/>
    </row>
    <row r="524" spans="11:11" x14ac:dyDescent="0.3">
      <c r="K524" s="158"/>
    </row>
    <row r="525" spans="11:11" x14ac:dyDescent="0.3">
      <c r="K525" s="158"/>
    </row>
    <row r="526" spans="11:11" x14ac:dyDescent="0.3">
      <c r="K526" s="158"/>
    </row>
    <row r="527" spans="11:11" x14ac:dyDescent="0.3">
      <c r="K527" s="158"/>
    </row>
    <row r="528" spans="11:11" x14ac:dyDescent="0.3">
      <c r="K528" s="158"/>
    </row>
    <row r="529" spans="11:11" x14ac:dyDescent="0.3">
      <c r="K529" s="158"/>
    </row>
    <row r="530" spans="11:11" x14ac:dyDescent="0.3">
      <c r="K530" s="158"/>
    </row>
    <row r="531" spans="11:11" x14ac:dyDescent="0.3">
      <c r="K531" s="158"/>
    </row>
    <row r="532" spans="11:11" x14ac:dyDescent="0.3">
      <c r="K532" s="158"/>
    </row>
    <row r="533" spans="11:11" x14ac:dyDescent="0.3">
      <c r="K533" s="158"/>
    </row>
    <row r="534" spans="11:11" x14ac:dyDescent="0.3">
      <c r="K534" s="158"/>
    </row>
    <row r="535" spans="11:11" x14ac:dyDescent="0.3">
      <c r="K535" s="158"/>
    </row>
    <row r="536" spans="11:11" x14ac:dyDescent="0.3">
      <c r="K536" s="158"/>
    </row>
    <row r="537" spans="11:11" x14ac:dyDescent="0.3">
      <c r="K537" s="158"/>
    </row>
    <row r="538" spans="11:11" x14ac:dyDescent="0.3">
      <c r="K538" s="158"/>
    </row>
    <row r="539" spans="11:11" x14ac:dyDescent="0.3">
      <c r="K539" s="158"/>
    </row>
    <row r="540" spans="11:11" x14ac:dyDescent="0.3">
      <c r="K540" s="158"/>
    </row>
    <row r="541" spans="11:11" x14ac:dyDescent="0.3">
      <c r="K541" s="158"/>
    </row>
    <row r="542" spans="11:11" x14ac:dyDescent="0.3">
      <c r="K542" s="158"/>
    </row>
    <row r="543" spans="11:11" x14ac:dyDescent="0.3">
      <c r="K543" s="158"/>
    </row>
    <row r="544" spans="11:11" x14ac:dyDescent="0.3">
      <c r="K544" s="158"/>
    </row>
    <row r="545" spans="11:11" x14ac:dyDescent="0.3">
      <c r="K545" s="158"/>
    </row>
    <row r="546" spans="11:11" x14ac:dyDescent="0.3">
      <c r="K546" s="158"/>
    </row>
    <row r="547" spans="11:11" x14ac:dyDescent="0.3">
      <c r="K547" s="158"/>
    </row>
    <row r="548" spans="11:11" x14ac:dyDescent="0.3">
      <c r="K548" s="158"/>
    </row>
    <row r="549" spans="11:11" x14ac:dyDescent="0.3">
      <c r="K549" s="158"/>
    </row>
    <row r="550" spans="11:11" x14ac:dyDescent="0.3">
      <c r="K550" s="158"/>
    </row>
    <row r="551" spans="11:11" x14ac:dyDescent="0.3">
      <c r="K551" s="158"/>
    </row>
    <row r="552" spans="11:11" x14ac:dyDescent="0.3">
      <c r="K552" s="158"/>
    </row>
    <row r="553" spans="11:11" x14ac:dyDescent="0.3">
      <c r="K553" s="158"/>
    </row>
    <row r="554" spans="11:11" x14ac:dyDescent="0.3">
      <c r="K554" s="158"/>
    </row>
    <row r="555" spans="11:11" x14ac:dyDescent="0.3">
      <c r="K555" s="158"/>
    </row>
    <row r="556" spans="11:11" x14ac:dyDescent="0.3">
      <c r="K556" s="158"/>
    </row>
    <row r="557" spans="11:11" x14ac:dyDescent="0.3">
      <c r="K557" s="158"/>
    </row>
    <row r="558" spans="11:11" x14ac:dyDescent="0.3">
      <c r="K558" s="158"/>
    </row>
    <row r="559" spans="11:11" x14ac:dyDescent="0.3">
      <c r="K559" s="158"/>
    </row>
    <row r="560" spans="11:11" x14ac:dyDescent="0.3">
      <c r="K560" s="158"/>
    </row>
    <row r="561" spans="11:11" x14ac:dyDescent="0.3">
      <c r="K561" s="158"/>
    </row>
    <row r="562" spans="11:11" x14ac:dyDescent="0.3">
      <c r="K562" s="158"/>
    </row>
    <row r="563" spans="11:11" x14ac:dyDescent="0.3">
      <c r="K563" s="158"/>
    </row>
    <row r="564" spans="11:11" x14ac:dyDescent="0.3">
      <c r="K564" s="158"/>
    </row>
    <row r="565" spans="11:11" x14ac:dyDescent="0.3">
      <c r="K565" s="158"/>
    </row>
    <row r="566" spans="11:11" x14ac:dyDescent="0.3">
      <c r="K566" s="158"/>
    </row>
    <row r="567" spans="11:11" x14ac:dyDescent="0.3">
      <c r="K567" s="158"/>
    </row>
    <row r="568" spans="11:11" x14ac:dyDescent="0.3">
      <c r="K568" s="158"/>
    </row>
  </sheetData>
  <conditionalFormatting sqref="J9:J22 J25:J32 J42 J44">
    <cfRule type="cellIs" dxfId="18" priority="9" operator="equal">
      <formula>0</formula>
    </cfRule>
  </conditionalFormatting>
  <conditionalFormatting sqref="J36:J40">
    <cfRule type="cellIs" dxfId="17" priority="6" operator="equal">
      <formula>0</formula>
    </cfRule>
  </conditionalFormatting>
  <conditionalFormatting sqref="J33">
    <cfRule type="cellIs" dxfId="16" priority="5" operator="equal">
      <formula>0</formula>
    </cfRule>
  </conditionalFormatting>
  <conditionalFormatting sqref="J41">
    <cfRule type="cellIs" dxfId="15" priority="4" operator="equal">
      <formula>0</formula>
    </cfRule>
  </conditionalFormatting>
  <conditionalFormatting sqref="J43">
    <cfRule type="cellIs" dxfId="14" priority="2" operator="equal">
      <formula>0</formula>
    </cfRule>
  </conditionalFormatting>
  <pageMargins left="0.7" right="0.7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6"/>
  <sheetViews>
    <sheetView zoomScaleNormal="100" workbookViewId="0">
      <selection activeCell="A11" sqref="A11:H11"/>
    </sheetView>
  </sheetViews>
  <sheetFormatPr defaultColWidth="9.109375" defaultRowHeight="13.8" x14ac:dyDescent="0.3"/>
  <cols>
    <col min="1" max="1" width="22.33203125" style="319" customWidth="1"/>
    <col min="2" max="2" width="22.33203125" style="212" customWidth="1"/>
    <col min="3" max="3" width="10.33203125" style="213" customWidth="1"/>
    <col min="4" max="4" width="10.33203125" style="238" hidden="1" customWidth="1"/>
    <col min="5" max="5" width="14.5546875" style="289" customWidth="1"/>
    <col min="6" max="6" width="9.88671875" style="158" customWidth="1"/>
    <col min="7" max="7" width="14.33203125" style="158" customWidth="1"/>
    <col min="8" max="8" width="13.33203125" style="214" customWidth="1"/>
    <col min="9" max="9" width="12.109375" style="215" customWidth="1"/>
    <col min="10" max="10" width="8.109375" style="158" bestFit="1" customWidth="1"/>
    <col min="11" max="11" width="11" style="216" customWidth="1"/>
    <col min="12" max="12" width="63.109375" style="426" customWidth="1"/>
    <col min="13" max="13" width="12.88671875" style="164" customWidth="1"/>
    <col min="14" max="14" width="27.6640625" style="164" customWidth="1"/>
    <col min="15" max="15" width="14.5546875" style="164" customWidth="1"/>
    <col min="16" max="16" width="9.109375" style="164" customWidth="1"/>
    <col min="17" max="17" width="11.88671875" style="164" customWidth="1"/>
    <col min="18" max="18" width="14.88671875" style="164" customWidth="1"/>
    <col min="19" max="19" width="13.5546875" style="164" customWidth="1"/>
    <col min="20" max="20" width="14.6640625" style="164" customWidth="1"/>
    <col min="21" max="21" width="9.109375" style="164"/>
    <col min="22" max="22" width="13.33203125" style="164" customWidth="1"/>
    <col min="23" max="23" width="13.44140625" style="164" customWidth="1"/>
    <col min="24" max="24" width="13.5546875" style="164" customWidth="1"/>
    <col min="25" max="25" width="15.33203125" style="164" customWidth="1"/>
    <col min="26" max="16384" width="9.109375" style="158"/>
  </cols>
  <sheetData>
    <row r="1" spans="1:25" s="159" customFormat="1" ht="55.2" x14ac:dyDescent="0.3">
      <c r="A1" s="306"/>
      <c r="B1" s="279" t="s">
        <v>347</v>
      </c>
      <c r="C1" s="155"/>
      <c r="D1" s="229" t="s">
        <v>357</v>
      </c>
      <c r="E1" s="284"/>
      <c r="F1" s="154" t="s">
        <v>1</v>
      </c>
      <c r="G1" s="154" t="s">
        <v>2</v>
      </c>
      <c r="H1" s="154" t="s">
        <v>3</v>
      </c>
      <c r="I1" s="157" t="s">
        <v>4</v>
      </c>
      <c r="J1" s="154"/>
      <c r="K1" s="157" t="s">
        <v>5</v>
      </c>
      <c r="L1" s="212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5" x14ac:dyDescent="0.3">
      <c r="A2" s="162" t="s">
        <v>0</v>
      </c>
      <c r="B2" s="161"/>
      <c r="C2" s="162" t="s">
        <v>6</v>
      </c>
      <c r="D2" s="230" t="s">
        <v>356</v>
      </c>
      <c r="E2" s="163" t="s">
        <v>3</v>
      </c>
      <c r="F2" s="160" t="s">
        <v>7</v>
      </c>
      <c r="G2" s="160" t="s">
        <v>8</v>
      </c>
      <c r="H2" s="160" t="s">
        <v>279</v>
      </c>
      <c r="I2" s="163" t="s">
        <v>280</v>
      </c>
      <c r="J2" s="160" t="s">
        <v>9</v>
      </c>
      <c r="K2" s="163" t="s">
        <v>10</v>
      </c>
      <c r="L2" s="421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</row>
    <row r="3" spans="1:25" ht="13.5" customHeight="1" thickBot="1" x14ac:dyDescent="0.35">
      <c r="A3" s="307" t="s">
        <v>278</v>
      </c>
      <c r="B3" s="167" t="s">
        <v>11</v>
      </c>
      <c r="C3" s="167" t="s">
        <v>12</v>
      </c>
      <c r="D3" s="231" t="s">
        <v>355</v>
      </c>
      <c r="E3" s="169" t="s">
        <v>13</v>
      </c>
      <c r="F3" s="168" t="s">
        <v>14</v>
      </c>
      <c r="G3" s="168" t="s">
        <v>15</v>
      </c>
      <c r="H3" s="168" t="s">
        <v>16</v>
      </c>
      <c r="I3" s="169" t="s">
        <v>17</v>
      </c>
      <c r="J3" s="168" t="s">
        <v>18</v>
      </c>
      <c r="K3" s="169" t="s">
        <v>19</v>
      </c>
      <c r="L3" s="422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</row>
    <row r="4" spans="1:25" ht="14.4" thickBot="1" x14ac:dyDescent="0.35">
      <c r="A4" s="308"/>
      <c r="B4" s="173"/>
      <c r="C4" s="167"/>
      <c r="D4" s="232"/>
      <c r="E4" s="169"/>
      <c r="F4" s="168"/>
      <c r="G4" s="168"/>
      <c r="H4" s="172"/>
      <c r="I4" s="174"/>
      <c r="J4" s="168"/>
      <c r="K4" s="169"/>
      <c r="L4" s="422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</row>
    <row r="5" spans="1:25" ht="14.4" thickBot="1" x14ac:dyDescent="0.35">
      <c r="A5" s="176" t="s">
        <v>20</v>
      </c>
      <c r="B5" s="176" t="s">
        <v>21</v>
      </c>
      <c r="C5" s="176" t="s">
        <v>22</v>
      </c>
      <c r="D5" s="233"/>
      <c r="E5" s="177" t="s">
        <v>23</v>
      </c>
      <c r="F5" s="175" t="s">
        <v>24</v>
      </c>
      <c r="G5" s="175" t="s">
        <v>25</v>
      </c>
      <c r="H5" s="175" t="s">
        <v>26</v>
      </c>
      <c r="I5" s="177" t="s">
        <v>27</v>
      </c>
      <c r="J5" s="175" t="s">
        <v>28</v>
      </c>
      <c r="K5" s="177" t="s">
        <v>29</v>
      </c>
      <c r="L5" s="419"/>
      <c r="M5" s="9"/>
      <c r="N5" s="9"/>
      <c r="O5" s="9"/>
      <c r="P5" s="171"/>
      <c r="Q5" s="179"/>
      <c r="R5" s="179"/>
      <c r="S5" s="179"/>
      <c r="T5" s="179"/>
      <c r="U5" s="171"/>
      <c r="V5" s="180"/>
      <c r="W5" s="180"/>
      <c r="X5" s="180"/>
      <c r="Y5" s="180"/>
    </row>
    <row r="6" spans="1:25" ht="27.6" x14ac:dyDescent="0.3">
      <c r="A6" s="309"/>
      <c r="B6" s="273" t="s">
        <v>361</v>
      </c>
      <c r="C6" s="78"/>
      <c r="D6" s="234"/>
      <c r="E6" s="285">
        <v>1</v>
      </c>
      <c r="F6" s="181"/>
      <c r="G6" s="181"/>
      <c r="H6" s="181"/>
      <c r="I6" s="183"/>
      <c r="J6" s="181"/>
      <c r="K6" s="183"/>
      <c r="L6" s="419"/>
      <c r="M6" s="9"/>
      <c r="N6" s="9"/>
      <c r="O6" s="9"/>
      <c r="P6" s="171"/>
      <c r="Q6" s="179"/>
      <c r="R6" s="179"/>
      <c r="S6" s="179"/>
      <c r="T6" s="179"/>
      <c r="U6" s="171"/>
      <c r="V6" s="180"/>
      <c r="W6" s="180"/>
      <c r="X6" s="180"/>
      <c r="Y6" s="180"/>
    </row>
    <row r="7" spans="1:25" ht="16.5" customHeight="1" x14ac:dyDescent="0.3">
      <c r="A7" s="310"/>
      <c r="B7" s="279" t="s">
        <v>362</v>
      </c>
      <c r="C7" s="84"/>
      <c r="D7" s="235"/>
      <c r="E7" s="286">
        <v>1</v>
      </c>
      <c r="F7" s="184"/>
      <c r="G7" s="184"/>
      <c r="H7" s="184"/>
      <c r="I7" s="186"/>
      <c r="J7" s="187"/>
      <c r="K7" s="188"/>
      <c r="L7" s="423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</row>
    <row r="8" spans="1:25" s="274" customFormat="1" x14ac:dyDescent="0.25">
      <c r="A8" s="314" t="s">
        <v>358</v>
      </c>
      <c r="B8" s="315"/>
      <c r="C8" s="90"/>
      <c r="D8" s="236"/>
      <c r="E8" s="334"/>
      <c r="F8" s="335"/>
      <c r="G8" s="334"/>
      <c r="H8" s="335"/>
      <c r="I8" s="334"/>
      <c r="J8" s="343"/>
      <c r="K8" s="343"/>
      <c r="L8" s="317"/>
    </row>
    <row r="9" spans="1:25" s="142" customFormat="1" x14ac:dyDescent="0.25">
      <c r="A9" s="84">
        <v>4280.1109999999999</v>
      </c>
      <c r="B9" s="83" t="s">
        <v>302</v>
      </c>
      <c r="C9" s="84" t="s">
        <v>31</v>
      </c>
      <c r="D9" s="235">
        <v>1</v>
      </c>
      <c r="E9" s="208">
        <f t="shared" ref="E9:E21" si="0">ROUND(D9*$E$7,0)</f>
        <v>1</v>
      </c>
      <c r="F9" s="300">
        <v>1</v>
      </c>
      <c r="G9" s="208">
        <f t="shared" ref="G9:G21" si="1">(E9)*(F9)</f>
        <v>1</v>
      </c>
      <c r="H9" s="300">
        <v>0.25</v>
      </c>
      <c r="I9" s="208">
        <f t="shared" ref="I9:I41" si="2">(G9)*(H9)</f>
        <v>0.25</v>
      </c>
      <c r="J9" s="340">
        <v>35.72</v>
      </c>
      <c r="K9" s="341">
        <f t="shared" ref="K9:K42" si="3">(I9)*(J9)</f>
        <v>8.93</v>
      </c>
      <c r="L9" s="424"/>
      <c r="M9" s="194"/>
      <c r="N9" s="195"/>
      <c r="O9" s="195"/>
      <c r="P9" s="196"/>
      <c r="Q9" s="196"/>
      <c r="R9" s="194"/>
      <c r="S9" s="197"/>
      <c r="T9" s="197"/>
      <c r="U9" s="197"/>
      <c r="V9" s="197"/>
    </row>
    <row r="10" spans="1:25" ht="14.25" customHeight="1" x14ac:dyDescent="0.3">
      <c r="A10" s="190" t="s">
        <v>275</v>
      </c>
      <c r="B10" s="191" t="s">
        <v>274</v>
      </c>
      <c r="C10" s="190" t="s">
        <v>31</v>
      </c>
      <c r="D10" s="235">
        <v>1</v>
      </c>
      <c r="E10" s="208">
        <f t="shared" si="0"/>
        <v>1</v>
      </c>
      <c r="F10" s="329">
        <v>1</v>
      </c>
      <c r="G10" s="208">
        <f t="shared" si="1"/>
        <v>1</v>
      </c>
      <c r="H10" s="329">
        <v>1.5</v>
      </c>
      <c r="I10" s="208">
        <f t="shared" si="2"/>
        <v>1.5</v>
      </c>
      <c r="J10" s="340">
        <v>35.72</v>
      </c>
      <c r="K10" s="341">
        <f t="shared" si="3"/>
        <v>53.58</v>
      </c>
      <c r="L10" s="425"/>
      <c r="M10" s="303"/>
      <c r="N10" s="171"/>
      <c r="O10" s="304"/>
      <c r="P10" s="304"/>
      <c r="Q10" s="304"/>
      <c r="R10" s="304"/>
      <c r="S10" s="171"/>
      <c r="T10" s="180"/>
      <c r="U10" s="180"/>
      <c r="V10" s="180"/>
      <c r="W10" s="180"/>
      <c r="X10" s="158"/>
      <c r="Y10" s="158"/>
    </row>
    <row r="11" spans="1:25" s="142" customFormat="1" ht="82.8" x14ac:dyDescent="0.25">
      <c r="A11" s="500" t="s">
        <v>389</v>
      </c>
      <c r="B11" s="510" t="s">
        <v>292</v>
      </c>
      <c r="C11" s="500" t="s">
        <v>289</v>
      </c>
      <c r="D11" s="512">
        <v>1</v>
      </c>
      <c r="E11" s="506">
        <f t="shared" si="0"/>
        <v>1</v>
      </c>
      <c r="F11" s="513">
        <v>1</v>
      </c>
      <c r="G11" s="506">
        <f t="shared" si="1"/>
        <v>1</v>
      </c>
      <c r="H11" s="513">
        <v>21.1</v>
      </c>
      <c r="I11" s="208">
        <f t="shared" si="2"/>
        <v>21.1</v>
      </c>
      <c r="J11" s="340">
        <v>35.72</v>
      </c>
      <c r="K11" s="341">
        <f t="shared" si="3"/>
        <v>753.69200000000001</v>
      </c>
      <c r="L11" s="424"/>
      <c r="M11" s="198"/>
      <c r="N11" s="196"/>
      <c r="O11" s="196"/>
      <c r="P11" s="196"/>
      <c r="Q11" s="196"/>
      <c r="R11" s="198"/>
      <c r="S11" s="197"/>
      <c r="T11" s="197"/>
      <c r="U11" s="197"/>
      <c r="V11" s="197"/>
      <c r="W11" s="200"/>
    </row>
    <row r="12" spans="1:25" s="142" customFormat="1" ht="27.6" x14ac:dyDescent="0.25">
      <c r="A12" s="190" t="s">
        <v>224</v>
      </c>
      <c r="B12" s="191" t="s">
        <v>33</v>
      </c>
      <c r="C12" s="84" t="s">
        <v>312</v>
      </c>
      <c r="D12" s="235">
        <v>1</v>
      </c>
      <c r="E12" s="208">
        <f t="shared" si="0"/>
        <v>1</v>
      </c>
      <c r="F12" s="329">
        <v>1</v>
      </c>
      <c r="G12" s="208">
        <f t="shared" si="1"/>
        <v>1</v>
      </c>
      <c r="H12" s="329">
        <v>6</v>
      </c>
      <c r="I12" s="208">
        <f t="shared" si="2"/>
        <v>6</v>
      </c>
      <c r="J12" s="340">
        <v>35.72</v>
      </c>
      <c r="K12" s="341">
        <f t="shared" si="3"/>
        <v>214.32</v>
      </c>
      <c r="L12" s="424"/>
      <c r="M12" s="198"/>
      <c r="N12" s="196"/>
      <c r="O12" s="196"/>
      <c r="P12" s="196"/>
      <c r="Q12" s="196"/>
      <c r="R12" s="198"/>
      <c r="S12" s="197"/>
      <c r="T12" s="197"/>
      <c r="U12" s="197"/>
      <c r="V12" s="197"/>
      <c r="W12" s="200"/>
    </row>
    <row r="13" spans="1:25" s="142" customFormat="1" ht="27.6" x14ac:dyDescent="0.25">
      <c r="A13" s="190" t="s">
        <v>213</v>
      </c>
      <c r="B13" s="191" t="s">
        <v>214</v>
      </c>
      <c r="C13" s="190" t="s">
        <v>215</v>
      </c>
      <c r="D13" s="235">
        <v>1</v>
      </c>
      <c r="E13" s="208">
        <f t="shared" si="0"/>
        <v>1</v>
      </c>
      <c r="F13" s="329">
        <v>1</v>
      </c>
      <c r="G13" s="208">
        <f t="shared" si="1"/>
        <v>1</v>
      </c>
      <c r="H13" s="329">
        <v>3</v>
      </c>
      <c r="I13" s="208">
        <f t="shared" si="2"/>
        <v>3</v>
      </c>
      <c r="J13" s="340">
        <v>35.72</v>
      </c>
      <c r="K13" s="341">
        <f t="shared" si="3"/>
        <v>107.16</v>
      </c>
      <c r="L13" s="424"/>
      <c r="M13" s="198"/>
      <c r="N13" s="196"/>
      <c r="O13" s="196"/>
      <c r="P13" s="196"/>
      <c r="Q13" s="196"/>
      <c r="R13" s="198"/>
      <c r="S13" s="197"/>
      <c r="T13" s="197"/>
      <c r="U13" s="197"/>
      <c r="V13" s="197"/>
      <c r="W13" s="200"/>
    </row>
    <row r="14" spans="1:25" x14ac:dyDescent="0.3">
      <c r="A14" s="190" t="s">
        <v>157</v>
      </c>
      <c r="B14" s="191" t="s">
        <v>156</v>
      </c>
      <c r="C14" s="190" t="s">
        <v>31</v>
      </c>
      <c r="D14" s="235">
        <v>1</v>
      </c>
      <c r="E14" s="208">
        <f t="shared" si="0"/>
        <v>1</v>
      </c>
      <c r="F14" s="329">
        <v>1</v>
      </c>
      <c r="G14" s="208">
        <f t="shared" si="1"/>
        <v>1</v>
      </c>
      <c r="H14" s="329">
        <v>2</v>
      </c>
      <c r="I14" s="208">
        <f t="shared" si="2"/>
        <v>2</v>
      </c>
      <c r="J14" s="340">
        <v>35.72</v>
      </c>
      <c r="K14" s="341">
        <f t="shared" si="3"/>
        <v>71.44</v>
      </c>
      <c r="X14" s="158"/>
      <c r="Y14" s="158"/>
    </row>
    <row r="15" spans="1:25" x14ac:dyDescent="0.3">
      <c r="A15" s="190" t="s">
        <v>159</v>
      </c>
      <c r="B15" s="191" t="s">
        <v>158</v>
      </c>
      <c r="C15" s="190" t="s">
        <v>31</v>
      </c>
      <c r="D15" s="235">
        <v>1</v>
      </c>
      <c r="E15" s="208">
        <f t="shared" si="0"/>
        <v>1</v>
      </c>
      <c r="F15" s="329">
        <v>1</v>
      </c>
      <c r="G15" s="208">
        <f t="shared" si="1"/>
        <v>1</v>
      </c>
      <c r="H15" s="329">
        <v>2</v>
      </c>
      <c r="I15" s="208">
        <f t="shared" si="2"/>
        <v>2</v>
      </c>
      <c r="J15" s="340">
        <v>35.72</v>
      </c>
      <c r="K15" s="341">
        <f t="shared" si="3"/>
        <v>71.44</v>
      </c>
      <c r="L15" s="419"/>
      <c r="M15" s="9"/>
      <c r="N15" s="171"/>
      <c r="O15" s="179"/>
      <c r="P15" s="179"/>
      <c r="Q15" s="179"/>
      <c r="R15" s="179"/>
      <c r="S15" s="171"/>
      <c r="T15" s="180"/>
      <c r="U15" s="180"/>
      <c r="V15" s="180"/>
      <c r="W15" s="180"/>
      <c r="X15" s="158"/>
      <c r="Y15" s="158"/>
    </row>
    <row r="16" spans="1:25" ht="14.25" customHeight="1" x14ac:dyDescent="0.3">
      <c r="A16" s="190" t="s">
        <v>161</v>
      </c>
      <c r="B16" s="191" t="s">
        <v>160</v>
      </c>
      <c r="C16" s="190" t="s">
        <v>31</v>
      </c>
      <c r="D16" s="235">
        <v>1</v>
      </c>
      <c r="E16" s="208">
        <f t="shared" si="0"/>
        <v>1</v>
      </c>
      <c r="F16" s="329">
        <v>1</v>
      </c>
      <c r="G16" s="208">
        <f t="shared" si="1"/>
        <v>1</v>
      </c>
      <c r="H16" s="329">
        <v>2</v>
      </c>
      <c r="I16" s="208">
        <f t="shared" si="2"/>
        <v>2</v>
      </c>
      <c r="J16" s="340">
        <v>35.72</v>
      </c>
      <c r="K16" s="341">
        <f t="shared" si="3"/>
        <v>71.44</v>
      </c>
      <c r="L16" s="419"/>
      <c r="M16" s="9"/>
      <c r="N16" s="171"/>
      <c r="O16" s="179"/>
      <c r="P16" s="179"/>
      <c r="Q16" s="179"/>
      <c r="R16" s="179"/>
      <c r="S16" s="171"/>
      <c r="T16" s="180"/>
      <c r="U16" s="180"/>
      <c r="V16" s="180"/>
      <c r="W16" s="180"/>
      <c r="X16" s="158"/>
      <c r="Y16" s="158"/>
    </row>
    <row r="17" spans="1:25" ht="14.25" customHeight="1" x14ac:dyDescent="0.3">
      <c r="A17" s="190" t="s">
        <v>240</v>
      </c>
      <c r="B17" s="191" t="s">
        <v>162</v>
      </c>
      <c r="C17" s="190" t="s">
        <v>31</v>
      </c>
      <c r="D17" s="235">
        <v>1</v>
      </c>
      <c r="E17" s="208">
        <f t="shared" si="0"/>
        <v>1</v>
      </c>
      <c r="F17" s="329">
        <v>1</v>
      </c>
      <c r="G17" s="208">
        <f t="shared" si="1"/>
        <v>1</v>
      </c>
      <c r="H17" s="329">
        <v>2</v>
      </c>
      <c r="I17" s="208">
        <f t="shared" si="2"/>
        <v>2</v>
      </c>
      <c r="J17" s="340">
        <v>35.72</v>
      </c>
      <c r="K17" s="341">
        <f t="shared" si="3"/>
        <v>71.44</v>
      </c>
      <c r="L17" s="419"/>
      <c r="M17" s="9"/>
      <c r="N17" s="171"/>
      <c r="O17" s="179"/>
      <c r="P17" s="179"/>
      <c r="Q17" s="179"/>
      <c r="R17" s="179"/>
      <c r="S17" s="171"/>
      <c r="T17" s="180"/>
      <c r="U17" s="180"/>
      <c r="V17" s="180"/>
      <c r="W17" s="180"/>
      <c r="X17" s="158"/>
      <c r="Y17" s="158"/>
    </row>
    <row r="18" spans="1:25" ht="14.25" customHeight="1" x14ac:dyDescent="0.3">
      <c r="A18" s="190" t="s">
        <v>163</v>
      </c>
      <c r="B18" s="191" t="s">
        <v>59</v>
      </c>
      <c r="C18" s="190" t="s">
        <v>108</v>
      </c>
      <c r="D18" s="235">
        <v>1</v>
      </c>
      <c r="E18" s="208">
        <f t="shared" si="0"/>
        <v>1</v>
      </c>
      <c r="F18" s="329">
        <v>1</v>
      </c>
      <c r="G18" s="208">
        <f t="shared" si="1"/>
        <v>1</v>
      </c>
      <c r="H18" s="329">
        <v>20</v>
      </c>
      <c r="I18" s="208">
        <f t="shared" si="2"/>
        <v>20</v>
      </c>
      <c r="J18" s="340">
        <v>35.72</v>
      </c>
      <c r="K18" s="341">
        <f t="shared" si="3"/>
        <v>714.4</v>
      </c>
      <c r="L18" s="419"/>
      <c r="M18" s="9"/>
      <c r="N18" s="171"/>
      <c r="O18" s="179"/>
      <c r="P18" s="179"/>
      <c r="Q18" s="179"/>
      <c r="R18" s="179"/>
      <c r="S18" s="171"/>
      <c r="T18" s="180"/>
      <c r="U18" s="180"/>
      <c r="V18" s="180"/>
      <c r="W18" s="180"/>
      <c r="X18" s="158"/>
      <c r="Y18" s="158"/>
    </row>
    <row r="19" spans="1:25" ht="15.75" customHeight="1" x14ac:dyDescent="0.3">
      <c r="A19" s="190" t="s">
        <v>165</v>
      </c>
      <c r="B19" s="191" t="s">
        <v>164</v>
      </c>
      <c r="C19" s="190" t="s">
        <v>31</v>
      </c>
      <c r="D19" s="235">
        <v>1</v>
      </c>
      <c r="E19" s="208">
        <f t="shared" si="0"/>
        <v>1</v>
      </c>
      <c r="F19" s="329">
        <v>1</v>
      </c>
      <c r="G19" s="208">
        <f t="shared" si="1"/>
        <v>1</v>
      </c>
      <c r="H19" s="329">
        <v>1.5</v>
      </c>
      <c r="I19" s="208">
        <f t="shared" si="2"/>
        <v>1.5</v>
      </c>
      <c r="J19" s="340">
        <v>35.72</v>
      </c>
      <c r="K19" s="341">
        <f t="shared" si="3"/>
        <v>53.58</v>
      </c>
      <c r="L19" s="419"/>
      <c r="M19" s="9"/>
      <c r="N19" s="9"/>
      <c r="O19" s="9"/>
      <c r="P19" s="171"/>
      <c r="Q19" s="179"/>
      <c r="R19" s="179"/>
      <c r="S19" s="179"/>
      <c r="T19" s="179"/>
      <c r="U19" s="171"/>
      <c r="V19" s="180"/>
      <c r="W19" s="180"/>
      <c r="X19" s="180"/>
      <c r="Y19" s="180"/>
    </row>
    <row r="20" spans="1:25" x14ac:dyDescent="0.3">
      <c r="A20" s="190" t="s">
        <v>167</v>
      </c>
      <c r="B20" s="191" t="s">
        <v>166</v>
      </c>
      <c r="C20" s="190" t="s">
        <v>31</v>
      </c>
      <c r="D20" s="235">
        <v>1</v>
      </c>
      <c r="E20" s="208">
        <f t="shared" si="0"/>
        <v>1</v>
      </c>
      <c r="F20" s="329">
        <v>1</v>
      </c>
      <c r="G20" s="208">
        <f t="shared" si="1"/>
        <v>1</v>
      </c>
      <c r="H20" s="329">
        <v>0.5</v>
      </c>
      <c r="I20" s="208">
        <f t="shared" si="2"/>
        <v>0.5</v>
      </c>
      <c r="J20" s="340">
        <v>35.72</v>
      </c>
      <c r="K20" s="341">
        <f t="shared" si="3"/>
        <v>17.86</v>
      </c>
      <c r="L20" s="419"/>
      <c r="M20" s="9"/>
      <c r="N20" s="9"/>
      <c r="O20" s="9"/>
      <c r="P20" s="171"/>
      <c r="Q20" s="179"/>
      <c r="R20" s="179"/>
      <c r="S20" s="179"/>
      <c r="T20" s="179"/>
      <c r="U20" s="171"/>
      <c r="V20" s="180"/>
      <c r="W20" s="180"/>
      <c r="X20" s="180"/>
      <c r="Y20" s="180"/>
    </row>
    <row r="21" spans="1:25" ht="14.25" customHeight="1" x14ac:dyDescent="0.3">
      <c r="A21" s="190" t="s">
        <v>264</v>
      </c>
      <c r="B21" s="191" t="s">
        <v>168</v>
      </c>
      <c r="C21" s="190" t="s">
        <v>31</v>
      </c>
      <c r="D21" s="235">
        <v>1</v>
      </c>
      <c r="E21" s="208">
        <f t="shared" si="0"/>
        <v>1</v>
      </c>
      <c r="F21" s="329">
        <v>1</v>
      </c>
      <c r="G21" s="208">
        <f t="shared" si="1"/>
        <v>1</v>
      </c>
      <c r="H21" s="329">
        <v>2</v>
      </c>
      <c r="I21" s="208">
        <f t="shared" si="2"/>
        <v>2</v>
      </c>
      <c r="J21" s="340">
        <v>35.72</v>
      </c>
      <c r="K21" s="341">
        <f t="shared" si="3"/>
        <v>71.44</v>
      </c>
      <c r="L21" s="419"/>
      <c r="M21" s="9"/>
      <c r="N21" s="9"/>
      <c r="O21" s="9"/>
      <c r="P21" s="171"/>
      <c r="Q21" s="179"/>
      <c r="R21" s="179"/>
      <c r="S21" s="179"/>
      <c r="T21" s="179"/>
      <c r="U21" s="171"/>
      <c r="V21" s="180"/>
      <c r="W21" s="180"/>
      <c r="X21" s="180"/>
      <c r="Y21" s="180"/>
    </row>
    <row r="22" spans="1:25" s="274" customFormat="1" x14ac:dyDescent="0.25">
      <c r="A22" s="244"/>
      <c r="B22" s="316" t="s">
        <v>351</v>
      </c>
      <c r="C22" s="249"/>
      <c r="D22" s="245"/>
      <c r="E22" s="331"/>
      <c r="F22" s="331"/>
      <c r="G22" s="331"/>
      <c r="H22" s="380">
        <f>SUM(H9:H21)</f>
        <v>63.85</v>
      </c>
      <c r="I22" s="332">
        <f>SUM(I9:I21)</f>
        <v>63.85</v>
      </c>
      <c r="J22" s="342"/>
      <c r="K22" s="342">
        <f>SUM(K9:K21)</f>
        <v>2280.7220000000002</v>
      </c>
      <c r="L22" s="317"/>
    </row>
    <row r="23" spans="1:25" s="274" customFormat="1" x14ac:dyDescent="0.25">
      <c r="A23" s="91" t="s">
        <v>359</v>
      </c>
      <c r="B23" s="89"/>
      <c r="C23" s="90"/>
      <c r="D23" s="236"/>
      <c r="E23" s="334"/>
      <c r="F23" s="335"/>
      <c r="G23" s="334"/>
      <c r="H23" s="335"/>
      <c r="I23" s="334"/>
      <c r="J23" s="343"/>
      <c r="K23" s="343"/>
      <c r="L23" s="317"/>
    </row>
    <row r="24" spans="1:25" ht="14.25" customHeight="1" x14ac:dyDescent="0.3">
      <c r="A24" s="190" t="s">
        <v>254</v>
      </c>
      <c r="B24" s="191" t="s">
        <v>263</v>
      </c>
      <c r="C24" s="190" t="s">
        <v>31</v>
      </c>
      <c r="D24" s="235">
        <v>1</v>
      </c>
      <c r="E24" s="218">
        <f>ROUND(D24*$E$7,0)</f>
        <v>1</v>
      </c>
      <c r="F24" s="329">
        <v>1</v>
      </c>
      <c r="G24" s="208">
        <f>(E24)*(F24)</f>
        <v>1</v>
      </c>
      <c r="H24" s="329">
        <v>1.5</v>
      </c>
      <c r="I24" s="208">
        <f t="shared" si="2"/>
        <v>1.5</v>
      </c>
      <c r="J24" s="340">
        <v>35.72</v>
      </c>
      <c r="K24" s="341">
        <f t="shared" si="3"/>
        <v>53.58</v>
      </c>
      <c r="L24" s="419"/>
      <c r="M24" s="9"/>
      <c r="N24" s="9"/>
      <c r="O24" s="9"/>
      <c r="P24" s="171"/>
      <c r="Q24" s="179"/>
      <c r="R24" s="179"/>
      <c r="S24" s="179"/>
      <c r="T24" s="179"/>
      <c r="U24" s="171"/>
      <c r="V24" s="180"/>
      <c r="W24" s="180"/>
      <c r="X24" s="180"/>
      <c r="Y24" s="180"/>
    </row>
    <row r="25" spans="1:25" x14ac:dyDescent="0.3">
      <c r="A25" s="190">
        <v>4280.143</v>
      </c>
      <c r="B25" s="191" t="s">
        <v>143</v>
      </c>
      <c r="C25" s="190" t="s">
        <v>31</v>
      </c>
      <c r="D25" s="235">
        <v>0.83333333333333337</v>
      </c>
      <c r="E25" s="218">
        <f t="shared" ref="E25:E32" si="4">ROUND(D25*$E$7,0)</f>
        <v>1</v>
      </c>
      <c r="F25" s="329">
        <v>1</v>
      </c>
      <c r="G25" s="208">
        <f>(E25)*(F25)</f>
        <v>1</v>
      </c>
      <c r="H25" s="329">
        <v>2</v>
      </c>
      <c r="I25" s="208">
        <f t="shared" si="2"/>
        <v>2</v>
      </c>
      <c r="J25" s="340">
        <v>35.72</v>
      </c>
      <c r="K25" s="341">
        <f t="shared" si="3"/>
        <v>71.44</v>
      </c>
      <c r="L25" s="420"/>
      <c r="M25" s="9"/>
      <c r="N25" s="9"/>
      <c r="O25" s="9"/>
      <c r="P25" s="171"/>
      <c r="Q25" s="179"/>
      <c r="R25" s="179"/>
      <c r="S25" s="179"/>
      <c r="T25" s="179"/>
      <c r="U25" s="171"/>
      <c r="V25" s="180"/>
      <c r="W25" s="180"/>
      <c r="X25" s="180"/>
      <c r="Y25" s="180"/>
    </row>
    <row r="26" spans="1:25" s="201" customFormat="1" ht="27.6" x14ac:dyDescent="0.3">
      <c r="A26" s="190" t="s">
        <v>222</v>
      </c>
      <c r="B26" s="191" t="s">
        <v>223</v>
      </c>
      <c r="C26" s="190" t="s">
        <v>348</v>
      </c>
      <c r="D26" s="235">
        <v>1</v>
      </c>
      <c r="E26" s="218">
        <f t="shared" si="4"/>
        <v>1</v>
      </c>
      <c r="F26" s="329">
        <v>1</v>
      </c>
      <c r="G26" s="208">
        <f>(E26)*(F26)</f>
        <v>1</v>
      </c>
      <c r="H26" s="329">
        <v>0.5</v>
      </c>
      <c r="I26" s="208">
        <f t="shared" si="2"/>
        <v>0.5</v>
      </c>
      <c r="J26" s="340">
        <v>35.72</v>
      </c>
      <c r="K26" s="341">
        <f t="shared" si="3"/>
        <v>17.86</v>
      </c>
      <c r="L26" s="420"/>
      <c r="M26" s="33"/>
      <c r="N26" s="33"/>
      <c r="O26" s="33"/>
      <c r="P26" s="205"/>
      <c r="Q26" s="203"/>
      <c r="R26" s="203"/>
      <c r="S26" s="203"/>
      <c r="T26" s="203"/>
      <c r="U26" s="205"/>
      <c r="V26" s="204"/>
      <c r="W26" s="204"/>
      <c r="X26" s="204"/>
      <c r="Y26" s="204"/>
    </row>
    <row r="27" spans="1:25" s="201" customFormat="1" ht="27.6" x14ac:dyDescent="0.3">
      <c r="A27" s="206">
        <v>4279.1559999999999</v>
      </c>
      <c r="B27" s="207" t="s">
        <v>173</v>
      </c>
      <c r="C27" s="206" t="s">
        <v>31</v>
      </c>
      <c r="D27" s="281">
        <v>0.83333333333333337</v>
      </c>
      <c r="E27" s="218">
        <f t="shared" si="4"/>
        <v>1</v>
      </c>
      <c r="F27" s="329">
        <v>1</v>
      </c>
      <c r="G27" s="208">
        <f t="shared" ref="G27:G42" si="5">(E27)*(F27)</f>
        <v>1</v>
      </c>
      <c r="H27" s="329">
        <v>12</v>
      </c>
      <c r="I27" s="208">
        <f t="shared" si="2"/>
        <v>12</v>
      </c>
      <c r="J27" s="340">
        <v>35.72</v>
      </c>
      <c r="K27" s="341">
        <f t="shared" si="3"/>
        <v>428.64</v>
      </c>
      <c r="L27" s="420"/>
      <c r="M27" s="33"/>
      <c r="N27" s="33"/>
      <c r="O27" s="33"/>
      <c r="P27" s="202"/>
      <c r="Q27" s="34"/>
      <c r="R27" s="34"/>
      <c r="S27" s="34"/>
      <c r="T27" s="34"/>
      <c r="U27" s="34"/>
      <c r="V27" s="34"/>
      <c r="W27" s="34"/>
      <c r="X27" s="34"/>
      <c r="Y27" s="34"/>
    </row>
    <row r="28" spans="1:25" s="201" customFormat="1" ht="27.6" x14ac:dyDescent="0.3">
      <c r="A28" s="190">
        <v>4279.1729999999998</v>
      </c>
      <c r="B28" s="191" t="s">
        <v>216</v>
      </c>
      <c r="C28" s="190" t="s">
        <v>217</v>
      </c>
      <c r="D28" s="235">
        <v>1</v>
      </c>
      <c r="E28" s="218">
        <f t="shared" si="4"/>
        <v>1</v>
      </c>
      <c r="F28" s="329">
        <v>1</v>
      </c>
      <c r="G28" s="208">
        <f>(E28)*(F28)</f>
        <v>1</v>
      </c>
      <c r="H28" s="329">
        <v>1.5</v>
      </c>
      <c r="I28" s="208">
        <f t="shared" si="2"/>
        <v>1.5</v>
      </c>
      <c r="J28" s="340">
        <v>35.72</v>
      </c>
      <c r="K28" s="341">
        <f t="shared" si="3"/>
        <v>53.58</v>
      </c>
      <c r="L28" s="420"/>
      <c r="M28" s="33"/>
      <c r="N28" s="33"/>
      <c r="O28" s="33"/>
      <c r="P28" s="205"/>
      <c r="Q28" s="203"/>
      <c r="R28" s="203"/>
      <c r="S28" s="203"/>
      <c r="T28" s="203"/>
      <c r="U28" s="205"/>
      <c r="V28" s="204"/>
      <c r="W28" s="204"/>
      <c r="X28" s="204"/>
      <c r="Y28" s="204"/>
    </row>
    <row r="29" spans="1:25" s="201" customFormat="1" ht="27.6" x14ac:dyDescent="0.3">
      <c r="A29" s="209">
        <v>4279.1809999999996</v>
      </c>
      <c r="B29" s="207" t="s">
        <v>177</v>
      </c>
      <c r="C29" s="206" t="s">
        <v>31</v>
      </c>
      <c r="D29" s="281">
        <v>1</v>
      </c>
      <c r="E29" s="218">
        <f t="shared" si="4"/>
        <v>1</v>
      </c>
      <c r="F29" s="338">
        <v>1</v>
      </c>
      <c r="G29" s="218">
        <f t="shared" si="5"/>
        <v>1</v>
      </c>
      <c r="H29" s="338">
        <v>2</v>
      </c>
      <c r="I29" s="208">
        <f t="shared" si="2"/>
        <v>2</v>
      </c>
      <c r="J29" s="340">
        <v>35.72</v>
      </c>
      <c r="K29" s="341">
        <f t="shared" si="3"/>
        <v>71.44</v>
      </c>
      <c r="L29" s="420"/>
      <c r="M29" s="33"/>
      <c r="N29" s="33"/>
      <c r="O29" s="33"/>
      <c r="P29" s="205"/>
      <c r="Q29" s="203"/>
      <c r="R29" s="203"/>
      <c r="S29" s="203"/>
      <c r="T29" s="203"/>
      <c r="U29" s="205"/>
      <c r="V29" s="204"/>
      <c r="W29" s="204"/>
      <c r="X29" s="204"/>
      <c r="Y29" s="204"/>
    </row>
    <row r="30" spans="1:25" s="201" customFormat="1" ht="27.6" x14ac:dyDescent="0.3">
      <c r="A30" s="206">
        <v>4279.1859999999997</v>
      </c>
      <c r="B30" s="207" t="s">
        <v>178</v>
      </c>
      <c r="C30" s="206" t="s">
        <v>31</v>
      </c>
      <c r="D30" s="281">
        <v>1</v>
      </c>
      <c r="E30" s="218">
        <f t="shared" si="4"/>
        <v>1</v>
      </c>
      <c r="F30" s="338">
        <v>1</v>
      </c>
      <c r="G30" s="218">
        <f t="shared" si="5"/>
        <v>1</v>
      </c>
      <c r="H30" s="338">
        <v>1</v>
      </c>
      <c r="I30" s="208">
        <f t="shared" si="2"/>
        <v>1</v>
      </c>
      <c r="J30" s="340">
        <v>35.72</v>
      </c>
      <c r="K30" s="341">
        <f t="shared" si="3"/>
        <v>35.72</v>
      </c>
      <c r="L30" s="420"/>
      <c r="M30" s="33"/>
      <c r="N30" s="33"/>
      <c r="O30" s="33"/>
      <c r="P30" s="205"/>
      <c r="Q30" s="203"/>
      <c r="R30" s="203"/>
      <c r="S30" s="203"/>
      <c r="T30" s="203"/>
      <c r="U30" s="205"/>
      <c r="V30" s="204"/>
      <c r="W30" s="204"/>
      <c r="X30" s="204"/>
      <c r="Y30" s="204"/>
    </row>
    <row r="31" spans="1:25" s="201" customFormat="1" ht="27.6" x14ac:dyDescent="0.3">
      <c r="A31" s="190" t="s">
        <v>218</v>
      </c>
      <c r="B31" s="191" t="s">
        <v>219</v>
      </c>
      <c r="C31" s="190" t="s">
        <v>349</v>
      </c>
      <c r="D31" s="235">
        <v>1</v>
      </c>
      <c r="E31" s="218">
        <f t="shared" si="4"/>
        <v>1</v>
      </c>
      <c r="F31" s="329">
        <v>1</v>
      </c>
      <c r="G31" s="208">
        <f t="shared" si="5"/>
        <v>1</v>
      </c>
      <c r="H31" s="329">
        <v>2</v>
      </c>
      <c r="I31" s="208">
        <f t="shared" si="2"/>
        <v>2</v>
      </c>
      <c r="J31" s="340">
        <v>35.72</v>
      </c>
      <c r="K31" s="341">
        <f t="shared" si="3"/>
        <v>71.44</v>
      </c>
      <c r="L31" s="420"/>
      <c r="M31" s="33"/>
      <c r="N31" s="33"/>
      <c r="O31" s="33"/>
      <c r="P31" s="205"/>
      <c r="Q31" s="203"/>
      <c r="R31" s="203"/>
      <c r="S31" s="203"/>
      <c r="T31" s="203"/>
      <c r="U31" s="205"/>
      <c r="V31" s="204"/>
      <c r="W31" s="204"/>
      <c r="X31" s="204"/>
      <c r="Y31" s="204"/>
    </row>
    <row r="32" spans="1:25" s="274" customFormat="1" ht="27.6" x14ac:dyDescent="0.25">
      <c r="A32" s="190" t="s">
        <v>225</v>
      </c>
      <c r="B32" s="191" t="s">
        <v>242</v>
      </c>
      <c r="C32" s="190" t="s">
        <v>226</v>
      </c>
      <c r="D32" s="235">
        <v>1</v>
      </c>
      <c r="E32" s="218">
        <f t="shared" si="4"/>
        <v>1</v>
      </c>
      <c r="F32" s="329">
        <v>1</v>
      </c>
      <c r="G32" s="208">
        <f>(E32)*(F32)</f>
        <v>1</v>
      </c>
      <c r="H32" s="329">
        <v>1</v>
      </c>
      <c r="I32" s="208">
        <f t="shared" si="2"/>
        <v>1</v>
      </c>
      <c r="J32" s="340">
        <v>35.72</v>
      </c>
      <c r="K32" s="341">
        <f t="shared" si="3"/>
        <v>35.72</v>
      </c>
      <c r="L32" s="420"/>
    </row>
    <row r="33" spans="1:25" s="274" customFormat="1" x14ac:dyDescent="0.25">
      <c r="A33" s="253"/>
      <c r="B33" s="251" t="s">
        <v>352</v>
      </c>
      <c r="C33" s="253"/>
      <c r="D33" s="254"/>
      <c r="E33" s="333"/>
      <c r="F33" s="332"/>
      <c r="G33" s="333"/>
      <c r="H33" s="380">
        <f>SUM(H24:H32)</f>
        <v>23.5</v>
      </c>
      <c r="I33" s="333">
        <f>SUM(I24:I32)</f>
        <v>23.5</v>
      </c>
      <c r="J33" s="342"/>
      <c r="K33" s="342">
        <f>SUM(K24:K32)</f>
        <v>839.42000000000007</v>
      </c>
      <c r="L33" s="420"/>
    </row>
    <row r="34" spans="1:25" s="114" customFormat="1" x14ac:dyDescent="0.25">
      <c r="A34" s="314" t="s">
        <v>360</v>
      </c>
      <c r="B34" s="89"/>
      <c r="C34" s="90"/>
      <c r="D34" s="236"/>
      <c r="E34" s="334"/>
      <c r="F34" s="335"/>
      <c r="G34" s="334"/>
      <c r="H34" s="335"/>
      <c r="I34" s="334"/>
      <c r="J34" s="343"/>
      <c r="K34" s="343"/>
      <c r="L34" s="420"/>
      <c r="M34" s="11"/>
      <c r="N34" s="11"/>
      <c r="O34" s="198"/>
      <c r="P34" s="199"/>
      <c r="Q34" s="199"/>
      <c r="R34" s="199"/>
      <c r="S34" s="199"/>
      <c r="T34" s="198"/>
      <c r="U34" s="197"/>
      <c r="V34" s="197"/>
      <c r="W34" s="197"/>
      <c r="X34" s="197"/>
      <c r="Y34" s="200"/>
    </row>
    <row r="35" spans="1:25" s="114" customFormat="1" x14ac:dyDescent="0.25">
      <c r="A35" s="190" t="s">
        <v>180</v>
      </c>
      <c r="B35" s="191" t="s">
        <v>181</v>
      </c>
      <c r="C35" s="190" t="s">
        <v>31</v>
      </c>
      <c r="D35" s="235">
        <v>1</v>
      </c>
      <c r="E35" s="218">
        <f>ROUND(D35*$E$7,0)</f>
        <v>1</v>
      </c>
      <c r="F35" s="329">
        <v>1</v>
      </c>
      <c r="G35" s="208">
        <f t="shared" si="5"/>
        <v>1</v>
      </c>
      <c r="H35" s="329">
        <v>0.5</v>
      </c>
      <c r="I35" s="208">
        <f t="shared" si="2"/>
        <v>0.5</v>
      </c>
      <c r="J35" s="340">
        <v>35.72</v>
      </c>
      <c r="K35" s="341">
        <f t="shared" si="3"/>
        <v>17.86</v>
      </c>
      <c r="L35" s="420"/>
      <c r="M35" s="11"/>
      <c r="N35" s="11"/>
      <c r="O35" s="198"/>
      <c r="P35" s="199"/>
      <c r="Q35" s="199"/>
      <c r="R35" s="199"/>
      <c r="S35" s="199"/>
      <c r="T35" s="198"/>
      <c r="U35" s="197"/>
      <c r="V35" s="197"/>
      <c r="W35" s="197"/>
      <c r="X35" s="197"/>
      <c r="Y35" s="200"/>
    </row>
    <row r="36" spans="1:25" ht="27.6" x14ac:dyDescent="0.3">
      <c r="A36" s="190" t="s">
        <v>182</v>
      </c>
      <c r="B36" s="191" t="s">
        <v>183</v>
      </c>
      <c r="C36" s="190" t="s">
        <v>31</v>
      </c>
      <c r="D36" s="235">
        <v>1</v>
      </c>
      <c r="E36" s="218">
        <f t="shared" ref="E36:E42" si="6">ROUND(D36*$E$7,0)</f>
        <v>1</v>
      </c>
      <c r="F36" s="329">
        <v>1</v>
      </c>
      <c r="G36" s="208">
        <f t="shared" si="5"/>
        <v>1</v>
      </c>
      <c r="H36" s="329">
        <v>1.5</v>
      </c>
      <c r="I36" s="208">
        <f t="shared" si="2"/>
        <v>1.5</v>
      </c>
      <c r="J36" s="340">
        <v>35.72</v>
      </c>
      <c r="K36" s="341">
        <f t="shared" si="3"/>
        <v>53.58</v>
      </c>
      <c r="L36" s="420"/>
      <c r="M36" s="9"/>
      <c r="N36" s="9"/>
      <c r="O36" s="9"/>
      <c r="P36" s="171"/>
      <c r="Q36" s="179"/>
      <c r="R36" s="179"/>
      <c r="S36" s="179"/>
      <c r="T36" s="179"/>
      <c r="U36" s="171"/>
      <c r="V36" s="180"/>
      <c r="W36" s="180"/>
      <c r="X36" s="180"/>
      <c r="Y36" s="180"/>
    </row>
    <row r="37" spans="1:25" x14ac:dyDescent="0.3">
      <c r="A37" s="190" t="s">
        <v>184</v>
      </c>
      <c r="B37" s="191" t="s">
        <v>185</v>
      </c>
      <c r="C37" s="190" t="s">
        <v>31</v>
      </c>
      <c r="D37" s="235">
        <v>1</v>
      </c>
      <c r="E37" s="218">
        <f t="shared" si="6"/>
        <v>1</v>
      </c>
      <c r="F37" s="329">
        <v>4</v>
      </c>
      <c r="G37" s="208">
        <f t="shared" si="5"/>
        <v>4</v>
      </c>
      <c r="H37" s="329">
        <v>0.5</v>
      </c>
      <c r="I37" s="208">
        <f t="shared" si="2"/>
        <v>2</v>
      </c>
      <c r="J37" s="340">
        <v>35.72</v>
      </c>
      <c r="K37" s="341">
        <f t="shared" si="3"/>
        <v>71.44</v>
      </c>
      <c r="L37" s="420"/>
      <c r="M37" s="9"/>
      <c r="N37" s="9"/>
      <c r="O37" s="9"/>
      <c r="P37" s="171"/>
      <c r="Q37" s="179"/>
      <c r="R37" s="179"/>
      <c r="S37" s="179"/>
      <c r="T37" s="179"/>
      <c r="U37" s="171"/>
      <c r="V37" s="180"/>
      <c r="W37" s="180"/>
      <c r="X37" s="180"/>
      <c r="Y37" s="180"/>
    </row>
    <row r="38" spans="1:25" x14ac:dyDescent="0.3">
      <c r="A38" s="190" t="s">
        <v>184</v>
      </c>
      <c r="B38" s="191" t="s">
        <v>186</v>
      </c>
      <c r="C38" s="190" t="s">
        <v>31</v>
      </c>
      <c r="D38" s="235">
        <v>1</v>
      </c>
      <c r="E38" s="218">
        <f t="shared" si="6"/>
        <v>1</v>
      </c>
      <c r="F38" s="329">
        <v>1</v>
      </c>
      <c r="G38" s="208">
        <f t="shared" si="5"/>
        <v>1</v>
      </c>
      <c r="H38" s="329">
        <v>2</v>
      </c>
      <c r="I38" s="208">
        <f t="shared" si="2"/>
        <v>2</v>
      </c>
      <c r="J38" s="340">
        <v>35.72</v>
      </c>
      <c r="K38" s="341">
        <f t="shared" si="3"/>
        <v>71.44</v>
      </c>
      <c r="L38" s="420"/>
      <c r="M38" s="9"/>
      <c r="N38" s="9"/>
      <c r="O38" s="9"/>
      <c r="P38" s="171"/>
      <c r="Q38" s="179"/>
      <c r="R38" s="179"/>
      <c r="S38" s="179"/>
      <c r="T38" s="179"/>
      <c r="U38" s="171"/>
      <c r="V38" s="180"/>
      <c r="W38" s="180"/>
      <c r="X38" s="180"/>
      <c r="Y38" s="180"/>
    </row>
    <row r="39" spans="1:25" ht="27.6" x14ac:dyDescent="0.3">
      <c r="A39" s="190" t="s">
        <v>229</v>
      </c>
      <c r="B39" s="207" t="s">
        <v>230</v>
      </c>
      <c r="C39" s="206" t="s">
        <v>231</v>
      </c>
      <c r="D39" s="281">
        <v>1</v>
      </c>
      <c r="E39" s="218">
        <f t="shared" si="6"/>
        <v>1</v>
      </c>
      <c r="F39" s="329">
        <v>2</v>
      </c>
      <c r="G39" s="329">
        <f>(E39)*(F39)</f>
        <v>2</v>
      </c>
      <c r="H39" s="329">
        <v>0.33</v>
      </c>
      <c r="I39" s="208">
        <f t="shared" si="2"/>
        <v>0.66</v>
      </c>
      <c r="J39" s="340">
        <v>35.72</v>
      </c>
      <c r="K39" s="341">
        <f t="shared" si="3"/>
        <v>23.575199999999999</v>
      </c>
      <c r="L39" s="420"/>
      <c r="M39" s="9"/>
      <c r="N39" s="9"/>
      <c r="O39" s="9"/>
      <c r="P39" s="171"/>
      <c r="Q39" s="179"/>
      <c r="R39" s="179"/>
      <c r="S39" s="179"/>
      <c r="T39" s="179"/>
      <c r="V39" s="180"/>
      <c r="W39" s="180"/>
      <c r="X39" s="180"/>
      <c r="Y39" s="180"/>
    </row>
    <row r="40" spans="1:25" x14ac:dyDescent="0.3">
      <c r="A40" s="190" t="s">
        <v>208</v>
      </c>
      <c r="B40" s="191" t="s">
        <v>209</v>
      </c>
      <c r="C40" s="190" t="s">
        <v>31</v>
      </c>
      <c r="D40" s="235">
        <v>1</v>
      </c>
      <c r="E40" s="218">
        <f t="shared" si="6"/>
        <v>1</v>
      </c>
      <c r="F40" s="329">
        <v>1</v>
      </c>
      <c r="G40" s="208">
        <f t="shared" si="5"/>
        <v>1</v>
      </c>
      <c r="H40" s="329">
        <v>0.5</v>
      </c>
      <c r="I40" s="208">
        <f t="shared" si="2"/>
        <v>0.5</v>
      </c>
      <c r="J40" s="340">
        <v>35.72</v>
      </c>
      <c r="K40" s="341">
        <f t="shared" si="3"/>
        <v>17.86</v>
      </c>
      <c r="L40" s="420"/>
      <c r="M40" s="9"/>
      <c r="N40" s="9"/>
      <c r="O40" s="9"/>
      <c r="P40" s="171"/>
      <c r="Q40" s="179"/>
      <c r="R40" s="179"/>
      <c r="S40" s="179"/>
      <c r="T40" s="179"/>
      <c r="V40" s="180"/>
      <c r="W40" s="180"/>
      <c r="X40" s="180"/>
      <c r="Y40" s="180"/>
    </row>
    <row r="41" spans="1:25" ht="27.6" x14ac:dyDescent="0.3">
      <c r="A41" s="190" t="s">
        <v>232</v>
      </c>
      <c r="B41" s="207" t="s">
        <v>244</v>
      </c>
      <c r="C41" s="206" t="s">
        <v>233</v>
      </c>
      <c r="D41" s="281">
        <v>1</v>
      </c>
      <c r="E41" s="218">
        <f t="shared" si="6"/>
        <v>1</v>
      </c>
      <c r="F41" s="329">
        <v>1</v>
      </c>
      <c r="G41" s="208">
        <f t="shared" si="5"/>
        <v>1</v>
      </c>
      <c r="H41" s="329">
        <v>0.5</v>
      </c>
      <c r="I41" s="208">
        <f t="shared" si="2"/>
        <v>0.5</v>
      </c>
      <c r="J41" s="340">
        <v>35.72</v>
      </c>
      <c r="K41" s="341">
        <f t="shared" si="3"/>
        <v>17.86</v>
      </c>
      <c r="L41" s="420"/>
      <c r="M41" s="9"/>
      <c r="N41" s="9"/>
      <c r="O41" s="9"/>
      <c r="Q41" s="179"/>
      <c r="R41" s="179"/>
      <c r="S41" s="179"/>
      <c r="T41" s="179"/>
      <c r="V41" s="180"/>
      <c r="W41" s="180"/>
      <c r="X41" s="180"/>
      <c r="Y41" s="180"/>
    </row>
    <row r="42" spans="1:25" s="274" customFormat="1" x14ac:dyDescent="0.25">
      <c r="A42" s="210"/>
      <c r="B42" s="191" t="s">
        <v>277</v>
      </c>
      <c r="C42" s="190" t="s">
        <v>31</v>
      </c>
      <c r="D42" s="235">
        <v>1</v>
      </c>
      <c r="E42" s="218">
        <f t="shared" si="6"/>
        <v>1</v>
      </c>
      <c r="F42" s="329">
        <v>1</v>
      </c>
      <c r="G42" s="208">
        <f t="shared" si="5"/>
        <v>1</v>
      </c>
      <c r="H42" s="329">
        <v>1</v>
      </c>
      <c r="I42" s="208">
        <f>(G42)*(H42)</f>
        <v>1</v>
      </c>
      <c r="J42" s="340">
        <v>35.72</v>
      </c>
      <c r="K42" s="341">
        <f t="shared" si="3"/>
        <v>35.72</v>
      </c>
      <c r="L42" s="317"/>
    </row>
    <row r="43" spans="1:25" s="274" customFormat="1" x14ac:dyDescent="0.25">
      <c r="A43" s="253"/>
      <c r="B43" s="251" t="s">
        <v>354</v>
      </c>
      <c r="C43" s="253"/>
      <c r="D43" s="254"/>
      <c r="E43" s="333"/>
      <c r="F43" s="332"/>
      <c r="G43" s="333"/>
      <c r="H43" s="380">
        <f>SUM(H35:H42)</f>
        <v>6.83</v>
      </c>
      <c r="I43" s="333">
        <f>SUM(I35:I42)</f>
        <v>8.66</v>
      </c>
      <c r="J43" s="342"/>
      <c r="K43" s="342">
        <f>SUM(K35:K42)</f>
        <v>309.33519999999999</v>
      </c>
      <c r="L43" s="317"/>
    </row>
    <row r="44" spans="1:25" s="274" customFormat="1" ht="27.6" x14ac:dyDescent="0.3">
      <c r="A44" s="317"/>
      <c r="B44" s="260" t="s">
        <v>364</v>
      </c>
      <c r="C44" s="276"/>
      <c r="D44" s="237"/>
      <c r="E44" s="347">
        <v>1</v>
      </c>
      <c r="F44" s="348" t="s">
        <v>109</v>
      </c>
      <c r="G44" s="339">
        <f>SUM(G8:G43)</f>
        <v>34</v>
      </c>
      <c r="H44" s="339"/>
      <c r="I44" s="339">
        <f>I43+I33+I22</f>
        <v>96.009999999999991</v>
      </c>
      <c r="J44" s="345"/>
      <c r="K44" s="345">
        <f>K43+K33+K22</f>
        <v>3429.4772000000003</v>
      </c>
      <c r="L44" s="317"/>
    </row>
    <row r="45" spans="1:25" ht="27.6" x14ac:dyDescent="0.3">
      <c r="A45" s="317"/>
      <c r="B45" s="318"/>
      <c r="C45" s="278"/>
      <c r="E45" s="349"/>
      <c r="F45" s="348" t="s">
        <v>110</v>
      </c>
      <c r="G45" s="339">
        <f>+G44*3</f>
        <v>102</v>
      </c>
      <c r="H45" s="339"/>
      <c r="I45" s="339">
        <f>+I44*3</f>
        <v>288.02999999999997</v>
      </c>
      <c r="J45" s="345"/>
      <c r="K45" s="346">
        <f>+K44*3</f>
        <v>10288.4316</v>
      </c>
    </row>
    <row r="46" spans="1:25" x14ac:dyDescent="0.3">
      <c r="K46" s="158"/>
    </row>
    <row r="47" spans="1:25" x14ac:dyDescent="0.3">
      <c r="K47" s="158"/>
    </row>
    <row r="48" spans="1:25" x14ac:dyDescent="0.3">
      <c r="K48" s="158"/>
    </row>
    <row r="49" spans="11:11" x14ac:dyDescent="0.3">
      <c r="K49" s="158"/>
    </row>
    <row r="50" spans="11:11" x14ac:dyDescent="0.3">
      <c r="K50" s="158"/>
    </row>
    <row r="51" spans="11:11" x14ac:dyDescent="0.3">
      <c r="K51" s="158"/>
    </row>
    <row r="52" spans="11:11" x14ac:dyDescent="0.3">
      <c r="K52" s="158"/>
    </row>
    <row r="53" spans="11:11" x14ac:dyDescent="0.3">
      <c r="K53" s="158"/>
    </row>
    <row r="54" spans="11:11" x14ac:dyDescent="0.3">
      <c r="K54" s="158"/>
    </row>
    <row r="55" spans="11:11" x14ac:dyDescent="0.3">
      <c r="K55" s="158"/>
    </row>
    <row r="56" spans="11:11" x14ac:dyDescent="0.3">
      <c r="K56" s="158"/>
    </row>
    <row r="57" spans="11:11" x14ac:dyDescent="0.3">
      <c r="K57" s="158"/>
    </row>
    <row r="58" spans="11:11" x14ac:dyDescent="0.3">
      <c r="K58" s="158"/>
    </row>
    <row r="59" spans="11:11" x14ac:dyDescent="0.3">
      <c r="K59" s="158"/>
    </row>
    <row r="60" spans="11:11" x14ac:dyDescent="0.3">
      <c r="K60" s="158"/>
    </row>
    <row r="61" spans="11:11" x14ac:dyDescent="0.3">
      <c r="K61" s="158"/>
    </row>
    <row r="62" spans="11:11" x14ac:dyDescent="0.3">
      <c r="K62" s="158"/>
    </row>
    <row r="63" spans="11:11" x14ac:dyDescent="0.3">
      <c r="K63" s="158"/>
    </row>
    <row r="64" spans="11:11" x14ac:dyDescent="0.3">
      <c r="K64" s="158"/>
    </row>
    <row r="65" spans="11:11" x14ac:dyDescent="0.3">
      <c r="K65" s="158"/>
    </row>
    <row r="66" spans="11:11" x14ac:dyDescent="0.3">
      <c r="K66" s="158"/>
    </row>
    <row r="67" spans="11:11" x14ac:dyDescent="0.3">
      <c r="K67" s="158"/>
    </row>
    <row r="68" spans="11:11" x14ac:dyDescent="0.3">
      <c r="K68" s="158"/>
    </row>
    <row r="69" spans="11:11" x14ac:dyDescent="0.3">
      <c r="K69" s="158"/>
    </row>
    <row r="70" spans="11:11" x14ac:dyDescent="0.3">
      <c r="K70" s="158"/>
    </row>
    <row r="71" spans="11:11" x14ac:dyDescent="0.3">
      <c r="K71" s="158"/>
    </row>
    <row r="72" spans="11:11" x14ac:dyDescent="0.3">
      <c r="K72" s="158"/>
    </row>
    <row r="73" spans="11:11" x14ac:dyDescent="0.3">
      <c r="K73" s="158"/>
    </row>
    <row r="74" spans="11:11" x14ac:dyDescent="0.3">
      <c r="K74" s="158"/>
    </row>
    <row r="75" spans="11:11" x14ac:dyDescent="0.3">
      <c r="K75" s="158"/>
    </row>
    <row r="76" spans="11:11" x14ac:dyDescent="0.3">
      <c r="K76" s="158"/>
    </row>
    <row r="77" spans="11:11" x14ac:dyDescent="0.3">
      <c r="K77" s="158"/>
    </row>
    <row r="78" spans="11:11" x14ac:dyDescent="0.3">
      <c r="K78" s="158"/>
    </row>
    <row r="79" spans="11:11" x14ac:dyDescent="0.3">
      <c r="K79" s="158"/>
    </row>
    <row r="80" spans="11:11" x14ac:dyDescent="0.3">
      <c r="K80" s="158"/>
    </row>
    <row r="81" spans="11:11" x14ac:dyDescent="0.3">
      <c r="K81" s="158"/>
    </row>
    <row r="82" spans="11:11" x14ac:dyDescent="0.3">
      <c r="K82" s="158"/>
    </row>
    <row r="83" spans="11:11" x14ac:dyDescent="0.3">
      <c r="K83" s="158"/>
    </row>
    <row r="84" spans="11:11" x14ac:dyDescent="0.3">
      <c r="K84" s="158"/>
    </row>
    <row r="85" spans="11:11" x14ac:dyDescent="0.3">
      <c r="K85" s="158"/>
    </row>
    <row r="86" spans="11:11" x14ac:dyDescent="0.3">
      <c r="K86" s="158"/>
    </row>
    <row r="87" spans="11:11" x14ac:dyDescent="0.3">
      <c r="K87" s="158"/>
    </row>
    <row r="88" spans="11:11" x14ac:dyDescent="0.3">
      <c r="K88" s="158"/>
    </row>
    <row r="89" spans="11:11" x14ac:dyDescent="0.3">
      <c r="K89" s="158"/>
    </row>
    <row r="90" spans="11:11" x14ac:dyDescent="0.3">
      <c r="K90" s="158"/>
    </row>
    <row r="91" spans="11:11" x14ac:dyDescent="0.3">
      <c r="K91" s="158"/>
    </row>
    <row r="92" spans="11:11" x14ac:dyDescent="0.3">
      <c r="K92" s="158"/>
    </row>
    <row r="93" spans="11:11" x14ac:dyDescent="0.3">
      <c r="K93" s="158"/>
    </row>
    <row r="94" spans="11:11" x14ac:dyDescent="0.3">
      <c r="K94" s="158"/>
    </row>
    <row r="95" spans="11:11" x14ac:dyDescent="0.3">
      <c r="K95" s="158"/>
    </row>
    <row r="96" spans="11:11" x14ac:dyDescent="0.3">
      <c r="K96" s="158"/>
    </row>
    <row r="97" spans="11:11" x14ac:dyDescent="0.3">
      <c r="K97" s="158"/>
    </row>
    <row r="98" spans="11:11" x14ac:dyDescent="0.3">
      <c r="K98" s="158"/>
    </row>
    <row r="99" spans="11:11" x14ac:dyDescent="0.3">
      <c r="K99" s="158"/>
    </row>
    <row r="100" spans="11:11" x14ac:dyDescent="0.3">
      <c r="K100" s="158"/>
    </row>
    <row r="101" spans="11:11" x14ac:dyDescent="0.3">
      <c r="K101" s="158"/>
    </row>
    <row r="102" spans="11:11" x14ac:dyDescent="0.3">
      <c r="K102" s="158"/>
    </row>
    <row r="103" spans="11:11" x14ac:dyDescent="0.3">
      <c r="K103" s="158"/>
    </row>
    <row r="104" spans="11:11" x14ac:dyDescent="0.3">
      <c r="K104" s="158"/>
    </row>
    <row r="105" spans="11:11" x14ac:dyDescent="0.3">
      <c r="K105" s="158"/>
    </row>
    <row r="106" spans="11:11" x14ac:dyDescent="0.3">
      <c r="K106" s="158"/>
    </row>
    <row r="107" spans="11:11" x14ac:dyDescent="0.3">
      <c r="K107" s="158"/>
    </row>
    <row r="108" spans="11:11" x14ac:dyDescent="0.3">
      <c r="K108" s="158"/>
    </row>
    <row r="109" spans="11:11" x14ac:dyDescent="0.3">
      <c r="K109" s="158"/>
    </row>
    <row r="110" spans="11:11" x14ac:dyDescent="0.3">
      <c r="K110" s="158"/>
    </row>
    <row r="111" spans="11:11" x14ac:dyDescent="0.3">
      <c r="K111" s="158"/>
    </row>
    <row r="112" spans="11:11" x14ac:dyDescent="0.3">
      <c r="K112" s="158"/>
    </row>
    <row r="113" spans="11:11" x14ac:dyDescent="0.3">
      <c r="K113" s="158"/>
    </row>
    <row r="114" spans="11:11" x14ac:dyDescent="0.3">
      <c r="K114" s="158"/>
    </row>
    <row r="115" spans="11:11" x14ac:dyDescent="0.3">
      <c r="K115" s="158"/>
    </row>
    <row r="116" spans="11:11" x14ac:dyDescent="0.3">
      <c r="K116" s="158"/>
    </row>
    <row r="117" spans="11:11" x14ac:dyDescent="0.3">
      <c r="K117" s="158"/>
    </row>
    <row r="118" spans="11:11" x14ac:dyDescent="0.3">
      <c r="K118" s="158"/>
    </row>
    <row r="119" spans="11:11" x14ac:dyDescent="0.3">
      <c r="K119" s="158"/>
    </row>
    <row r="120" spans="11:11" x14ac:dyDescent="0.3">
      <c r="K120" s="158"/>
    </row>
    <row r="121" spans="11:11" x14ac:dyDescent="0.3">
      <c r="K121" s="158"/>
    </row>
    <row r="122" spans="11:11" x14ac:dyDescent="0.3">
      <c r="K122" s="158"/>
    </row>
    <row r="123" spans="11:11" x14ac:dyDescent="0.3">
      <c r="K123" s="158"/>
    </row>
    <row r="124" spans="11:11" x14ac:dyDescent="0.3">
      <c r="K124" s="158"/>
    </row>
    <row r="125" spans="11:11" x14ac:dyDescent="0.3">
      <c r="K125" s="158"/>
    </row>
    <row r="126" spans="11:11" x14ac:dyDescent="0.3">
      <c r="K126" s="158"/>
    </row>
    <row r="127" spans="11:11" x14ac:dyDescent="0.3">
      <c r="K127" s="158"/>
    </row>
    <row r="128" spans="11:11" x14ac:dyDescent="0.3">
      <c r="K128" s="158"/>
    </row>
    <row r="129" spans="11:11" x14ac:dyDescent="0.3">
      <c r="K129" s="158"/>
    </row>
    <row r="130" spans="11:11" x14ac:dyDescent="0.3">
      <c r="K130" s="158"/>
    </row>
    <row r="131" spans="11:11" x14ac:dyDescent="0.3">
      <c r="K131" s="158"/>
    </row>
    <row r="132" spans="11:11" x14ac:dyDescent="0.3">
      <c r="K132" s="158"/>
    </row>
    <row r="133" spans="11:11" x14ac:dyDescent="0.3">
      <c r="K133" s="158"/>
    </row>
    <row r="134" spans="11:11" x14ac:dyDescent="0.3">
      <c r="K134" s="158"/>
    </row>
    <row r="135" spans="11:11" x14ac:dyDescent="0.3">
      <c r="K135" s="158"/>
    </row>
    <row r="136" spans="11:11" x14ac:dyDescent="0.3">
      <c r="K136" s="158"/>
    </row>
    <row r="137" spans="11:11" x14ac:dyDescent="0.3">
      <c r="K137" s="158"/>
    </row>
    <row r="138" spans="11:11" x14ac:dyDescent="0.3">
      <c r="K138" s="158"/>
    </row>
    <row r="139" spans="11:11" x14ac:dyDescent="0.3">
      <c r="K139" s="158"/>
    </row>
    <row r="140" spans="11:11" x14ac:dyDescent="0.3">
      <c r="K140" s="158"/>
    </row>
    <row r="141" spans="11:11" x14ac:dyDescent="0.3">
      <c r="K141" s="158"/>
    </row>
    <row r="142" spans="11:11" x14ac:dyDescent="0.3">
      <c r="K142" s="158"/>
    </row>
    <row r="143" spans="11:11" x14ac:dyDescent="0.3">
      <c r="K143" s="158"/>
    </row>
    <row r="144" spans="11:11" x14ac:dyDescent="0.3">
      <c r="K144" s="158"/>
    </row>
    <row r="145" spans="11:11" x14ac:dyDescent="0.3">
      <c r="K145" s="158"/>
    </row>
    <row r="146" spans="11:11" x14ac:dyDescent="0.3">
      <c r="K146" s="158"/>
    </row>
    <row r="147" spans="11:11" x14ac:dyDescent="0.3">
      <c r="K147" s="158"/>
    </row>
    <row r="148" spans="11:11" x14ac:dyDescent="0.3">
      <c r="K148" s="158"/>
    </row>
    <row r="149" spans="11:11" x14ac:dyDescent="0.3">
      <c r="K149" s="158"/>
    </row>
    <row r="150" spans="11:11" x14ac:dyDescent="0.3">
      <c r="K150" s="158"/>
    </row>
    <row r="151" spans="11:11" x14ac:dyDescent="0.3">
      <c r="K151" s="158"/>
    </row>
    <row r="152" spans="11:11" x14ac:dyDescent="0.3">
      <c r="K152" s="158"/>
    </row>
    <row r="153" spans="11:11" x14ac:dyDescent="0.3">
      <c r="K153" s="158"/>
    </row>
    <row r="154" spans="11:11" x14ac:dyDescent="0.3">
      <c r="K154" s="158"/>
    </row>
    <row r="155" spans="11:11" x14ac:dyDescent="0.3">
      <c r="K155" s="158"/>
    </row>
    <row r="156" spans="11:11" x14ac:dyDescent="0.3">
      <c r="K156" s="158"/>
    </row>
    <row r="157" spans="11:11" x14ac:dyDescent="0.3">
      <c r="K157" s="158"/>
    </row>
    <row r="158" spans="11:11" x14ac:dyDescent="0.3">
      <c r="K158" s="158"/>
    </row>
    <row r="159" spans="11:11" x14ac:dyDescent="0.3">
      <c r="K159" s="158"/>
    </row>
    <row r="160" spans="11:11" x14ac:dyDescent="0.3">
      <c r="K160" s="158"/>
    </row>
    <row r="161" spans="11:11" x14ac:dyDescent="0.3">
      <c r="K161" s="158"/>
    </row>
    <row r="162" spans="11:11" x14ac:dyDescent="0.3">
      <c r="K162" s="158"/>
    </row>
    <row r="163" spans="11:11" x14ac:dyDescent="0.3">
      <c r="K163" s="158"/>
    </row>
    <row r="164" spans="11:11" x14ac:dyDescent="0.3">
      <c r="K164" s="158"/>
    </row>
    <row r="165" spans="11:11" x14ac:dyDescent="0.3">
      <c r="K165" s="158"/>
    </row>
    <row r="166" spans="11:11" x14ac:dyDescent="0.3">
      <c r="K166" s="158"/>
    </row>
    <row r="167" spans="11:11" x14ac:dyDescent="0.3">
      <c r="K167" s="158"/>
    </row>
    <row r="168" spans="11:11" x14ac:dyDescent="0.3">
      <c r="K168" s="158"/>
    </row>
    <row r="169" spans="11:11" x14ac:dyDescent="0.3">
      <c r="K169" s="158"/>
    </row>
    <row r="170" spans="11:11" x14ac:dyDescent="0.3">
      <c r="K170" s="158"/>
    </row>
    <row r="171" spans="11:11" x14ac:dyDescent="0.3">
      <c r="K171" s="158"/>
    </row>
    <row r="172" spans="11:11" x14ac:dyDescent="0.3">
      <c r="K172" s="158"/>
    </row>
    <row r="173" spans="11:11" x14ac:dyDescent="0.3">
      <c r="K173" s="158"/>
    </row>
    <row r="174" spans="11:11" x14ac:dyDescent="0.3">
      <c r="K174" s="158"/>
    </row>
    <row r="175" spans="11:11" x14ac:dyDescent="0.3">
      <c r="K175" s="158"/>
    </row>
    <row r="176" spans="11:11" x14ac:dyDescent="0.3">
      <c r="K176" s="158"/>
    </row>
    <row r="177" spans="11:11" x14ac:dyDescent="0.3">
      <c r="K177" s="158"/>
    </row>
    <row r="178" spans="11:11" x14ac:dyDescent="0.3">
      <c r="K178" s="158"/>
    </row>
    <row r="179" spans="11:11" x14ac:dyDescent="0.3">
      <c r="K179" s="158"/>
    </row>
    <row r="180" spans="11:11" x14ac:dyDescent="0.3">
      <c r="K180" s="158"/>
    </row>
    <row r="181" spans="11:11" x14ac:dyDescent="0.3">
      <c r="K181" s="158"/>
    </row>
    <row r="182" spans="11:11" x14ac:dyDescent="0.3">
      <c r="K182" s="158"/>
    </row>
    <row r="183" spans="11:11" x14ac:dyDescent="0.3">
      <c r="K183" s="158"/>
    </row>
    <row r="184" spans="11:11" x14ac:dyDescent="0.3">
      <c r="K184" s="158"/>
    </row>
    <row r="185" spans="11:11" x14ac:dyDescent="0.3">
      <c r="K185" s="158"/>
    </row>
    <row r="186" spans="11:11" x14ac:dyDescent="0.3">
      <c r="K186" s="158"/>
    </row>
    <row r="187" spans="11:11" x14ac:dyDescent="0.3">
      <c r="K187" s="158"/>
    </row>
    <row r="188" spans="11:11" x14ac:dyDescent="0.3">
      <c r="K188" s="158"/>
    </row>
    <row r="189" spans="11:11" x14ac:dyDescent="0.3">
      <c r="K189" s="158"/>
    </row>
    <row r="190" spans="11:11" x14ac:dyDescent="0.3">
      <c r="K190" s="158"/>
    </row>
    <row r="191" spans="11:11" x14ac:dyDescent="0.3">
      <c r="K191" s="158"/>
    </row>
    <row r="192" spans="11:11" x14ac:dyDescent="0.3">
      <c r="K192" s="158"/>
    </row>
    <row r="193" spans="11:11" x14ac:dyDescent="0.3">
      <c r="K193" s="158"/>
    </row>
    <row r="194" spans="11:11" x14ac:dyDescent="0.3">
      <c r="K194" s="158"/>
    </row>
    <row r="195" spans="11:11" x14ac:dyDescent="0.3">
      <c r="K195" s="158"/>
    </row>
    <row r="196" spans="11:11" x14ac:dyDescent="0.3">
      <c r="K196" s="158"/>
    </row>
    <row r="197" spans="11:11" x14ac:dyDescent="0.3">
      <c r="K197" s="158"/>
    </row>
    <row r="198" spans="11:11" x14ac:dyDescent="0.3">
      <c r="K198" s="158"/>
    </row>
    <row r="199" spans="11:11" x14ac:dyDescent="0.3">
      <c r="K199" s="158"/>
    </row>
    <row r="200" spans="11:11" x14ac:dyDescent="0.3">
      <c r="K200" s="158"/>
    </row>
    <row r="201" spans="11:11" x14ac:dyDescent="0.3">
      <c r="K201" s="158"/>
    </row>
    <row r="202" spans="11:11" x14ac:dyDescent="0.3">
      <c r="K202" s="158"/>
    </row>
    <row r="203" spans="11:11" x14ac:dyDescent="0.3">
      <c r="K203" s="158"/>
    </row>
    <row r="204" spans="11:11" x14ac:dyDescent="0.3">
      <c r="K204" s="158"/>
    </row>
    <row r="205" spans="11:11" x14ac:dyDescent="0.3">
      <c r="K205" s="158"/>
    </row>
    <row r="206" spans="11:11" x14ac:dyDescent="0.3">
      <c r="K206" s="158"/>
    </row>
    <row r="207" spans="11:11" x14ac:dyDescent="0.3">
      <c r="K207" s="158"/>
    </row>
    <row r="208" spans="11:11" x14ac:dyDescent="0.3">
      <c r="K208" s="158"/>
    </row>
    <row r="209" spans="11:11" x14ac:dyDescent="0.3">
      <c r="K209" s="158"/>
    </row>
    <row r="210" spans="11:11" x14ac:dyDescent="0.3">
      <c r="K210" s="158"/>
    </row>
    <row r="211" spans="11:11" x14ac:dyDescent="0.3">
      <c r="K211" s="158"/>
    </row>
    <row r="212" spans="11:11" x14ac:dyDescent="0.3">
      <c r="K212" s="158"/>
    </row>
    <row r="213" spans="11:11" x14ac:dyDescent="0.3">
      <c r="K213" s="158"/>
    </row>
    <row r="214" spans="11:11" x14ac:dyDescent="0.3">
      <c r="K214" s="158"/>
    </row>
    <row r="215" spans="11:11" x14ac:dyDescent="0.3">
      <c r="K215" s="158"/>
    </row>
    <row r="216" spans="11:11" x14ac:dyDescent="0.3">
      <c r="K216" s="158"/>
    </row>
    <row r="217" spans="11:11" x14ac:dyDescent="0.3">
      <c r="K217" s="158"/>
    </row>
    <row r="218" spans="11:11" x14ac:dyDescent="0.3">
      <c r="K218" s="158"/>
    </row>
    <row r="219" spans="11:11" x14ac:dyDescent="0.3">
      <c r="K219" s="158"/>
    </row>
    <row r="220" spans="11:11" x14ac:dyDescent="0.3">
      <c r="K220" s="158"/>
    </row>
    <row r="221" spans="11:11" x14ac:dyDescent="0.3">
      <c r="K221" s="158"/>
    </row>
    <row r="222" spans="11:11" x14ac:dyDescent="0.3">
      <c r="K222" s="158"/>
    </row>
    <row r="223" spans="11:11" x14ac:dyDescent="0.3">
      <c r="K223" s="158"/>
    </row>
    <row r="224" spans="11:11" x14ac:dyDescent="0.3">
      <c r="K224" s="158"/>
    </row>
    <row r="225" spans="11:11" x14ac:dyDescent="0.3">
      <c r="K225" s="158"/>
    </row>
    <row r="226" spans="11:11" x14ac:dyDescent="0.3">
      <c r="K226" s="158"/>
    </row>
    <row r="227" spans="11:11" x14ac:dyDescent="0.3">
      <c r="K227" s="158"/>
    </row>
    <row r="228" spans="11:11" x14ac:dyDescent="0.3">
      <c r="K228" s="158"/>
    </row>
    <row r="229" spans="11:11" x14ac:dyDescent="0.3">
      <c r="K229" s="158"/>
    </row>
    <row r="230" spans="11:11" x14ac:dyDescent="0.3">
      <c r="K230" s="158"/>
    </row>
    <row r="231" spans="11:11" x14ac:dyDescent="0.3">
      <c r="K231" s="158"/>
    </row>
    <row r="232" spans="11:11" x14ac:dyDescent="0.3">
      <c r="K232" s="158"/>
    </row>
    <row r="233" spans="11:11" x14ac:dyDescent="0.3">
      <c r="K233" s="158"/>
    </row>
    <row r="234" spans="11:11" x14ac:dyDescent="0.3">
      <c r="K234" s="158"/>
    </row>
    <row r="235" spans="11:11" x14ac:dyDescent="0.3">
      <c r="K235" s="158"/>
    </row>
    <row r="236" spans="11:11" x14ac:dyDescent="0.3">
      <c r="K236" s="158"/>
    </row>
    <row r="237" spans="11:11" x14ac:dyDescent="0.3">
      <c r="K237" s="158"/>
    </row>
    <row r="238" spans="11:11" x14ac:dyDescent="0.3">
      <c r="K238" s="158"/>
    </row>
    <row r="239" spans="11:11" x14ac:dyDescent="0.3">
      <c r="K239" s="158"/>
    </row>
    <row r="240" spans="11:11" x14ac:dyDescent="0.3">
      <c r="K240" s="158"/>
    </row>
    <row r="241" spans="11:11" x14ac:dyDescent="0.3">
      <c r="K241" s="158"/>
    </row>
    <row r="242" spans="11:11" x14ac:dyDescent="0.3">
      <c r="K242" s="158"/>
    </row>
    <row r="243" spans="11:11" x14ac:dyDescent="0.3">
      <c r="K243" s="158"/>
    </row>
    <row r="244" spans="11:11" x14ac:dyDescent="0.3">
      <c r="K244" s="158"/>
    </row>
    <row r="245" spans="11:11" x14ac:dyDescent="0.3">
      <c r="K245" s="158"/>
    </row>
    <row r="246" spans="11:11" x14ac:dyDescent="0.3">
      <c r="K246" s="158"/>
    </row>
    <row r="247" spans="11:11" x14ac:dyDescent="0.3">
      <c r="K247" s="158"/>
    </row>
    <row r="248" spans="11:11" x14ac:dyDescent="0.3">
      <c r="K248" s="158"/>
    </row>
    <row r="249" spans="11:11" x14ac:dyDescent="0.3">
      <c r="K249" s="158"/>
    </row>
    <row r="250" spans="11:11" x14ac:dyDescent="0.3">
      <c r="K250" s="158"/>
    </row>
    <row r="251" spans="11:11" x14ac:dyDescent="0.3">
      <c r="K251" s="158"/>
    </row>
    <row r="252" spans="11:11" x14ac:dyDescent="0.3">
      <c r="K252" s="158"/>
    </row>
    <row r="253" spans="11:11" x14ac:dyDescent="0.3">
      <c r="K253" s="158"/>
    </row>
    <row r="254" spans="11:11" x14ac:dyDescent="0.3">
      <c r="K254" s="158"/>
    </row>
    <row r="255" spans="11:11" x14ac:dyDescent="0.3">
      <c r="K255" s="158"/>
    </row>
    <row r="256" spans="11:11" x14ac:dyDescent="0.3">
      <c r="K256" s="158"/>
    </row>
    <row r="257" spans="11:11" x14ac:dyDescent="0.3">
      <c r="K257" s="158"/>
    </row>
    <row r="258" spans="11:11" x14ac:dyDescent="0.3">
      <c r="K258" s="158"/>
    </row>
    <row r="259" spans="11:11" x14ac:dyDescent="0.3">
      <c r="K259" s="158"/>
    </row>
    <row r="260" spans="11:11" x14ac:dyDescent="0.3">
      <c r="K260" s="158"/>
    </row>
    <row r="261" spans="11:11" x14ac:dyDescent="0.3">
      <c r="K261" s="158"/>
    </row>
    <row r="262" spans="11:11" x14ac:dyDescent="0.3">
      <c r="K262" s="158"/>
    </row>
    <row r="263" spans="11:11" x14ac:dyDescent="0.3">
      <c r="K263" s="158"/>
    </row>
    <row r="264" spans="11:11" x14ac:dyDescent="0.3">
      <c r="K264" s="158"/>
    </row>
    <row r="265" spans="11:11" x14ac:dyDescent="0.3">
      <c r="K265" s="158"/>
    </row>
    <row r="266" spans="11:11" x14ac:dyDescent="0.3">
      <c r="K266" s="158"/>
    </row>
    <row r="267" spans="11:11" x14ac:dyDescent="0.3">
      <c r="K267" s="158"/>
    </row>
    <row r="268" spans="11:11" x14ac:dyDescent="0.3">
      <c r="K268" s="158"/>
    </row>
    <row r="269" spans="11:11" x14ac:dyDescent="0.3">
      <c r="K269" s="158"/>
    </row>
    <row r="270" spans="11:11" x14ac:dyDescent="0.3">
      <c r="K270" s="158"/>
    </row>
    <row r="271" spans="11:11" x14ac:dyDescent="0.3">
      <c r="K271" s="158"/>
    </row>
    <row r="272" spans="11:11" x14ac:dyDescent="0.3">
      <c r="K272" s="158"/>
    </row>
    <row r="273" spans="11:11" x14ac:dyDescent="0.3">
      <c r="K273" s="158"/>
    </row>
    <row r="274" spans="11:11" x14ac:dyDescent="0.3">
      <c r="K274" s="158"/>
    </row>
    <row r="275" spans="11:11" x14ac:dyDescent="0.3">
      <c r="K275" s="158"/>
    </row>
    <row r="276" spans="11:11" x14ac:dyDescent="0.3">
      <c r="K276" s="158"/>
    </row>
    <row r="277" spans="11:11" x14ac:dyDescent="0.3">
      <c r="K277" s="158"/>
    </row>
    <row r="278" spans="11:11" x14ac:dyDescent="0.3">
      <c r="K278" s="158"/>
    </row>
    <row r="279" spans="11:11" x14ac:dyDescent="0.3">
      <c r="K279" s="158"/>
    </row>
    <row r="280" spans="11:11" x14ac:dyDescent="0.3">
      <c r="K280" s="158"/>
    </row>
    <row r="281" spans="11:11" x14ac:dyDescent="0.3">
      <c r="K281" s="158"/>
    </row>
    <row r="282" spans="11:11" x14ac:dyDescent="0.3">
      <c r="K282" s="158"/>
    </row>
    <row r="283" spans="11:11" x14ac:dyDescent="0.3">
      <c r="K283" s="158"/>
    </row>
    <row r="284" spans="11:11" x14ac:dyDescent="0.3">
      <c r="K284" s="158"/>
    </row>
    <row r="285" spans="11:11" x14ac:dyDescent="0.3">
      <c r="K285" s="158"/>
    </row>
    <row r="286" spans="11:11" x14ac:dyDescent="0.3">
      <c r="K286" s="158"/>
    </row>
    <row r="287" spans="11:11" x14ac:dyDescent="0.3">
      <c r="K287" s="158"/>
    </row>
    <row r="288" spans="11:11" x14ac:dyDescent="0.3">
      <c r="K288" s="158"/>
    </row>
    <row r="289" spans="11:11" x14ac:dyDescent="0.3">
      <c r="K289" s="158"/>
    </row>
    <row r="290" spans="11:11" x14ac:dyDescent="0.3">
      <c r="K290" s="158"/>
    </row>
    <row r="291" spans="11:11" x14ac:dyDescent="0.3">
      <c r="K291" s="158"/>
    </row>
    <row r="292" spans="11:11" x14ac:dyDescent="0.3">
      <c r="K292" s="158"/>
    </row>
    <row r="293" spans="11:11" x14ac:dyDescent="0.3">
      <c r="K293" s="158"/>
    </row>
    <row r="294" spans="11:11" x14ac:dyDescent="0.3">
      <c r="K294" s="158"/>
    </row>
    <row r="295" spans="11:11" x14ac:dyDescent="0.3">
      <c r="K295" s="158"/>
    </row>
    <row r="296" spans="11:11" x14ac:dyDescent="0.3">
      <c r="K296" s="158"/>
    </row>
    <row r="297" spans="11:11" x14ac:dyDescent="0.3">
      <c r="K297" s="158"/>
    </row>
    <row r="298" spans="11:11" x14ac:dyDescent="0.3">
      <c r="K298" s="158"/>
    </row>
    <row r="299" spans="11:11" x14ac:dyDescent="0.3">
      <c r="K299" s="158"/>
    </row>
    <row r="300" spans="11:11" x14ac:dyDescent="0.3">
      <c r="K300" s="158"/>
    </row>
    <row r="301" spans="11:11" x14ac:dyDescent="0.3">
      <c r="K301" s="158"/>
    </row>
    <row r="302" spans="11:11" x14ac:dyDescent="0.3">
      <c r="K302" s="158"/>
    </row>
    <row r="303" spans="11:11" x14ac:dyDescent="0.3">
      <c r="K303" s="158"/>
    </row>
    <row r="304" spans="11:11" x14ac:dyDescent="0.3">
      <c r="K304" s="158"/>
    </row>
    <row r="305" spans="11:11" x14ac:dyDescent="0.3">
      <c r="K305" s="158"/>
    </row>
    <row r="306" spans="11:11" x14ac:dyDescent="0.3">
      <c r="K306" s="158"/>
    </row>
    <row r="307" spans="11:11" x14ac:dyDescent="0.3">
      <c r="K307" s="158"/>
    </row>
    <row r="308" spans="11:11" x14ac:dyDescent="0.3">
      <c r="K308" s="158"/>
    </row>
    <row r="309" spans="11:11" x14ac:dyDescent="0.3">
      <c r="K309" s="158"/>
    </row>
    <row r="310" spans="11:11" x14ac:dyDescent="0.3">
      <c r="K310" s="158"/>
    </row>
    <row r="311" spans="11:11" x14ac:dyDescent="0.3">
      <c r="K311" s="158"/>
    </row>
    <row r="312" spans="11:11" x14ac:dyDescent="0.3">
      <c r="K312" s="158"/>
    </row>
    <row r="313" spans="11:11" x14ac:dyDescent="0.3">
      <c r="K313" s="158"/>
    </row>
    <row r="314" spans="11:11" x14ac:dyDescent="0.3">
      <c r="K314" s="158"/>
    </row>
    <row r="315" spans="11:11" x14ac:dyDescent="0.3">
      <c r="K315" s="158"/>
    </row>
    <row r="316" spans="11:11" x14ac:dyDescent="0.3">
      <c r="K316" s="158"/>
    </row>
    <row r="317" spans="11:11" x14ac:dyDescent="0.3">
      <c r="K317" s="158"/>
    </row>
    <row r="318" spans="11:11" x14ac:dyDescent="0.3">
      <c r="K318" s="158"/>
    </row>
    <row r="319" spans="11:11" x14ac:dyDescent="0.3">
      <c r="K319" s="158"/>
    </row>
    <row r="320" spans="11:11" x14ac:dyDescent="0.3">
      <c r="K320" s="158"/>
    </row>
    <row r="321" spans="11:11" x14ac:dyDescent="0.3">
      <c r="K321" s="158"/>
    </row>
    <row r="322" spans="11:11" x14ac:dyDescent="0.3">
      <c r="K322" s="158"/>
    </row>
    <row r="323" spans="11:11" x14ac:dyDescent="0.3">
      <c r="K323" s="158"/>
    </row>
    <row r="324" spans="11:11" x14ac:dyDescent="0.3">
      <c r="K324" s="158"/>
    </row>
    <row r="325" spans="11:11" x14ac:dyDescent="0.3">
      <c r="K325" s="158"/>
    </row>
    <row r="326" spans="11:11" x14ac:dyDescent="0.3">
      <c r="K326" s="158"/>
    </row>
    <row r="327" spans="11:11" x14ac:dyDescent="0.3">
      <c r="K327" s="158"/>
    </row>
    <row r="328" spans="11:11" x14ac:dyDescent="0.3">
      <c r="K328" s="158"/>
    </row>
    <row r="329" spans="11:11" x14ac:dyDescent="0.3">
      <c r="K329" s="158"/>
    </row>
    <row r="330" spans="11:11" x14ac:dyDescent="0.3">
      <c r="K330" s="158"/>
    </row>
    <row r="331" spans="11:11" x14ac:dyDescent="0.3">
      <c r="K331" s="158"/>
    </row>
    <row r="332" spans="11:11" x14ac:dyDescent="0.3">
      <c r="K332" s="158"/>
    </row>
    <row r="333" spans="11:11" x14ac:dyDescent="0.3">
      <c r="K333" s="158"/>
    </row>
    <row r="334" spans="11:11" x14ac:dyDescent="0.3">
      <c r="K334" s="158"/>
    </row>
    <row r="335" spans="11:11" x14ac:dyDescent="0.3">
      <c r="K335" s="158"/>
    </row>
    <row r="336" spans="11:11" x14ac:dyDescent="0.3">
      <c r="K336" s="158"/>
    </row>
    <row r="337" spans="11:11" x14ac:dyDescent="0.3">
      <c r="K337" s="158"/>
    </row>
    <row r="338" spans="11:11" x14ac:dyDescent="0.3">
      <c r="K338" s="158"/>
    </row>
    <row r="339" spans="11:11" x14ac:dyDescent="0.3">
      <c r="K339" s="158"/>
    </row>
    <row r="340" spans="11:11" x14ac:dyDescent="0.3">
      <c r="K340" s="158"/>
    </row>
    <row r="341" spans="11:11" x14ac:dyDescent="0.3">
      <c r="K341" s="158"/>
    </row>
    <row r="342" spans="11:11" x14ac:dyDescent="0.3">
      <c r="K342" s="158"/>
    </row>
    <row r="343" spans="11:11" x14ac:dyDescent="0.3">
      <c r="K343" s="158"/>
    </row>
    <row r="344" spans="11:11" x14ac:dyDescent="0.3">
      <c r="K344" s="158"/>
    </row>
    <row r="345" spans="11:11" x14ac:dyDescent="0.3">
      <c r="K345" s="158"/>
    </row>
    <row r="346" spans="11:11" x14ac:dyDescent="0.3">
      <c r="K346" s="158"/>
    </row>
    <row r="347" spans="11:11" x14ac:dyDescent="0.3">
      <c r="K347" s="158"/>
    </row>
    <row r="348" spans="11:11" x14ac:dyDescent="0.3">
      <c r="K348" s="158"/>
    </row>
    <row r="349" spans="11:11" x14ac:dyDescent="0.3">
      <c r="K349" s="158"/>
    </row>
    <row r="350" spans="11:11" x14ac:dyDescent="0.3">
      <c r="K350" s="158"/>
    </row>
    <row r="351" spans="11:11" x14ac:dyDescent="0.3">
      <c r="K351" s="158"/>
    </row>
    <row r="352" spans="11:11" x14ac:dyDescent="0.3">
      <c r="K352" s="158"/>
    </row>
    <row r="353" spans="11:11" x14ac:dyDescent="0.3">
      <c r="K353" s="158"/>
    </row>
    <row r="354" spans="11:11" x14ac:dyDescent="0.3">
      <c r="K354" s="158"/>
    </row>
    <row r="355" spans="11:11" x14ac:dyDescent="0.3">
      <c r="K355" s="158"/>
    </row>
    <row r="356" spans="11:11" x14ac:dyDescent="0.3">
      <c r="K356" s="158"/>
    </row>
    <row r="357" spans="11:11" x14ac:dyDescent="0.3">
      <c r="K357" s="158"/>
    </row>
    <row r="358" spans="11:11" x14ac:dyDescent="0.3">
      <c r="K358" s="158"/>
    </row>
    <row r="359" spans="11:11" x14ac:dyDescent="0.3">
      <c r="K359" s="158"/>
    </row>
    <row r="360" spans="11:11" x14ac:dyDescent="0.3">
      <c r="K360" s="158"/>
    </row>
    <row r="361" spans="11:11" x14ac:dyDescent="0.3">
      <c r="K361" s="158"/>
    </row>
    <row r="362" spans="11:11" x14ac:dyDescent="0.3">
      <c r="K362" s="158"/>
    </row>
    <row r="363" spans="11:11" x14ac:dyDescent="0.3">
      <c r="K363" s="158"/>
    </row>
    <row r="364" spans="11:11" x14ac:dyDescent="0.3">
      <c r="K364" s="158"/>
    </row>
    <row r="365" spans="11:11" x14ac:dyDescent="0.3">
      <c r="K365" s="158"/>
    </row>
    <row r="366" spans="11:11" x14ac:dyDescent="0.3">
      <c r="K366" s="158"/>
    </row>
    <row r="367" spans="11:11" x14ac:dyDescent="0.3">
      <c r="K367" s="158"/>
    </row>
    <row r="368" spans="11:11" x14ac:dyDescent="0.3">
      <c r="K368" s="158"/>
    </row>
    <row r="369" spans="11:11" x14ac:dyDescent="0.3">
      <c r="K369" s="158"/>
    </row>
    <row r="370" spans="11:11" x14ac:dyDescent="0.3">
      <c r="K370" s="158"/>
    </row>
    <row r="371" spans="11:11" x14ac:dyDescent="0.3">
      <c r="K371" s="158"/>
    </row>
    <row r="372" spans="11:11" x14ac:dyDescent="0.3">
      <c r="K372" s="158"/>
    </row>
    <row r="373" spans="11:11" x14ac:dyDescent="0.3">
      <c r="K373" s="158"/>
    </row>
    <row r="374" spans="11:11" x14ac:dyDescent="0.3">
      <c r="K374" s="158"/>
    </row>
    <row r="375" spans="11:11" x14ac:dyDescent="0.3">
      <c r="K375" s="158"/>
    </row>
    <row r="376" spans="11:11" x14ac:dyDescent="0.3">
      <c r="K376" s="158"/>
    </row>
    <row r="377" spans="11:11" x14ac:dyDescent="0.3">
      <c r="K377" s="158"/>
    </row>
    <row r="378" spans="11:11" x14ac:dyDescent="0.3">
      <c r="K378" s="158"/>
    </row>
    <row r="379" spans="11:11" x14ac:dyDescent="0.3">
      <c r="K379" s="158"/>
    </row>
    <row r="380" spans="11:11" x14ac:dyDescent="0.3">
      <c r="K380" s="158"/>
    </row>
    <row r="381" spans="11:11" x14ac:dyDescent="0.3">
      <c r="K381" s="158"/>
    </row>
    <row r="382" spans="11:11" x14ac:dyDescent="0.3">
      <c r="K382" s="158"/>
    </row>
    <row r="383" spans="11:11" x14ac:dyDescent="0.3">
      <c r="K383" s="158"/>
    </row>
    <row r="384" spans="11:11" x14ac:dyDescent="0.3">
      <c r="K384" s="158"/>
    </row>
    <row r="385" spans="11:11" x14ac:dyDescent="0.3">
      <c r="K385" s="158"/>
    </row>
    <row r="386" spans="11:11" x14ac:dyDescent="0.3">
      <c r="K386" s="158"/>
    </row>
    <row r="387" spans="11:11" x14ac:dyDescent="0.3">
      <c r="K387" s="158"/>
    </row>
    <row r="388" spans="11:11" x14ac:dyDescent="0.3">
      <c r="K388" s="158"/>
    </row>
    <row r="389" spans="11:11" x14ac:dyDescent="0.3">
      <c r="K389" s="158"/>
    </row>
    <row r="390" spans="11:11" x14ac:dyDescent="0.3">
      <c r="K390" s="158"/>
    </row>
    <row r="391" spans="11:11" x14ac:dyDescent="0.3">
      <c r="K391" s="158"/>
    </row>
    <row r="392" spans="11:11" x14ac:dyDescent="0.3">
      <c r="K392" s="158"/>
    </row>
    <row r="393" spans="11:11" x14ac:dyDescent="0.3">
      <c r="K393" s="158"/>
    </row>
    <row r="394" spans="11:11" x14ac:dyDescent="0.3">
      <c r="K394" s="158"/>
    </row>
    <row r="395" spans="11:11" x14ac:dyDescent="0.3">
      <c r="K395" s="158"/>
    </row>
    <row r="396" spans="11:11" x14ac:dyDescent="0.3">
      <c r="K396" s="158"/>
    </row>
    <row r="397" spans="11:11" x14ac:dyDescent="0.3">
      <c r="K397" s="158"/>
    </row>
    <row r="398" spans="11:11" x14ac:dyDescent="0.3">
      <c r="K398" s="158"/>
    </row>
    <row r="399" spans="11:11" x14ac:dyDescent="0.3">
      <c r="K399" s="158"/>
    </row>
    <row r="400" spans="11:11" x14ac:dyDescent="0.3">
      <c r="K400" s="158"/>
    </row>
    <row r="401" spans="11:11" x14ac:dyDescent="0.3">
      <c r="K401" s="158"/>
    </row>
    <row r="402" spans="11:11" x14ac:dyDescent="0.3">
      <c r="K402" s="158"/>
    </row>
    <row r="403" spans="11:11" x14ac:dyDescent="0.3">
      <c r="K403" s="158"/>
    </row>
    <row r="404" spans="11:11" x14ac:dyDescent="0.3">
      <c r="K404" s="158"/>
    </row>
    <row r="405" spans="11:11" x14ac:dyDescent="0.3">
      <c r="K405" s="158"/>
    </row>
    <row r="406" spans="11:11" x14ac:dyDescent="0.3">
      <c r="K406" s="158"/>
    </row>
    <row r="407" spans="11:11" x14ac:dyDescent="0.3">
      <c r="K407" s="158"/>
    </row>
    <row r="408" spans="11:11" x14ac:dyDescent="0.3">
      <c r="K408" s="158"/>
    </row>
    <row r="409" spans="11:11" x14ac:dyDescent="0.3">
      <c r="K409" s="158"/>
    </row>
    <row r="410" spans="11:11" x14ac:dyDescent="0.3">
      <c r="K410" s="158"/>
    </row>
    <row r="411" spans="11:11" x14ac:dyDescent="0.3">
      <c r="K411" s="158"/>
    </row>
    <row r="412" spans="11:11" x14ac:dyDescent="0.3">
      <c r="K412" s="158"/>
    </row>
    <row r="413" spans="11:11" x14ac:dyDescent="0.3">
      <c r="K413" s="158"/>
    </row>
    <row r="414" spans="11:11" x14ac:dyDescent="0.3">
      <c r="K414" s="158"/>
    </row>
    <row r="415" spans="11:11" x14ac:dyDescent="0.3">
      <c r="K415" s="158"/>
    </row>
    <row r="416" spans="11:11" x14ac:dyDescent="0.3">
      <c r="K416" s="158"/>
    </row>
    <row r="417" spans="11:11" x14ac:dyDescent="0.3">
      <c r="K417" s="158"/>
    </row>
    <row r="418" spans="11:11" x14ac:dyDescent="0.3">
      <c r="K418" s="158"/>
    </row>
    <row r="419" spans="11:11" x14ac:dyDescent="0.3">
      <c r="K419" s="158"/>
    </row>
    <row r="420" spans="11:11" x14ac:dyDescent="0.3">
      <c r="K420" s="158"/>
    </row>
    <row r="421" spans="11:11" x14ac:dyDescent="0.3">
      <c r="K421" s="158"/>
    </row>
    <row r="422" spans="11:11" x14ac:dyDescent="0.3">
      <c r="K422" s="158"/>
    </row>
    <row r="423" spans="11:11" x14ac:dyDescent="0.3">
      <c r="K423" s="158"/>
    </row>
    <row r="424" spans="11:11" x14ac:dyDescent="0.3">
      <c r="K424" s="158"/>
    </row>
    <row r="425" spans="11:11" x14ac:dyDescent="0.3">
      <c r="K425" s="158"/>
    </row>
    <row r="426" spans="11:11" x14ac:dyDescent="0.3">
      <c r="K426" s="158"/>
    </row>
    <row r="427" spans="11:11" x14ac:dyDescent="0.3">
      <c r="K427" s="158"/>
    </row>
    <row r="428" spans="11:11" x14ac:dyDescent="0.3">
      <c r="K428" s="158"/>
    </row>
    <row r="429" spans="11:11" x14ac:dyDescent="0.3">
      <c r="K429" s="158"/>
    </row>
    <row r="430" spans="11:11" x14ac:dyDescent="0.3">
      <c r="K430" s="158"/>
    </row>
    <row r="431" spans="11:11" x14ac:dyDescent="0.3">
      <c r="K431" s="158"/>
    </row>
    <row r="432" spans="11:11" x14ac:dyDescent="0.3">
      <c r="K432" s="158"/>
    </row>
    <row r="433" spans="11:11" x14ac:dyDescent="0.3">
      <c r="K433" s="158"/>
    </row>
    <row r="434" spans="11:11" x14ac:dyDescent="0.3">
      <c r="K434" s="158"/>
    </row>
    <row r="435" spans="11:11" x14ac:dyDescent="0.3">
      <c r="K435" s="158"/>
    </row>
    <row r="436" spans="11:11" x14ac:dyDescent="0.3">
      <c r="K436" s="158"/>
    </row>
    <row r="437" spans="11:11" x14ac:dyDescent="0.3">
      <c r="K437" s="158"/>
    </row>
    <row r="438" spans="11:11" x14ac:dyDescent="0.3">
      <c r="K438" s="158"/>
    </row>
    <row r="439" spans="11:11" x14ac:dyDescent="0.3">
      <c r="K439" s="158"/>
    </row>
    <row r="440" spans="11:11" x14ac:dyDescent="0.3">
      <c r="K440" s="158"/>
    </row>
    <row r="441" spans="11:11" x14ac:dyDescent="0.3">
      <c r="K441" s="158"/>
    </row>
    <row r="442" spans="11:11" x14ac:dyDescent="0.3">
      <c r="K442" s="158"/>
    </row>
    <row r="443" spans="11:11" x14ac:dyDescent="0.3">
      <c r="K443" s="158"/>
    </row>
    <row r="444" spans="11:11" x14ac:dyDescent="0.3">
      <c r="K444" s="158"/>
    </row>
    <row r="445" spans="11:11" x14ac:dyDescent="0.3">
      <c r="K445" s="158"/>
    </row>
    <row r="446" spans="11:11" x14ac:dyDescent="0.3">
      <c r="K446" s="158"/>
    </row>
    <row r="447" spans="11:11" x14ac:dyDescent="0.3">
      <c r="K447" s="158"/>
    </row>
    <row r="448" spans="11:11" x14ac:dyDescent="0.3">
      <c r="K448" s="158"/>
    </row>
    <row r="449" spans="11:11" x14ac:dyDescent="0.3">
      <c r="K449" s="158"/>
    </row>
    <row r="450" spans="11:11" x14ac:dyDescent="0.3">
      <c r="K450" s="158"/>
    </row>
    <row r="451" spans="11:11" x14ac:dyDescent="0.3">
      <c r="K451" s="158"/>
    </row>
    <row r="452" spans="11:11" x14ac:dyDescent="0.3">
      <c r="K452" s="158"/>
    </row>
    <row r="453" spans="11:11" x14ac:dyDescent="0.3">
      <c r="K453" s="158"/>
    </row>
    <row r="454" spans="11:11" x14ac:dyDescent="0.3">
      <c r="K454" s="158"/>
    </row>
    <row r="455" spans="11:11" x14ac:dyDescent="0.3">
      <c r="K455" s="158"/>
    </row>
    <row r="456" spans="11:11" x14ac:dyDescent="0.3">
      <c r="K456" s="158"/>
    </row>
    <row r="457" spans="11:11" x14ac:dyDescent="0.3">
      <c r="K457" s="158"/>
    </row>
    <row r="458" spans="11:11" x14ac:dyDescent="0.3">
      <c r="K458" s="158"/>
    </row>
    <row r="459" spans="11:11" x14ac:dyDescent="0.3">
      <c r="K459" s="158"/>
    </row>
    <row r="460" spans="11:11" x14ac:dyDescent="0.3">
      <c r="K460" s="158"/>
    </row>
    <row r="461" spans="11:11" x14ac:dyDescent="0.3">
      <c r="K461" s="158"/>
    </row>
    <row r="462" spans="11:11" x14ac:dyDescent="0.3">
      <c r="K462" s="158"/>
    </row>
    <row r="463" spans="11:11" x14ac:dyDescent="0.3">
      <c r="K463" s="158"/>
    </row>
    <row r="464" spans="11:11" x14ac:dyDescent="0.3">
      <c r="K464" s="158"/>
    </row>
    <row r="465" spans="11:11" x14ac:dyDescent="0.3">
      <c r="K465" s="158"/>
    </row>
    <row r="466" spans="11:11" x14ac:dyDescent="0.3">
      <c r="K466" s="158"/>
    </row>
    <row r="467" spans="11:11" x14ac:dyDescent="0.3">
      <c r="K467" s="158"/>
    </row>
    <row r="468" spans="11:11" x14ac:dyDescent="0.3">
      <c r="K468" s="158"/>
    </row>
    <row r="469" spans="11:11" x14ac:dyDescent="0.3">
      <c r="K469" s="158"/>
    </row>
    <row r="470" spans="11:11" x14ac:dyDescent="0.3">
      <c r="K470" s="158"/>
    </row>
    <row r="471" spans="11:11" x14ac:dyDescent="0.3">
      <c r="K471" s="158"/>
    </row>
    <row r="472" spans="11:11" x14ac:dyDescent="0.3">
      <c r="K472" s="158"/>
    </row>
    <row r="473" spans="11:11" x14ac:dyDescent="0.3">
      <c r="K473" s="158"/>
    </row>
    <row r="474" spans="11:11" x14ac:dyDescent="0.3">
      <c r="K474" s="158"/>
    </row>
    <row r="475" spans="11:11" x14ac:dyDescent="0.3">
      <c r="K475" s="158"/>
    </row>
    <row r="476" spans="11:11" x14ac:dyDescent="0.3">
      <c r="K476" s="158"/>
    </row>
    <row r="477" spans="11:11" x14ac:dyDescent="0.3">
      <c r="K477" s="158"/>
    </row>
    <row r="478" spans="11:11" x14ac:dyDescent="0.3">
      <c r="K478" s="158"/>
    </row>
    <row r="479" spans="11:11" x14ac:dyDescent="0.3">
      <c r="K479" s="158"/>
    </row>
    <row r="480" spans="11:11" x14ac:dyDescent="0.3">
      <c r="K480" s="158"/>
    </row>
    <row r="481" spans="11:11" x14ac:dyDescent="0.3">
      <c r="K481" s="158"/>
    </row>
    <row r="482" spans="11:11" x14ac:dyDescent="0.3">
      <c r="K482" s="158"/>
    </row>
    <row r="483" spans="11:11" x14ac:dyDescent="0.3">
      <c r="K483" s="158"/>
    </row>
    <row r="484" spans="11:11" x14ac:dyDescent="0.3">
      <c r="K484" s="158"/>
    </row>
    <row r="485" spans="11:11" x14ac:dyDescent="0.3">
      <c r="K485" s="158"/>
    </row>
    <row r="486" spans="11:11" x14ac:dyDescent="0.3">
      <c r="K486" s="158"/>
    </row>
    <row r="487" spans="11:11" x14ac:dyDescent="0.3">
      <c r="K487" s="158"/>
    </row>
    <row r="488" spans="11:11" x14ac:dyDescent="0.3">
      <c r="K488" s="158"/>
    </row>
    <row r="489" spans="11:11" x14ac:dyDescent="0.3">
      <c r="K489" s="158"/>
    </row>
    <row r="490" spans="11:11" x14ac:dyDescent="0.3">
      <c r="K490" s="158"/>
    </row>
    <row r="491" spans="11:11" x14ac:dyDescent="0.3">
      <c r="K491" s="158"/>
    </row>
    <row r="492" spans="11:11" x14ac:dyDescent="0.3">
      <c r="K492" s="158"/>
    </row>
    <row r="493" spans="11:11" x14ac:dyDescent="0.3">
      <c r="K493" s="158"/>
    </row>
    <row r="494" spans="11:11" x14ac:dyDescent="0.3">
      <c r="K494" s="158"/>
    </row>
    <row r="495" spans="11:11" x14ac:dyDescent="0.3">
      <c r="K495" s="158"/>
    </row>
    <row r="496" spans="11:11" x14ac:dyDescent="0.3">
      <c r="K496" s="158"/>
    </row>
    <row r="497" spans="11:11" x14ac:dyDescent="0.3">
      <c r="K497" s="158"/>
    </row>
    <row r="498" spans="11:11" x14ac:dyDescent="0.3">
      <c r="K498" s="158"/>
    </row>
    <row r="499" spans="11:11" x14ac:dyDescent="0.3">
      <c r="K499" s="158"/>
    </row>
    <row r="500" spans="11:11" x14ac:dyDescent="0.3">
      <c r="K500" s="158"/>
    </row>
    <row r="501" spans="11:11" x14ac:dyDescent="0.3">
      <c r="K501" s="158"/>
    </row>
    <row r="502" spans="11:11" x14ac:dyDescent="0.3">
      <c r="K502" s="158"/>
    </row>
    <row r="503" spans="11:11" x14ac:dyDescent="0.3">
      <c r="K503" s="158"/>
    </row>
    <row r="504" spans="11:11" x14ac:dyDescent="0.3">
      <c r="K504" s="158"/>
    </row>
    <row r="505" spans="11:11" x14ac:dyDescent="0.3">
      <c r="K505" s="158"/>
    </row>
    <row r="506" spans="11:11" x14ac:dyDescent="0.3">
      <c r="K506" s="158"/>
    </row>
    <row r="507" spans="11:11" x14ac:dyDescent="0.3">
      <c r="K507" s="158"/>
    </row>
    <row r="508" spans="11:11" x14ac:dyDescent="0.3">
      <c r="K508" s="158"/>
    </row>
    <row r="509" spans="11:11" x14ac:dyDescent="0.3">
      <c r="K509" s="158"/>
    </row>
    <row r="510" spans="11:11" x14ac:dyDescent="0.3">
      <c r="K510" s="158"/>
    </row>
    <row r="511" spans="11:11" x14ac:dyDescent="0.3">
      <c r="K511" s="158"/>
    </row>
    <row r="512" spans="11:11" x14ac:dyDescent="0.3">
      <c r="K512" s="158"/>
    </row>
    <row r="513" spans="11:11" x14ac:dyDescent="0.3">
      <c r="K513" s="158"/>
    </row>
    <row r="514" spans="11:11" x14ac:dyDescent="0.3">
      <c r="K514" s="158"/>
    </row>
    <row r="515" spans="11:11" x14ac:dyDescent="0.3">
      <c r="K515" s="158"/>
    </row>
    <row r="516" spans="11:11" x14ac:dyDescent="0.3">
      <c r="K516" s="158"/>
    </row>
    <row r="517" spans="11:11" x14ac:dyDescent="0.3">
      <c r="K517" s="158"/>
    </row>
    <row r="518" spans="11:11" x14ac:dyDescent="0.3">
      <c r="K518" s="158"/>
    </row>
    <row r="519" spans="11:11" x14ac:dyDescent="0.3">
      <c r="K519" s="158"/>
    </row>
    <row r="520" spans="11:11" x14ac:dyDescent="0.3">
      <c r="K520" s="158"/>
    </row>
    <row r="521" spans="11:11" x14ac:dyDescent="0.3">
      <c r="K521" s="158"/>
    </row>
    <row r="522" spans="11:11" x14ac:dyDescent="0.3">
      <c r="K522" s="158"/>
    </row>
    <row r="523" spans="11:11" x14ac:dyDescent="0.3">
      <c r="K523" s="158"/>
    </row>
    <row r="524" spans="11:11" x14ac:dyDescent="0.3">
      <c r="K524" s="158"/>
    </row>
    <row r="525" spans="11:11" x14ac:dyDescent="0.3">
      <c r="K525" s="158"/>
    </row>
    <row r="526" spans="11:11" x14ac:dyDescent="0.3">
      <c r="K526" s="158"/>
    </row>
    <row r="527" spans="11:11" x14ac:dyDescent="0.3">
      <c r="K527" s="158"/>
    </row>
    <row r="528" spans="11:11" x14ac:dyDescent="0.3">
      <c r="K528" s="158"/>
    </row>
    <row r="529" spans="11:11" x14ac:dyDescent="0.3">
      <c r="K529" s="158"/>
    </row>
    <row r="530" spans="11:11" x14ac:dyDescent="0.3">
      <c r="K530" s="158"/>
    </row>
    <row r="531" spans="11:11" x14ac:dyDescent="0.3">
      <c r="K531" s="158"/>
    </row>
    <row r="532" spans="11:11" x14ac:dyDescent="0.3">
      <c r="K532" s="158"/>
    </row>
    <row r="533" spans="11:11" x14ac:dyDescent="0.3">
      <c r="K533" s="158"/>
    </row>
    <row r="534" spans="11:11" x14ac:dyDescent="0.3">
      <c r="K534" s="158"/>
    </row>
    <row r="535" spans="11:11" x14ac:dyDescent="0.3">
      <c r="K535" s="158"/>
    </row>
    <row r="536" spans="11:11" x14ac:dyDescent="0.3">
      <c r="K536" s="158"/>
    </row>
    <row r="537" spans="11:11" x14ac:dyDescent="0.3">
      <c r="K537" s="158"/>
    </row>
    <row r="538" spans="11:11" x14ac:dyDescent="0.3">
      <c r="K538" s="158"/>
    </row>
    <row r="539" spans="11:11" x14ac:dyDescent="0.3">
      <c r="K539" s="158"/>
    </row>
    <row r="540" spans="11:11" x14ac:dyDescent="0.3">
      <c r="K540" s="158"/>
    </row>
    <row r="541" spans="11:11" x14ac:dyDescent="0.3">
      <c r="K541" s="158"/>
    </row>
    <row r="542" spans="11:11" x14ac:dyDescent="0.3">
      <c r="K542" s="158"/>
    </row>
    <row r="543" spans="11:11" x14ac:dyDescent="0.3">
      <c r="K543" s="158"/>
    </row>
    <row r="544" spans="11:11" x14ac:dyDescent="0.3">
      <c r="K544" s="158"/>
    </row>
    <row r="545" spans="11:11" x14ac:dyDescent="0.3">
      <c r="K545" s="158"/>
    </row>
    <row r="546" spans="11:11" x14ac:dyDescent="0.3">
      <c r="K546" s="158"/>
    </row>
    <row r="547" spans="11:11" x14ac:dyDescent="0.3">
      <c r="K547" s="158"/>
    </row>
    <row r="548" spans="11:11" x14ac:dyDescent="0.3">
      <c r="K548" s="158"/>
    </row>
    <row r="549" spans="11:11" x14ac:dyDescent="0.3">
      <c r="K549" s="158"/>
    </row>
    <row r="550" spans="11:11" x14ac:dyDescent="0.3">
      <c r="K550" s="158"/>
    </row>
    <row r="551" spans="11:11" x14ac:dyDescent="0.3">
      <c r="K551" s="158"/>
    </row>
    <row r="552" spans="11:11" x14ac:dyDescent="0.3">
      <c r="K552" s="158"/>
    </row>
    <row r="553" spans="11:11" x14ac:dyDescent="0.3">
      <c r="K553" s="158"/>
    </row>
    <row r="554" spans="11:11" x14ac:dyDescent="0.3">
      <c r="K554" s="158"/>
    </row>
    <row r="555" spans="11:11" x14ac:dyDescent="0.3">
      <c r="K555" s="158"/>
    </row>
    <row r="556" spans="11:11" x14ac:dyDescent="0.3">
      <c r="K556" s="158"/>
    </row>
    <row r="557" spans="11:11" x14ac:dyDescent="0.3">
      <c r="K557" s="158"/>
    </row>
    <row r="558" spans="11:11" x14ac:dyDescent="0.3">
      <c r="K558" s="158"/>
    </row>
    <row r="559" spans="11:11" x14ac:dyDescent="0.3">
      <c r="K559" s="158"/>
    </row>
    <row r="560" spans="11:11" x14ac:dyDescent="0.3">
      <c r="K560" s="158"/>
    </row>
    <row r="561" spans="11:11" x14ac:dyDescent="0.3">
      <c r="K561" s="158"/>
    </row>
    <row r="562" spans="11:11" x14ac:dyDescent="0.3">
      <c r="K562" s="158"/>
    </row>
    <row r="563" spans="11:11" x14ac:dyDescent="0.3">
      <c r="K563" s="158"/>
    </row>
    <row r="564" spans="11:11" x14ac:dyDescent="0.3">
      <c r="K564" s="158"/>
    </row>
    <row r="565" spans="11:11" x14ac:dyDescent="0.3">
      <c r="K565" s="158"/>
    </row>
    <row r="566" spans="11:11" x14ac:dyDescent="0.3">
      <c r="K566" s="158"/>
    </row>
  </sheetData>
  <conditionalFormatting sqref="J24:J31 J40 J42 J9:J21">
    <cfRule type="cellIs" dxfId="13" priority="9" operator="equal">
      <formula>0</formula>
    </cfRule>
  </conditionalFormatting>
  <conditionalFormatting sqref="J35:J38">
    <cfRule type="cellIs" dxfId="12" priority="6" operator="equal">
      <formula>0</formula>
    </cfRule>
  </conditionalFormatting>
  <conditionalFormatting sqref="J32">
    <cfRule type="cellIs" dxfId="11" priority="5" operator="equal">
      <formula>0</formula>
    </cfRule>
  </conditionalFormatting>
  <conditionalFormatting sqref="J39">
    <cfRule type="cellIs" dxfId="10" priority="4" operator="equal">
      <formula>0</formula>
    </cfRule>
  </conditionalFormatting>
  <conditionalFormatting sqref="J41">
    <cfRule type="cellIs" dxfId="9" priority="2" operator="equal">
      <formula>0</formula>
    </cfRule>
  </conditionalFormatting>
  <pageMargins left="0.7" right="0.7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04"/>
  <sheetViews>
    <sheetView topLeftCell="A58" zoomScaleNormal="100" workbookViewId="0">
      <selection activeCell="L1" sqref="L1:L1048576"/>
    </sheetView>
  </sheetViews>
  <sheetFormatPr defaultColWidth="9.109375" defaultRowHeight="13.8" x14ac:dyDescent="0.3"/>
  <cols>
    <col min="1" max="1" width="23" style="319" customWidth="1"/>
    <col min="2" max="2" width="34.33203125" style="212" customWidth="1"/>
    <col min="3" max="3" width="9.5546875" style="213" customWidth="1"/>
    <col min="4" max="4" width="10.33203125" style="238" hidden="1" customWidth="1"/>
    <col min="5" max="5" width="14.5546875" style="158" customWidth="1"/>
    <col min="6" max="6" width="9.88671875" style="158" customWidth="1"/>
    <col min="7" max="7" width="14.33203125" style="158" customWidth="1"/>
    <col min="8" max="8" width="15" style="214" customWidth="1"/>
    <col min="9" max="9" width="12.109375" style="215" customWidth="1"/>
    <col min="10" max="10" width="7.6640625" style="158" bestFit="1" customWidth="1"/>
    <col min="11" max="11" width="11" style="216" customWidth="1"/>
    <col min="12" max="12" width="12.88671875" style="164" customWidth="1"/>
    <col min="13" max="13" width="12.44140625" style="164" customWidth="1"/>
    <col min="14" max="14" width="14.5546875" style="164" customWidth="1"/>
    <col min="15" max="15" width="9.109375" style="164" customWidth="1"/>
    <col min="16" max="16" width="11.88671875" style="164" customWidth="1"/>
    <col min="17" max="17" width="14.88671875" style="164" customWidth="1"/>
    <col min="18" max="18" width="13.5546875" style="164" customWidth="1"/>
    <col min="19" max="19" width="14.6640625" style="164" customWidth="1"/>
    <col min="20" max="20" width="9.109375" style="164"/>
    <col min="21" max="21" width="13.33203125" style="164" customWidth="1"/>
    <col min="22" max="22" width="13.44140625" style="164" customWidth="1"/>
    <col min="23" max="23" width="13.5546875" style="164" customWidth="1"/>
    <col min="24" max="24" width="15.33203125" style="164" customWidth="1"/>
    <col min="25" max="16384" width="9.109375" style="158"/>
  </cols>
  <sheetData>
    <row r="1" spans="1:24" s="159" customFormat="1" ht="41.4" x14ac:dyDescent="0.3">
      <c r="A1" s="306"/>
      <c r="B1" s="279" t="s">
        <v>341</v>
      </c>
      <c r="C1" s="155"/>
      <c r="D1" s="229" t="s">
        <v>357</v>
      </c>
      <c r="E1" s="156"/>
      <c r="F1" s="154" t="s">
        <v>1</v>
      </c>
      <c r="G1" s="154" t="s">
        <v>2</v>
      </c>
      <c r="H1" s="154" t="s">
        <v>3</v>
      </c>
      <c r="I1" s="157" t="s">
        <v>4</v>
      </c>
      <c r="J1" s="154"/>
      <c r="K1" s="157" t="s">
        <v>5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</row>
    <row r="2" spans="1:24" x14ac:dyDescent="0.3">
      <c r="A2" s="162" t="s">
        <v>0</v>
      </c>
      <c r="B2" s="161"/>
      <c r="C2" s="162" t="s">
        <v>6</v>
      </c>
      <c r="D2" s="230" t="s">
        <v>356</v>
      </c>
      <c r="E2" s="160" t="s">
        <v>3</v>
      </c>
      <c r="F2" s="160" t="s">
        <v>7</v>
      </c>
      <c r="G2" s="160" t="s">
        <v>8</v>
      </c>
      <c r="H2" s="160" t="s">
        <v>279</v>
      </c>
      <c r="I2" s="163" t="s">
        <v>280</v>
      </c>
      <c r="J2" s="160" t="s">
        <v>9</v>
      </c>
      <c r="K2" s="163" t="s">
        <v>10</v>
      </c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</row>
    <row r="3" spans="1:24" ht="14.4" thickBot="1" x14ac:dyDescent="0.35">
      <c r="A3" s="307" t="s">
        <v>278</v>
      </c>
      <c r="B3" s="167" t="s">
        <v>11</v>
      </c>
      <c r="C3" s="167" t="s">
        <v>12</v>
      </c>
      <c r="D3" s="231" t="s">
        <v>355</v>
      </c>
      <c r="E3" s="168" t="s">
        <v>13</v>
      </c>
      <c r="F3" s="168" t="s">
        <v>14</v>
      </c>
      <c r="G3" s="168" t="s">
        <v>15</v>
      </c>
      <c r="H3" s="168" t="s">
        <v>16</v>
      </c>
      <c r="I3" s="169" t="s">
        <v>17</v>
      </c>
      <c r="J3" s="168" t="s">
        <v>18</v>
      </c>
      <c r="K3" s="169" t="s">
        <v>19</v>
      </c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4" spans="1:24" ht="14.4" thickBot="1" x14ac:dyDescent="0.35">
      <c r="A4" s="308"/>
      <c r="B4" s="173"/>
      <c r="C4" s="167"/>
      <c r="D4" s="232"/>
      <c r="E4" s="168"/>
      <c r="F4" s="168"/>
      <c r="G4" s="168"/>
      <c r="H4" s="172"/>
      <c r="I4" s="174"/>
      <c r="J4" s="168"/>
      <c r="K4" s="169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</row>
    <row r="5" spans="1:24" ht="14.4" thickBot="1" x14ac:dyDescent="0.35">
      <c r="A5" s="176" t="s">
        <v>20</v>
      </c>
      <c r="B5" s="176" t="s">
        <v>21</v>
      </c>
      <c r="C5" s="176" t="s">
        <v>22</v>
      </c>
      <c r="D5" s="233"/>
      <c r="E5" s="175" t="s">
        <v>23</v>
      </c>
      <c r="F5" s="175" t="s">
        <v>24</v>
      </c>
      <c r="G5" s="175" t="s">
        <v>25</v>
      </c>
      <c r="H5" s="175" t="s">
        <v>26</v>
      </c>
      <c r="I5" s="177" t="s">
        <v>27</v>
      </c>
      <c r="J5" s="175" t="s">
        <v>28</v>
      </c>
      <c r="K5" s="177" t="s">
        <v>29</v>
      </c>
      <c r="L5" s="9"/>
      <c r="M5" s="9"/>
      <c r="N5" s="9"/>
      <c r="O5" s="171"/>
      <c r="P5" s="179"/>
      <c r="Q5" s="179"/>
      <c r="R5" s="179"/>
      <c r="S5" s="179"/>
      <c r="T5" s="171"/>
      <c r="U5" s="180"/>
      <c r="V5" s="180"/>
      <c r="W5" s="180"/>
      <c r="X5" s="180"/>
    </row>
    <row r="6" spans="1:24" x14ac:dyDescent="0.3">
      <c r="A6" s="309"/>
      <c r="B6" s="273" t="s">
        <v>361</v>
      </c>
      <c r="C6" s="78"/>
      <c r="D6" s="234"/>
      <c r="E6" s="182">
        <v>5</v>
      </c>
      <c r="F6" s="181"/>
      <c r="G6" s="181"/>
      <c r="H6" s="181"/>
      <c r="I6" s="183"/>
      <c r="J6" s="181"/>
      <c r="K6" s="183"/>
      <c r="L6" s="9"/>
      <c r="M6" s="9"/>
      <c r="N6" s="9"/>
      <c r="O6" s="171"/>
      <c r="P6" s="179"/>
      <c r="Q6" s="179"/>
      <c r="R6" s="179"/>
      <c r="S6" s="179"/>
      <c r="T6" s="171"/>
      <c r="U6" s="180"/>
      <c r="V6" s="180"/>
      <c r="W6" s="180"/>
      <c r="X6" s="180"/>
    </row>
    <row r="7" spans="1:24" x14ac:dyDescent="0.3">
      <c r="A7" s="310"/>
      <c r="B7" s="279" t="s">
        <v>362</v>
      </c>
      <c r="C7" s="84"/>
      <c r="D7" s="235"/>
      <c r="E7" s="185">
        <v>5</v>
      </c>
      <c r="F7" s="184"/>
      <c r="G7" s="184"/>
      <c r="H7" s="184"/>
      <c r="I7" s="186"/>
      <c r="J7" s="187"/>
      <c r="K7" s="188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</row>
    <row r="8" spans="1:24" s="274" customFormat="1" x14ac:dyDescent="0.25">
      <c r="A8" s="314" t="s">
        <v>358</v>
      </c>
      <c r="B8" s="315"/>
      <c r="C8" s="90"/>
      <c r="D8" s="236"/>
      <c r="E8" s="334"/>
      <c r="F8" s="335"/>
      <c r="G8" s="334"/>
      <c r="H8" s="335"/>
      <c r="I8" s="334"/>
      <c r="J8" s="343"/>
      <c r="K8" s="343"/>
    </row>
    <row r="9" spans="1:24" s="142" customFormat="1" x14ac:dyDescent="0.25">
      <c r="A9" s="84">
        <v>4280.1109999999999</v>
      </c>
      <c r="B9" s="83" t="s">
        <v>302</v>
      </c>
      <c r="C9" s="84" t="s">
        <v>31</v>
      </c>
      <c r="D9" s="235">
        <v>1</v>
      </c>
      <c r="E9" s="208">
        <f t="shared" ref="E9:E26" si="0">ROUND(D9*$E$7,0)</f>
        <v>5</v>
      </c>
      <c r="F9" s="300">
        <v>2</v>
      </c>
      <c r="G9" s="208">
        <f>(E9)*(F9)</f>
        <v>10</v>
      </c>
      <c r="H9" s="300">
        <v>0.25</v>
      </c>
      <c r="I9" s="208">
        <f t="shared" ref="I9:I77" si="1">G9*H9</f>
        <v>2.5</v>
      </c>
      <c r="J9" s="340">
        <v>35.72</v>
      </c>
      <c r="K9" s="341">
        <f t="shared" ref="K9:K26" si="2">(I9)*(J9)</f>
        <v>89.3</v>
      </c>
      <c r="L9" s="197"/>
    </row>
    <row r="10" spans="1:24" x14ac:dyDescent="0.3">
      <c r="A10" s="84">
        <v>117</v>
      </c>
      <c r="B10" s="83" t="s">
        <v>58</v>
      </c>
      <c r="C10" s="84" t="s">
        <v>31</v>
      </c>
      <c r="D10" s="235">
        <v>0.5</v>
      </c>
      <c r="E10" s="208">
        <f t="shared" si="0"/>
        <v>3</v>
      </c>
      <c r="F10" s="300">
        <v>1</v>
      </c>
      <c r="G10" s="208">
        <f>(E10)*(F10)</f>
        <v>3</v>
      </c>
      <c r="H10" s="300">
        <v>1.5</v>
      </c>
      <c r="I10" s="208">
        <f>(G10)*(H10)</f>
        <v>4.5</v>
      </c>
      <c r="J10" s="340">
        <v>35.72</v>
      </c>
      <c r="K10" s="340">
        <f t="shared" si="2"/>
        <v>160.74</v>
      </c>
      <c r="L10" s="180"/>
      <c r="M10" s="18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</row>
    <row r="11" spans="1:24" s="142" customFormat="1" ht="27.6" x14ac:dyDescent="0.25">
      <c r="A11" s="84" t="s">
        <v>309</v>
      </c>
      <c r="B11" s="83" t="s">
        <v>35</v>
      </c>
      <c r="C11" s="327" t="s">
        <v>46</v>
      </c>
      <c r="D11" s="235">
        <v>1</v>
      </c>
      <c r="E11" s="208">
        <f t="shared" si="0"/>
        <v>5</v>
      </c>
      <c r="F11" s="300">
        <v>1</v>
      </c>
      <c r="G11" s="300">
        <v>0</v>
      </c>
      <c r="H11" s="300">
        <v>1</v>
      </c>
      <c r="I11" s="300">
        <f>(G11)*(H11)</f>
        <v>0</v>
      </c>
      <c r="J11" s="340">
        <v>0</v>
      </c>
      <c r="K11" s="340">
        <f t="shared" si="2"/>
        <v>0</v>
      </c>
      <c r="L11" s="197"/>
      <c r="M11" s="200"/>
    </row>
    <row r="12" spans="1:24" s="142" customFormat="1" ht="27.6" x14ac:dyDescent="0.25">
      <c r="A12" s="84" t="s">
        <v>310</v>
      </c>
      <c r="B12" s="83" t="s">
        <v>36</v>
      </c>
      <c r="C12" s="327" t="s">
        <v>47</v>
      </c>
      <c r="D12" s="235">
        <v>1</v>
      </c>
      <c r="E12" s="208">
        <f t="shared" si="0"/>
        <v>5</v>
      </c>
      <c r="F12" s="300">
        <v>1</v>
      </c>
      <c r="G12" s="300">
        <v>0</v>
      </c>
      <c r="H12" s="300">
        <v>3</v>
      </c>
      <c r="I12" s="300">
        <f>(G12)*(H12)</f>
        <v>0</v>
      </c>
      <c r="J12" s="340">
        <v>0</v>
      </c>
      <c r="K12" s="340">
        <f t="shared" si="2"/>
        <v>0</v>
      </c>
      <c r="L12" s="197"/>
      <c r="M12" s="200"/>
    </row>
    <row r="13" spans="1:24" s="142" customFormat="1" ht="27.6" x14ac:dyDescent="0.25">
      <c r="A13" s="84" t="s">
        <v>311</v>
      </c>
      <c r="B13" s="83" t="s">
        <v>37</v>
      </c>
      <c r="C13" s="327" t="s">
        <v>48</v>
      </c>
      <c r="D13" s="235">
        <v>1</v>
      </c>
      <c r="E13" s="208">
        <f t="shared" si="0"/>
        <v>5</v>
      </c>
      <c r="F13" s="300">
        <v>1</v>
      </c>
      <c r="G13" s="300">
        <v>0</v>
      </c>
      <c r="H13" s="300">
        <v>0.25</v>
      </c>
      <c r="I13" s="300">
        <f>(G13)*(H13)</f>
        <v>0</v>
      </c>
      <c r="J13" s="340">
        <v>0</v>
      </c>
      <c r="K13" s="340">
        <f t="shared" si="2"/>
        <v>0</v>
      </c>
      <c r="L13" s="197"/>
      <c r="M13" s="200"/>
    </row>
    <row r="14" spans="1:24" s="142" customFormat="1" x14ac:dyDescent="0.25">
      <c r="A14" s="190" t="s">
        <v>275</v>
      </c>
      <c r="B14" s="191" t="s">
        <v>274</v>
      </c>
      <c r="C14" s="190" t="s">
        <v>31</v>
      </c>
      <c r="D14" s="235">
        <v>1</v>
      </c>
      <c r="E14" s="208">
        <f t="shared" si="0"/>
        <v>5</v>
      </c>
      <c r="F14" s="329">
        <v>1</v>
      </c>
      <c r="G14" s="208">
        <f t="shared" ref="G14:G26" si="3">(E14)*(F14)</f>
        <v>5</v>
      </c>
      <c r="H14" s="329">
        <v>1.5</v>
      </c>
      <c r="I14" s="208">
        <f t="shared" si="1"/>
        <v>7.5</v>
      </c>
      <c r="J14" s="340">
        <v>35.72</v>
      </c>
      <c r="K14" s="341">
        <f t="shared" si="2"/>
        <v>267.89999999999998</v>
      </c>
      <c r="L14" s="197"/>
      <c r="M14" s="200"/>
    </row>
    <row r="15" spans="1:24" s="537" customFormat="1" ht="96.6" x14ac:dyDescent="0.3">
      <c r="A15" s="500" t="s">
        <v>390</v>
      </c>
      <c r="B15" s="510" t="s">
        <v>380</v>
      </c>
      <c r="C15" s="500" t="s">
        <v>284</v>
      </c>
      <c r="D15" s="512">
        <v>1</v>
      </c>
      <c r="E15" s="506">
        <f t="shared" si="0"/>
        <v>5</v>
      </c>
      <c r="F15" s="513">
        <v>1</v>
      </c>
      <c r="G15" s="506">
        <f t="shared" ref="G15:G17" si="4">(E15)*(F15)</f>
        <v>5</v>
      </c>
      <c r="H15" s="513">
        <v>50.53</v>
      </c>
      <c r="I15" s="506">
        <f t="shared" si="1"/>
        <v>252.65</v>
      </c>
      <c r="J15" s="503">
        <v>35.72</v>
      </c>
      <c r="K15" s="535">
        <f t="shared" si="2"/>
        <v>9024.6579999999994</v>
      </c>
      <c r="L15" s="536"/>
      <c r="M15" s="536"/>
    </row>
    <row r="16" spans="1:24" ht="27.6" x14ac:dyDescent="0.3">
      <c r="A16" s="190" t="s">
        <v>224</v>
      </c>
      <c r="B16" s="191" t="s">
        <v>33</v>
      </c>
      <c r="C16" s="84" t="s">
        <v>312</v>
      </c>
      <c r="D16" s="235">
        <v>1</v>
      </c>
      <c r="E16" s="208">
        <f t="shared" si="0"/>
        <v>5</v>
      </c>
      <c r="F16" s="329">
        <v>1</v>
      </c>
      <c r="G16" s="208">
        <f t="shared" si="4"/>
        <v>5</v>
      </c>
      <c r="H16" s="329">
        <v>6</v>
      </c>
      <c r="I16" s="208">
        <f t="shared" si="1"/>
        <v>30</v>
      </c>
      <c r="J16" s="340">
        <v>35.72</v>
      </c>
      <c r="K16" s="341">
        <f t="shared" si="2"/>
        <v>1071.5999999999999</v>
      </c>
      <c r="L16" s="180"/>
      <c r="M16" s="180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</row>
    <row r="17" spans="1:24" ht="27.6" x14ac:dyDescent="0.3">
      <c r="A17" s="190" t="s">
        <v>295</v>
      </c>
      <c r="B17" s="191" t="s">
        <v>211</v>
      </c>
      <c r="C17" s="190" t="s">
        <v>212</v>
      </c>
      <c r="D17" s="235">
        <v>1</v>
      </c>
      <c r="E17" s="208">
        <f t="shared" si="0"/>
        <v>5</v>
      </c>
      <c r="F17" s="329">
        <v>1</v>
      </c>
      <c r="G17" s="208">
        <f t="shared" si="4"/>
        <v>5</v>
      </c>
      <c r="H17" s="329">
        <v>4</v>
      </c>
      <c r="I17" s="208">
        <f t="shared" si="1"/>
        <v>20</v>
      </c>
      <c r="J17" s="340">
        <v>35.72</v>
      </c>
      <c r="K17" s="341">
        <f t="shared" si="2"/>
        <v>714.4</v>
      </c>
      <c r="L17" s="180"/>
      <c r="M17" s="180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</row>
    <row r="18" spans="1:24" ht="27.6" x14ac:dyDescent="0.3">
      <c r="A18" s="190" t="s">
        <v>343</v>
      </c>
      <c r="B18" s="191" t="s">
        <v>57</v>
      </c>
      <c r="C18" s="418" t="s">
        <v>382</v>
      </c>
      <c r="D18" s="235">
        <v>0.8</v>
      </c>
      <c r="E18" s="208">
        <f t="shared" si="0"/>
        <v>4</v>
      </c>
      <c r="F18" s="329">
        <v>1</v>
      </c>
      <c r="G18" s="208">
        <f t="shared" si="3"/>
        <v>4</v>
      </c>
      <c r="H18" s="329">
        <v>40</v>
      </c>
      <c r="I18" s="208">
        <f t="shared" si="1"/>
        <v>160</v>
      </c>
      <c r="J18" s="340">
        <v>35.72</v>
      </c>
      <c r="K18" s="341">
        <f t="shared" si="2"/>
        <v>5715.2</v>
      </c>
      <c r="L18" s="180"/>
      <c r="M18" s="180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</row>
    <row r="19" spans="1:24" x14ac:dyDescent="0.3">
      <c r="A19" s="190" t="s">
        <v>157</v>
      </c>
      <c r="B19" s="191" t="s">
        <v>156</v>
      </c>
      <c r="C19" s="190" t="s">
        <v>31</v>
      </c>
      <c r="D19" s="235">
        <v>1</v>
      </c>
      <c r="E19" s="208">
        <f t="shared" si="0"/>
        <v>5</v>
      </c>
      <c r="F19" s="329">
        <v>1</v>
      </c>
      <c r="G19" s="208">
        <f t="shared" si="3"/>
        <v>5</v>
      </c>
      <c r="H19" s="329">
        <v>2</v>
      </c>
      <c r="I19" s="208">
        <f t="shared" si="1"/>
        <v>10</v>
      </c>
      <c r="J19" s="340">
        <v>35.72</v>
      </c>
      <c r="K19" s="341">
        <f t="shared" si="2"/>
        <v>357.2</v>
      </c>
      <c r="L19" s="180"/>
      <c r="M19" s="180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</row>
    <row r="20" spans="1:24" x14ac:dyDescent="0.3">
      <c r="A20" s="190" t="s">
        <v>159</v>
      </c>
      <c r="B20" s="191" t="s">
        <v>158</v>
      </c>
      <c r="C20" s="190" t="s">
        <v>31</v>
      </c>
      <c r="D20" s="235">
        <v>1</v>
      </c>
      <c r="E20" s="208">
        <f t="shared" si="0"/>
        <v>5</v>
      </c>
      <c r="F20" s="329">
        <v>1</v>
      </c>
      <c r="G20" s="208">
        <f t="shared" si="3"/>
        <v>5</v>
      </c>
      <c r="H20" s="329">
        <v>2</v>
      </c>
      <c r="I20" s="208">
        <f t="shared" si="1"/>
        <v>10</v>
      </c>
      <c r="J20" s="340">
        <v>35.72</v>
      </c>
      <c r="K20" s="341">
        <f t="shared" si="2"/>
        <v>357.2</v>
      </c>
      <c r="L20" s="180"/>
      <c r="M20" s="180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</row>
    <row r="21" spans="1:24" x14ac:dyDescent="0.3">
      <c r="A21" s="190" t="s">
        <v>161</v>
      </c>
      <c r="B21" s="191" t="s">
        <v>160</v>
      </c>
      <c r="C21" s="190" t="s">
        <v>31</v>
      </c>
      <c r="D21" s="235">
        <v>1</v>
      </c>
      <c r="E21" s="208">
        <f t="shared" si="0"/>
        <v>5</v>
      </c>
      <c r="F21" s="329">
        <v>1</v>
      </c>
      <c r="G21" s="208">
        <f t="shared" si="3"/>
        <v>5</v>
      </c>
      <c r="H21" s="329">
        <v>2</v>
      </c>
      <c r="I21" s="208">
        <f t="shared" si="1"/>
        <v>10</v>
      </c>
      <c r="J21" s="340">
        <v>35.72</v>
      </c>
      <c r="K21" s="341">
        <f t="shared" si="2"/>
        <v>357.2</v>
      </c>
      <c r="L21" s="180"/>
      <c r="M21" s="180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</row>
    <row r="22" spans="1:24" ht="27.6" x14ac:dyDescent="0.3">
      <c r="A22" s="190" t="s">
        <v>240</v>
      </c>
      <c r="B22" s="191" t="s">
        <v>162</v>
      </c>
      <c r="C22" s="190" t="s">
        <v>31</v>
      </c>
      <c r="D22" s="235">
        <v>1</v>
      </c>
      <c r="E22" s="208">
        <f t="shared" si="0"/>
        <v>5</v>
      </c>
      <c r="F22" s="329">
        <v>1</v>
      </c>
      <c r="G22" s="208">
        <f t="shared" si="3"/>
        <v>5</v>
      </c>
      <c r="H22" s="329">
        <v>2</v>
      </c>
      <c r="I22" s="208">
        <f t="shared" si="1"/>
        <v>10</v>
      </c>
      <c r="J22" s="340">
        <v>35.72</v>
      </c>
      <c r="K22" s="341">
        <f t="shared" si="2"/>
        <v>357.2</v>
      </c>
      <c r="L22" s="180"/>
      <c r="M22" s="180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</row>
    <row r="23" spans="1:24" ht="55.2" x14ac:dyDescent="0.3">
      <c r="A23" s="190" t="s">
        <v>163</v>
      </c>
      <c r="B23" s="191" t="s">
        <v>59</v>
      </c>
      <c r="C23" s="190" t="s">
        <v>108</v>
      </c>
      <c r="D23" s="235">
        <v>1</v>
      </c>
      <c r="E23" s="208">
        <f t="shared" si="0"/>
        <v>5</v>
      </c>
      <c r="F23" s="329">
        <v>1</v>
      </c>
      <c r="G23" s="208">
        <f t="shared" si="3"/>
        <v>5</v>
      </c>
      <c r="H23" s="329">
        <v>20</v>
      </c>
      <c r="I23" s="208">
        <f t="shared" si="1"/>
        <v>100</v>
      </c>
      <c r="J23" s="340">
        <v>35.72</v>
      </c>
      <c r="K23" s="341">
        <f t="shared" si="2"/>
        <v>3572</v>
      </c>
      <c r="L23" s="180"/>
      <c r="M23" s="180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</row>
    <row r="24" spans="1:24" x14ac:dyDescent="0.3">
      <c r="A24" s="190" t="s">
        <v>165</v>
      </c>
      <c r="B24" s="191" t="s">
        <v>164</v>
      </c>
      <c r="C24" s="190" t="s">
        <v>31</v>
      </c>
      <c r="D24" s="235">
        <v>1</v>
      </c>
      <c r="E24" s="208">
        <f t="shared" si="0"/>
        <v>5</v>
      </c>
      <c r="F24" s="329">
        <v>1</v>
      </c>
      <c r="G24" s="208">
        <f t="shared" si="3"/>
        <v>5</v>
      </c>
      <c r="H24" s="329">
        <v>1.5</v>
      </c>
      <c r="I24" s="208">
        <f t="shared" si="1"/>
        <v>7.5</v>
      </c>
      <c r="J24" s="340">
        <v>35.72</v>
      </c>
      <c r="K24" s="341">
        <f t="shared" si="2"/>
        <v>267.89999999999998</v>
      </c>
      <c r="L24" s="180"/>
      <c r="M24" s="180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</row>
    <row r="25" spans="1:24" x14ac:dyDescent="0.3">
      <c r="A25" s="190" t="s">
        <v>167</v>
      </c>
      <c r="B25" s="191" t="s">
        <v>166</v>
      </c>
      <c r="C25" s="190" t="s">
        <v>31</v>
      </c>
      <c r="D25" s="235">
        <v>1</v>
      </c>
      <c r="E25" s="208">
        <f t="shared" si="0"/>
        <v>5</v>
      </c>
      <c r="F25" s="329">
        <v>1</v>
      </c>
      <c r="G25" s="208">
        <f t="shared" si="3"/>
        <v>5</v>
      </c>
      <c r="H25" s="329">
        <v>0.5</v>
      </c>
      <c r="I25" s="208">
        <f t="shared" si="1"/>
        <v>2.5</v>
      </c>
      <c r="J25" s="340">
        <v>35.72</v>
      </c>
      <c r="K25" s="341">
        <f t="shared" si="2"/>
        <v>89.3</v>
      </c>
      <c r="L25" s="180"/>
      <c r="M25" s="180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</row>
    <row r="26" spans="1:24" x14ac:dyDescent="0.3">
      <c r="A26" s="190" t="s">
        <v>264</v>
      </c>
      <c r="B26" s="191" t="s">
        <v>168</v>
      </c>
      <c r="C26" s="190" t="s">
        <v>31</v>
      </c>
      <c r="D26" s="235">
        <v>1</v>
      </c>
      <c r="E26" s="208">
        <f t="shared" si="0"/>
        <v>5</v>
      </c>
      <c r="F26" s="329">
        <v>1</v>
      </c>
      <c r="G26" s="208">
        <f t="shared" si="3"/>
        <v>5</v>
      </c>
      <c r="H26" s="329">
        <v>2</v>
      </c>
      <c r="I26" s="208">
        <f t="shared" si="1"/>
        <v>10</v>
      </c>
      <c r="J26" s="340">
        <v>35.72</v>
      </c>
      <c r="K26" s="341">
        <f t="shared" si="2"/>
        <v>357.2</v>
      </c>
      <c r="L26" s="180"/>
      <c r="M26" s="180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</row>
    <row r="27" spans="1:24" s="274" customFormat="1" x14ac:dyDescent="0.25">
      <c r="A27" s="244"/>
      <c r="B27" s="316" t="s">
        <v>351</v>
      </c>
      <c r="C27" s="249"/>
      <c r="D27" s="245"/>
      <c r="E27" s="331"/>
      <c r="F27" s="331"/>
      <c r="G27" s="331" t="s">
        <v>370</v>
      </c>
      <c r="H27" s="380">
        <f>SUM(H9:H26)</f>
        <v>140.03</v>
      </c>
      <c r="I27" s="332">
        <f>SUM(I9:I26)</f>
        <v>637.15</v>
      </c>
      <c r="J27" s="342"/>
      <c r="K27" s="342">
        <f>SUM(K9:K26)</f>
        <v>22758.998000000003</v>
      </c>
    </row>
    <row r="28" spans="1:24" s="274" customFormat="1" x14ac:dyDescent="0.25">
      <c r="A28" s="244"/>
      <c r="B28" s="316"/>
      <c r="C28" s="249"/>
      <c r="D28" s="245"/>
      <c r="E28" s="331"/>
      <c r="F28" s="331"/>
      <c r="G28" s="331" t="s">
        <v>371</v>
      </c>
      <c r="H28" s="380">
        <f>(SUM(H9:H26))-H18</f>
        <v>100.03</v>
      </c>
      <c r="I28" s="332"/>
      <c r="J28" s="342"/>
      <c r="K28" s="342"/>
    </row>
    <row r="29" spans="1:24" s="274" customFormat="1" x14ac:dyDescent="0.25">
      <c r="A29" s="91" t="s">
        <v>359</v>
      </c>
      <c r="B29" s="89"/>
      <c r="C29" s="90"/>
      <c r="D29" s="236"/>
      <c r="E29" s="334"/>
      <c r="F29" s="335"/>
      <c r="G29" s="334"/>
      <c r="H29" s="335"/>
      <c r="I29" s="334"/>
      <c r="J29" s="343"/>
      <c r="K29" s="343"/>
    </row>
    <row r="30" spans="1:24" x14ac:dyDescent="0.3">
      <c r="A30" s="84" t="s">
        <v>314</v>
      </c>
      <c r="B30" s="83" t="s">
        <v>315</v>
      </c>
      <c r="C30" s="84" t="s">
        <v>31</v>
      </c>
      <c r="D30" s="235">
        <v>0.2</v>
      </c>
      <c r="E30" s="300">
        <f>ROUND(D30*$E$7,0)</f>
        <v>1</v>
      </c>
      <c r="F30" s="300">
        <v>1</v>
      </c>
      <c r="G30" s="208">
        <f>(E30)*(F30)</f>
        <v>1</v>
      </c>
      <c r="H30" s="300">
        <v>2</v>
      </c>
      <c r="I30" s="208">
        <f>(G30)*(H30)</f>
        <v>2</v>
      </c>
      <c r="J30" s="340">
        <v>35.72</v>
      </c>
      <c r="K30" s="340">
        <f t="shared" ref="K30:K55" si="5">(I30)*(J30)</f>
        <v>71.44</v>
      </c>
      <c r="L30" s="180"/>
      <c r="M30" s="180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</row>
    <row r="31" spans="1:24" x14ac:dyDescent="0.3">
      <c r="A31" s="84" t="s">
        <v>316</v>
      </c>
      <c r="B31" s="83" t="s">
        <v>317</v>
      </c>
      <c r="C31" s="84" t="s">
        <v>31</v>
      </c>
      <c r="D31" s="235">
        <v>0.2</v>
      </c>
      <c r="E31" s="300">
        <f t="shared" ref="E31:E63" si="6">ROUND(D31*$E$7,0)</f>
        <v>1</v>
      </c>
      <c r="F31" s="300">
        <v>1</v>
      </c>
      <c r="G31" s="208">
        <f>(E31)*(F31)</f>
        <v>1</v>
      </c>
      <c r="H31" s="300">
        <v>0.5</v>
      </c>
      <c r="I31" s="208">
        <f>(G31)*(H31)</f>
        <v>0.5</v>
      </c>
      <c r="J31" s="340">
        <v>35.72</v>
      </c>
      <c r="K31" s="340">
        <f t="shared" si="5"/>
        <v>17.86</v>
      </c>
      <c r="L31" s="180"/>
      <c r="M31" s="180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</row>
    <row r="32" spans="1:24" x14ac:dyDescent="0.3">
      <c r="A32" s="84" t="s">
        <v>85</v>
      </c>
      <c r="B32" s="83" t="s">
        <v>66</v>
      </c>
      <c r="C32" s="84" t="s">
        <v>83</v>
      </c>
      <c r="D32" s="235">
        <v>1</v>
      </c>
      <c r="E32" s="300">
        <f t="shared" si="6"/>
        <v>5</v>
      </c>
      <c r="F32" s="300">
        <v>1</v>
      </c>
      <c r="G32" s="208">
        <f t="shared" ref="G32:G40" si="7">(E32)*(F32)</f>
        <v>5</v>
      </c>
      <c r="H32" s="300">
        <v>1</v>
      </c>
      <c r="I32" s="208">
        <f>(G32)*(H32)</f>
        <v>5</v>
      </c>
      <c r="J32" s="340">
        <v>35.72</v>
      </c>
      <c r="K32" s="340">
        <f t="shared" si="5"/>
        <v>178.6</v>
      </c>
      <c r="L32" s="180"/>
      <c r="M32" s="180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4" ht="27.6" x14ac:dyDescent="0.3">
      <c r="A33" s="84" t="s">
        <v>104</v>
      </c>
      <c r="B33" s="83" t="s">
        <v>53</v>
      </c>
      <c r="C33" s="84" t="s">
        <v>304</v>
      </c>
      <c r="D33" s="235">
        <v>1</v>
      </c>
      <c r="E33" s="300">
        <f t="shared" si="6"/>
        <v>5</v>
      </c>
      <c r="F33" s="300">
        <v>1</v>
      </c>
      <c r="G33" s="208">
        <f t="shared" si="7"/>
        <v>5</v>
      </c>
      <c r="H33" s="300">
        <v>1</v>
      </c>
      <c r="I33" s="208">
        <f>(G33)*(H33)</f>
        <v>5</v>
      </c>
      <c r="J33" s="340">
        <v>35.72</v>
      </c>
      <c r="K33" s="340">
        <f t="shared" si="5"/>
        <v>178.6</v>
      </c>
      <c r="L33" s="305"/>
      <c r="M33" s="305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</row>
    <row r="34" spans="1:24" ht="27.6" x14ac:dyDescent="0.3">
      <c r="A34" s="84" t="s">
        <v>86</v>
      </c>
      <c r="B34" s="83" t="s">
        <v>44</v>
      </c>
      <c r="C34" s="84" t="s">
        <v>305</v>
      </c>
      <c r="D34" s="235">
        <v>1</v>
      </c>
      <c r="E34" s="300">
        <f t="shared" si="6"/>
        <v>5</v>
      </c>
      <c r="F34" s="300">
        <v>1</v>
      </c>
      <c r="G34" s="208">
        <f t="shared" si="7"/>
        <v>5</v>
      </c>
      <c r="H34" s="300">
        <v>0.25</v>
      </c>
      <c r="I34" s="300">
        <f>(G34)*(H34)</f>
        <v>1.25</v>
      </c>
      <c r="J34" s="340">
        <v>35.72</v>
      </c>
      <c r="K34" s="340">
        <f t="shared" si="5"/>
        <v>44.65</v>
      </c>
      <c r="L34" s="180"/>
      <c r="M34" s="180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</row>
    <row r="35" spans="1:24" ht="41.4" x14ac:dyDescent="0.3">
      <c r="A35" s="84" t="s">
        <v>89</v>
      </c>
      <c r="B35" s="83" t="s">
        <v>38</v>
      </c>
      <c r="C35" s="84" t="s">
        <v>49</v>
      </c>
      <c r="D35" s="235">
        <v>1</v>
      </c>
      <c r="E35" s="300">
        <f t="shared" si="6"/>
        <v>5</v>
      </c>
      <c r="F35" s="300">
        <v>1</v>
      </c>
      <c r="G35" s="208">
        <f t="shared" si="7"/>
        <v>5</v>
      </c>
      <c r="H35" s="300">
        <v>0.25</v>
      </c>
      <c r="I35" s="300">
        <f t="shared" ref="I35:I41" si="8">(G35)*(H35)</f>
        <v>1.25</v>
      </c>
      <c r="J35" s="340">
        <v>35.72</v>
      </c>
      <c r="K35" s="340">
        <f t="shared" si="5"/>
        <v>44.65</v>
      </c>
      <c r="L35" s="180"/>
      <c r="M35" s="180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</row>
    <row r="36" spans="1:24" ht="27.6" x14ac:dyDescent="0.3">
      <c r="A36" s="84" t="s">
        <v>90</v>
      </c>
      <c r="B36" s="83" t="s">
        <v>39</v>
      </c>
      <c r="C36" s="327" t="s">
        <v>40</v>
      </c>
      <c r="D36" s="235">
        <v>1</v>
      </c>
      <c r="E36" s="300">
        <f t="shared" si="6"/>
        <v>5</v>
      </c>
      <c r="F36" s="300">
        <v>1</v>
      </c>
      <c r="G36" s="208">
        <v>0</v>
      </c>
      <c r="H36" s="300">
        <v>0.16</v>
      </c>
      <c r="I36" s="300">
        <f t="shared" si="8"/>
        <v>0</v>
      </c>
      <c r="J36" s="340">
        <v>0</v>
      </c>
      <c r="K36" s="340">
        <f t="shared" si="5"/>
        <v>0</v>
      </c>
      <c r="L36" s="180"/>
      <c r="M36" s="180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</row>
    <row r="37" spans="1:24" ht="41.4" x14ac:dyDescent="0.3">
      <c r="A37" s="84" t="s">
        <v>91</v>
      </c>
      <c r="B37" s="83" t="s">
        <v>41</v>
      </c>
      <c r="C37" s="84" t="s">
        <v>82</v>
      </c>
      <c r="D37" s="235">
        <v>1</v>
      </c>
      <c r="E37" s="300">
        <f t="shared" si="6"/>
        <v>5</v>
      </c>
      <c r="F37" s="300">
        <v>1</v>
      </c>
      <c r="G37" s="208">
        <f t="shared" si="7"/>
        <v>5</v>
      </c>
      <c r="H37" s="300">
        <v>0.25</v>
      </c>
      <c r="I37" s="300">
        <f t="shared" si="8"/>
        <v>1.25</v>
      </c>
      <c r="J37" s="340">
        <v>35.72</v>
      </c>
      <c r="K37" s="340">
        <f t="shared" si="5"/>
        <v>44.65</v>
      </c>
      <c r="L37" s="303"/>
      <c r="M37" s="303"/>
      <c r="N37" s="303"/>
      <c r="O37" s="171"/>
      <c r="P37" s="304"/>
      <c r="Q37" s="304"/>
      <c r="R37" s="304"/>
      <c r="S37" s="304"/>
      <c r="T37" s="171"/>
      <c r="U37" s="180"/>
      <c r="V37" s="180"/>
      <c r="W37" s="180"/>
      <c r="X37" s="180"/>
    </row>
    <row r="38" spans="1:24" ht="27.6" x14ac:dyDescent="0.3">
      <c r="A38" s="84" t="s">
        <v>87</v>
      </c>
      <c r="B38" s="83" t="s">
        <v>42</v>
      </c>
      <c r="C38" s="84" t="s">
        <v>318</v>
      </c>
      <c r="D38" s="235">
        <v>1</v>
      </c>
      <c r="E38" s="300">
        <f t="shared" si="6"/>
        <v>5</v>
      </c>
      <c r="F38" s="300">
        <v>1</v>
      </c>
      <c r="G38" s="208">
        <f t="shared" si="7"/>
        <v>5</v>
      </c>
      <c r="H38" s="300">
        <v>0.16</v>
      </c>
      <c r="I38" s="300">
        <f t="shared" si="8"/>
        <v>0.8</v>
      </c>
      <c r="J38" s="340">
        <v>35.72</v>
      </c>
      <c r="K38" s="340">
        <f t="shared" si="5"/>
        <v>28.576000000000001</v>
      </c>
      <c r="L38" s="303"/>
      <c r="M38" s="303"/>
      <c r="N38" s="303"/>
      <c r="O38" s="171"/>
      <c r="P38" s="304"/>
      <c r="Q38" s="304"/>
      <c r="R38" s="304"/>
      <c r="S38" s="304"/>
      <c r="T38" s="171"/>
      <c r="U38" s="180"/>
      <c r="V38" s="180"/>
      <c r="W38" s="180"/>
      <c r="X38" s="180"/>
    </row>
    <row r="39" spans="1:24" ht="27.6" x14ac:dyDescent="0.3">
      <c r="A39" s="84" t="s">
        <v>88</v>
      </c>
      <c r="B39" s="83" t="s">
        <v>43</v>
      </c>
      <c r="C39" s="84" t="s">
        <v>306</v>
      </c>
      <c r="D39" s="235">
        <v>1</v>
      </c>
      <c r="E39" s="300">
        <f t="shared" si="6"/>
        <v>5</v>
      </c>
      <c r="F39" s="300">
        <v>1</v>
      </c>
      <c r="G39" s="208">
        <f t="shared" si="7"/>
        <v>5</v>
      </c>
      <c r="H39" s="300">
        <v>0.25</v>
      </c>
      <c r="I39" s="300">
        <f t="shared" si="8"/>
        <v>1.25</v>
      </c>
      <c r="J39" s="340">
        <v>35.72</v>
      </c>
      <c r="K39" s="340">
        <f t="shared" si="5"/>
        <v>44.65</v>
      </c>
      <c r="L39" s="303"/>
      <c r="M39" s="303"/>
      <c r="N39" s="303"/>
      <c r="O39" s="302"/>
      <c r="P39" s="304"/>
      <c r="Q39" s="304"/>
      <c r="R39" s="304"/>
      <c r="S39" s="304"/>
      <c r="T39" s="302"/>
      <c r="U39" s="180"/>
      <c r="V39" s="180"/>
      <c r="W39" s="180"/>
      <c r="X39" s="180"/>
    </row>
    <row r="40" spans="1:24" ht="41.4" x14ac:dyDescent="0.3">
      <c r="A40" s="84" t="s">
        <v>119</v>
      </c>
      <c r="B40" s="83" t="s">
        <v>71</v>
      </c>
      <c r="C40" s="84" t="s">
        <v>81</v>
      </c>
      <c r="D40" s="235">
        <v>1.8</v>
      </c>
      <c r="E40" s="300">
        <f t="shared" si="6"/>
        <v>9</v>
      </c>
      <c r="F40" s="300">
        <v>1</v>
      </c>
      <c r="G40" s="208">
        <f t="shared" si="7"/>
        <v>9</v>
      </c>
      <c r="H40" s="300">
        <v>0.25</v>
      </c>
      <c r="I40" s="300">
        <f>(G40)*(H40)</f>
        <v>2.25</v>
      </c>
      <c r="J40" s="340">
        <v>35.72</v>
      </c>
      <c r="K40" s="340">
        <f t="shared" si="5"/>
        <v>80.37</v>
      </c>
      <c r="L40" s="303"/>
      <c r="M40" s="303"/>
      <c r="N40" s="303"/>
      <c r="O40" s="171"/>
      <c r="P40" s="304"/>
      <c r="Q40" s="304"/>
      <c r="R40" s="304"/>
      <c r="S40" s="304"/>
      <c r="T40" s="171"/>
      <c r="U40" s="180"/>
      <c r="V40" s="180"/>
      <c r="W40" s="180"/>
      <c r="X40" s="180"/>
    </row>
    <row r="41" spans="1:24" x14ac:dyDescent="0.3">
      <c r="A41" s="84" t="s">
        <v>92</v>
      </c>
      <c r="B41" s="83" t="s">
        <v>67</v>
      </c>
      <c r="C41" s="84" t="s">
        <v>31</v>
      </c>
      <c r="D41" s="235">
        <v>1</v>
      </c>
      <c r="E41" s="300">
        <f t="shared" si="6"/>
        <v>5</v>
      </c>
      <c r="F41" s="300">
        <v>1</v>
      </c>
      <c r="G41" s="208">
        <f>(E41)*(F41)</f>
        <v>5</v>
      </c>
      <c r="H41" s="300">
        <v>1</v>
      </c>
      <c r="I41" s="208">
        <f t="shared" si="8"/>
        <v>5</v>
      </c>
      <c r="J41" s="340">
        <v>35.72</v>
      </c>
      <c r="K41" s="340">
        <f t="shared" si="5"/>
        <v>178.6</v>
      </c>
      <c r="L41" s="303"/>
      <c r="M41" s="303"/>
      <c r="N41" s="303"/>
      <c r="O41" s="171"/>
      <c r="P41" s="304"/>
      <c r="Q41" s="304"/>
      <c r="R41" s="304"/>
      <c r="S41" s="304"/>
      <c r="T41" s="302"/>
      <c r="U41" s="180"/>
      <c r="V41" s="180"/>
      <c r="W41" s="180"/>
      <c r="X41" s="180"/>
    </row>
    <row r="42" spans="1:24" ht="27.6" x14ac:dyDescent="0.3">
      <c r="A42" s="84" t="s">
        <v>103</v>
      </c>
      <c r="B42" s="83" t="s">
        <v>80</v>
      </c>
      <c r="C42" s="88" t="s">
        <v>307</v>
      </c>
      <c r="D42" s="235">
        <v>1</v>
      </c>
      <c r="E42" s="300">
        <f t="shared" si="6"/>
        <v>5</v>
      </c>
      <c r="F42" s="300">
        <v>1</v>
      </c>
      <c r="G42" s="208">
        <f>(E42)*(F42)</f>
        <v>5</v>
      </c>
      <c r="H42" s="300">
        <v>1</v>
      </c>
      <c r="I42" s="208">
        <f>(G42)*(H42)</f>
        <v>5</v>
      </c>
      <c r="J42" s="340">
        <v>35.72</v>
      </c>
      <c r="K42" s="340">
        <f t="shared" si="5"/>
        <v>178.6</v>
      </c>
      <c r="L42" s="303"/>
      <c r="M42" s="303"/>
      <c r="N42" s="303"/>
      <c r="O42" s="171"/>
      <c r="P42" s="304"/>
      <c r="Q42" s="304"/>
      <c r="R42" s="304"/>
      <c r="S42" s="304"/>
      <c r="T42" s="302"/>
      <c r="U42" s="180"/>
      <c r="V42" s="180"/>
      <c r="W42" s="180"/>
      <c r="X42" s="180"/>
    </row>
    <row r="43" spans="1:24" s="142" customFormat="1" x14ac:dyDescent="0.25">
      <c r="A43" s="84" t="s">
        <v>97</v>
      </c>
      <c r="B43" s="83" t="s">
        <v>52</v>
      </c>
      <c r="C43" s="84" t="s">
        <v>31</v>
      </c>
      <c r="D43" s="235">
        <v>1</v>
      </c>
      <c r="E43" s="300">
        <f t="shared" si="6"/>
        <v>5</v>
      </c>
      <c r="F43" s="300">
        <v>1</v>
      </c>
      <c r="G43" s="208">
        <f>(E43)*(F43)</f>
        <v>5</v>
      </c>
      <c r="H43" s="300">
        <v>1.5</v>
      </c>
      <c r="I43" s="208">
        <f>(G43)*(H43)</f>
        <v>7.5</v>
      </c>
      <c r="J43" s="340">
        <v>35.72</v>
      </c>
      <c r="K43" s="340">
        <f t="shared" si="5"/>
        <v>267.89999999999998</v>
      </c>
      <c r="L43" s="303"/>
      <c r="M43" s="303"/>
      <c r="N43" s="303"/>
      <c r="O43" s="171"/>
      <c r="P43" s="304"/>
      <c r="Q43" s="304"/>
      <c r="R43" s="304"/>
      <c r="S43" s="304"/>
      <c r="T43" s="302"/>
      <c r="U43" s="197"/>
      <c r="V43" s="197"/>
      <c r="W43" s="197"/>
      <c r="X43" s="200"/>
    </row>
    <row r="44" spans="1:24" s="142" customFormat="1" x14ac:dyDescent="0.25">
      <c r="A44" s="84" t="s">
        <v>93</v>
      </c>
      <c r="B44" s="83" t="s">
        <v>68</v>
      </c>
      <c r="C44" s="84" t="s">
        <v>31</v>
      </c>
      <c r="D44" s="235">
        <v>1</v>
      </c>
      <c r="E44" s="300">
        <f t="shared" si="6"/>
        <v>5</v>
      </c>
      <c r="F44" s="300">
        <v>1</v>
      </c>
      <c r="G44" s="208">
        <f t="shared" ref="G44:G62" si="9">(E44)*(F44)</f>
        <v>5</v>
      </c>
      <c r="H44" s="300">
        <v>0.5</v>
      </c>
      <c r="I44" s="208">
        <f t="shared" ref="I44:I53" si="10">(G44)*(H44)</f>
        <v>2.5</v>
      </c>
      <c r="J44" s="340">
        <v>35.72</v>
      </c>
      <c r="K44" s="340">
        <f t="shared" si="5"/>
        <v>89.3</v>
      </c>
      <c r="L44" s="303"/>
      <c r="M44" s="303"/>
      <c r="N44" s="303"/>
      <c r="O44" s="171"/>
      <c r="P44" s="304"/>
      <c r="Q44" s="304"/>
      <c r="R44" s="304"/>
      <c r="S44" s="304"/>
      <c r="T44" s="302"/>
      <c r="U44" s="197"/>
      <c r="V44" s="197"/>
      <c r="W44" s="197"/>
      <c r="X44" s="200"/>
    </row>
    <row r="45" spans="1:24" ht="27.6" x14ac:dyDescent="0.3">
      <c r="A45" s="84" t="s">
        <v>84</v>
      </c>
      <c r="B45" s="83" t="s">
        <v>50</v>
      </c>
      <c r="C45" s="327" t="s">
        <v>45</v>
      </c>
      <c r="D45" s="235">
        <v>1</v>
      </c>
      <c r="E45" s="300">
        <f t="shared" si="6"/>
        <v>5</v>
      </c>
      <c r="F45" s="300">
        <v>2</v>
      </c>
      <c r="G45" s="208">
        <v>0</v>
      </c>
      <c r="H45" s="300">
        <v>1</v>
      </c>
      <c r="I45" s="300">
        <f t="shared" si="10"/>
        <v>0</v>
      </c>
      <c r="J45" s="340">
        <v>0</v>
      </c>
      <c r="K45" s="340">
        <f t="shared" si="5"/>
        <v>0</v>
      </c>
      <c r="L45" s="303"/>
      <c r="M45" s="303"/>
      <c r="N45" s="303"/>
      <c r="O45" s="302"/>
      <c r="P45" s="304"/>
      <c r="Q45" s="304"/>
      <c r="R45" s="304"/>
      <c r="S45" s="304"/>
      <c r="T45" s="302"/>
      <c r="U45" s="180"/>
      <c r="V45" s="180"/>
      <c r="W45" s="180"/>
      <c r="X45" s="180"/>
    </row>
    <row r="46" spans="1:24" x14ac:dyDescent="0.3">
      <c r="A46" s="84" t="s">
        <v>98</v>
      </c>
      <c r="B46" s="83" t="s">
        <v>99</v>
      </c>
      <c r="C46" s="84" t="s">
        <v>31</v>
      </c>
      <c r="D46" s="235">
        <v>1</v>
      </c>
      <c r="E46" s="300">
        <f t="shared" si="6"/>
        <v>5</v>
      </c>
      <c r="F46" s="300">
        <v>2</v>
      </c>
      <c r="G46" s="208">
        <f t="shared" si="9"/>
        <v>10</v>
      </c>
      <c r="H46" s="300">
        <v>1</v>
      </c>
      <c r="I46" s="208">
        <f t="shared" si="10"/>
        <v>10</v>
      </c>
      <c r="J46" s="340">
        <v>35.72</v>
      </c>
      <c r="K46" s="340">
        <f t="shared" si="5"/>
        <v>357.2</v>
      </c>
      <c r="L46" s="303"/>
      <c r="M46" s="303"/>
      <c r="N46" s="303"/>
      <c r="O46" s="171"/>
      <c r="P46" s="304"/>
      <c r="Q46" s="304"/>
      <c r="R46" s="304"/>
      <c r="S46" s="304"/>
      <c r="T46" s="302"/>
      <c r="U46" s="180"/>
      <c r="V46" s="180"/>
      <c r="W46" s="180"/>
      <c r="X46" s="180"/>
    </row>
    <row r="47" spans="1:24" ht="27.6" x14ac:dyDescent="0.3">
      <c r="A47" s="84" t="s">
        <v>107</v>
      </c>
      <c r="B47" s="83" t="s">
        <v>75</v>
      </c>
      <c r="C47" s="327" t="s">
        <v>76</v>
      </c>
      <c r="D47" s="235">
        <v>1</v>
      </c>
      <c r="E47" s="300">
        <f t="shared" si="6"/>
        <v>5</v>
      </c>
      <c r="F47" s="300">
        <v>2</v>
      </c>
      <c r="G47" s="208">
        <v>2</v>
      </c>
      <c r="H47" s="300">
        <v>1.5</v>
      </c>
      <c r="I47" s="300">
        <f t="shared" si="10"/>
        <v>3</v>
      </c>
      <c r="J47" s="340">
        <v>0</v>
      </c>
      <c r="K47" s="340">
        <f t="shared" si="5"/>
        <v>0</v>
      </c>
      <c r="L47" s="303"/>
      <c r="M47" s="303"/>
      <c r="N47" s="303"/>
      <c r="O47" s="171"/>
      <c r="P47" s="304"/>
      <c r="Q47" s="304"/>
      <c r="R47" s="304"/>
      <c r="S47" s="304"/>
      <c r="T47" s="302"/>
      <c r="U47" s="180"/>
      <c r="V47" s="180"/>
      <c r="W47" s="180"/>
      <c r="X47" s="180"/>
    </row>
    <row r="48" spans="1:24" x14ac:dyDescent="0.3">
      <c r="A48" s="84" t="s">
        <v>102</v>
      </c>
      <c r="B48" s="83" t="s">
        <v>54</v>
      </c>
      <c r="C48" s="84" t="s">
        <v>31</v>
      </c>
      <c r="D48" s="235">
        <v>0.8</v>
      </c>
      <c r="E48" s="300">
        <f t="shared" si="6"/>
        <v>4</v>
      </c>
      <c r="F48" s="336">
        <v>1</v>
      </c>
      <c r="G48" s="208">
        <f t="shared" si="9"/>
        <v>4</v>
      </c>
      <c r="H48" s="336">
        <v>2</v>
      </c>
      <c r="I48" s="337">
        <f t="shared" si="10"/>
        <v>8</v>
      </c>
      <c r="J48" s="340">
        <v>35.72</v>
      </c>
      <c r="K48" s="344">
        <f t="shared" si="5"/>
        <v>285.76</v>
      </c>
      <c r="L48" s="193"/>
      <c r="M48" s="193"/>
      <c r="N48" s="198"/>
      <c r="O48" s="196"/>
      <c r="P48" s="196"/>
      <c r="Q48" s="196"/>
      <c r="R48" s="196"/>
      <c r="S48" s="198"/>
      <c r="T48" s="197"/>
      <c r="U48" s="180"/>
      <c r="V48" s="180"/>
      <c r="W48" s="180"/>
      <c r="X48" s="180"/>
    </row>
    <row r="49" spans="1:24" x14ac:dyDescent="0.3">
      <c r="A49" s="84" t="s">
        <v>102</v>
      </c>
      <c r="B49" s="83" t="s">
        <v>34</v>
      </c>
      <c r="C49" s="84" t="s">
        <v>31</v>
      </c>
      <c r="D49" s="235">
        <v>0.2</v>
      </c>
      <c r="E49" s="300">
        <f t="shared" si="6"/>
        <v>1</v>
      </c>
      <c r="F49" s="300">
        <v>1</v>
      </c>
      <c r="G49" s="208">
        <f t="shared" si="9"/>
        <v>1</v>
      </c>
      <c r="H49" s="300">
        <v>1</v>
      </c>
      <c r="I49" s="208">
        <f t="shared" si="10"/>
        <v>1</v>
      </c>
      <c r="J49" s="340">
        <v>35.72</v>
      </c>
      <c r="K49" s="340">
        <f t="shared" si="5"/>
        <v>35.72</v>
      </c>
      <c r="L49" s="302"/>
      <c r="M49" s="302"/>
      <c r="N49" s="302"/>
      <c r="O49" s="302"/>
      <c r="P49" s="302"/>
      <c r="Q49" s="302"/>
      <c r="R49" s="302"/>
      <c r="S49" s="302"/>
      <c r="T49" s="302"/>
      <c r="U49" s="180"/>
      <c r="V49" s="180"/>
      <c r="W49" s="180"/>
      <c r="X49" s="180"/>
    </row>
    <row r="50" spans="1:24" ht="27.6" x14ac:dyDescent="0.3">
      <c r="A50" s="84" t="s">
        <v>106</v>
      </c>
      <c r="B50" s="83" t="s">
        <v>72</v>
      </c>
      <c r="C50" s="84" t="s">
        <v>320</v>
      </c>
      <c r="D50" s="235">
        <v>1</v>
      </c>
      <c r="E50" s="300">
        <f t="shared" si="6"/>
        <v>5</v>
      </c>
      <c r="F50" s="300">
        <v>1</v>
      </c>
      <c r="G50" s="208">
        <f t="shared" si="9"/>
        <v>5</v>
      </c>
      <c r="H50" s="300">
        <v>0.16</v>
      </c>
      <c r="I50" s="300">
        <f t="shared" si="10"/>
        <v>0.8</v>
      </c>
      <c r="J50" s="340">
        <v>35.72</v>
      </c>
      <c r="K50" s="340">
        <f t="shared" si="5"/>
        <v>28.576000000000001</v>
      </c>
      <c r="L50" s="302"/>
      <c r="M50" s="302"/>
      <c r="N50" s="302"/>
      <c r="O50" s="302"/>
      <c r="P50" s="302"/>
      <c r="Q50" s="302"/>
      <c r="R50" s="302"/>
      <c r="S50" s="302"/>
      <c r="T50" s="302"/>
      <c r="U50" s="180"/>
      <c r="V50" s="180"/>
      <c r="W50" s="180"/>
      <c r="X50" s="180"/>
    </row>
    <row r="51" spans="1:24" ht="27.6" x14ac:dyDescent="0.3">
      <c r="A51" s="84" t="s">
        <v>321</v>
      </c>
      <c r="B51" s="83" t="s">
        <v>73</v>
      </c>
      <c r="C51" s="84" t="s">
        <v>322</v>
      </c>
      <c r="D51" s="235">
        <v>1</v>
      </c>
      <c r="E51" s="300">
        <f t="shared" si="6"/>
        <v>5</v>
      </c>
      <c r="F51" s="300">
        <v>1</v>
      </c>
      <c r="G51" s="208">
        <f t="shared" si="9"/>
        <v>5</v>
      </c>
      <c r="H51" s="300">
        <v>0.25</v>
      </c>
      <c r="I51" s="300">
        <f t="shared" si="10"/>
        <v>1.25</v>
      </c>
      <c r="J51" s="340">
        <v>35.72</v>
      </c>
      <c r="K51" s="340">
        <f t="shared" si="5"/>
        <v>44.65</v>
      </c>
      <c r="L51" s="302"/>
      <c r="M51" s="302"/>
      <c r="N51" s="302"/>
      <c r="O51" s="302"/>
      <c r="P51" s="302"/>
      <c r="Q51" s="302"/>
      <c r="R51" s="302"/>
      <c r="S51" s="302"/>
      <c r="T51" s="302"/>
      <c r="U51" s="180"/>
      <c r="V51" s="180"/>
      <c r="W51" s="180"/>
      <c r="X51" s="180"/>
    </row>
    <row r="52" spans="1:24" ht="27.6" x14ac:dyDescent="0.3">
      <c r="A52" s="84" t="s">
        <v>321</v>
      </c>
      <c r="B52" s="83" t="s">
        <v>74</v>
      </c>
      <c r="C52" s="84" t="s">
        <v>323</v>
      </c>
      <c r="D52" s="235">
        <v>1</v>
      </c>
      <c r="E52" s="300">
        <f t="shared" si="6"/>
        <v>5</v>
      </c>
      <c r="F52" s="300">
        <v>1</v>
      </c>
      <c r="G52" s="208">
        <f t="shared" si="9"/>
        <v>5</v>
      </c>
      <c r="H52" s="300">
        <v>0.5</v>
      </c>
      <c r="I52" s="300">
        <f t="shared" si="10"/>
        <v>2.5</v>
      </c>
      <c r="J52" s="340">
        <v>35.72</v>
      </c>
      <c r="K52" s="340">
        <f t="shared" si="5"/>
        <v>89.3</v>
      </c>
      <c r="L52" s="302"/>
      <c r="M52" s="302"/>
      <c r="N52" s="302"/>
      <c r="O52" s="302"/>
      <c r="P52" s="302"/>
      <c r="Q52" s="302"/>
      <c r="R52" s="302"/>
      <c r="S52" s="302"/>
      <c r="T52" s="302"/>
      <c r="U52" s="180"/>
      <c r="V52" s="180"/>
      <c r="W52" s="180"/>
      <c r="X52" s="180"/>
    </row>
    <row r="53" spans="1:24" ht="27.6" x14ac:dyDescent="0.3">
      <c r="A53" s="84" t="s">
        <v>106</v>
      </c>
      <c r="B53" s="83" t="s">
        <v>105</v>
      </c>
      <c r="C53" s="84" t="s">
        <v>288</v>
      </c>
      <c r="D53" s="235">
        <v>1</v>
      </c>
      <c r="E53" s="300">
        <f t="shared" si="6"/>
        <v>5</v>
      </c>
      <c r="F53" s="300">
        <v>1</v>
      </c>
      <c r="G53" s="208">
        <f t="shared" si="9"/>
        <v>5</v>
      </c>
      <c r="H53" s="300">
        <v>0.25</v>
      </c>
      <c r="I53" s="300">
        <f t="shared" si="10"/>
        <v>1.25</v>
      </c>
      <c r="J53" s="340">
        <v>35.72</v>
      </c>
      <c r="K53" s="340">
        <f t="shared" si="5"/>
        <v>44.65</v>
      </c>
      <c r="L53" s="302"/>
      <c r="M53" s="302"/>
      <c r="N53" s="302"/>
      <c r="O53" s="302"/>
      <c r="P53" s="302"/>
      <c r="Q53" s="302"/>
      <c r="R53" s="302"/>
      <c r="S53" s="302"/>
      <c r="T53" s="302"/>
      <c r="U53" s="180"/>
      <c r="V53" s="180"/>
      <c r="W53" s="180"/>
      <c r="X53" s="180"/>
    </row>
    <row r="54" spans="1:24" x14ac:dyDescent="0.3">
      <c r="A54" s="190" t="s">
        <v>254</v>
      </c>
      <c r="B54" s="191" t="s">
        <v>263</v>
      </c>
      <c r="C54" s="190" t="s">
        <v>31</v>
      </c>
      <c r="D54" s="235">
        <v>1</v>
      </c>
      <c r="E54" s="300">
        <f t="shared" si="6"/>
        <v>5</v>
      </c>
      <c r="F54" s="329">
        <v>1</v>
      </c>
      <c r="G54" s="208">
        <f t="shared" si="9"/>
        <v>5</v>
      </c>
      <c r="H54" s="329">
        <v>1.5</v>
      </c>
      <c r="I54" s="208">
        <f t="shared" si="1"/>
        <v>7.5</v>
      </c>
      <c r="J54" s="340">
        <v>35.72</v>
      </c>
      <c r="K54" s="341">
        <f t="shared" si="5"/>
        <v>267.89999999999998</v>
      </c>
      <c r="L54" s="302"/>
      <c r="M54" s="302"/>
      <c r="N54" s="302"/>
      <c r="O54" s="302"/>
      <c r="P54" s="302"/>
      <c r="Q54" s="302"/>
      <c r="R54" s="302"/>
      <c r="S54" s="302"/>
      <c r="T54" s="302"/>
      <c r="U54" s="180"/>
      <c r="V54" s="180"/>
      <c r="W54" s="180"/>
      <c r="X54" s="180"/>
    </row>
    <row r="55" spans="1:24" x14ac:dyDescent="0.3">
      <c r="A55" s="190">
        <v>4280.143</v>
      </c>
      <c r="B55" s="191" t="s">
        <v>143</v>
      </c>
      <c r="C55" s="190" t="s">
        <v>31</v>
      </c>
      <c r="D55" s="235">
        <v>0.83333333333333337</v>
      </c>
      <c r="E55" s="300">
        <f t="shared" si="6"/>
        <v>4</v>
      </c>
      <c r="F55" s="329">
        <v>1</v>
      </c>
      <c r="G55" s="208">
        <f t="shared" si="9"/>
        <v>4</v>
      </c>
      <c r="H55" s="329">
        <v>2</v>
      </c>
      <c r="I55" s="208">
        <f t="shared" si="1"/>
        <v>8</v>
      </c>
      <c r="J55" s="340">
        <v>35.72</v>
      </c>
      <c r="K55" s="341">
        <f t="shared" si="5"/>
        <v>285.76</v>
      </c>
      <c r="L55" s="302"/>
      <c r="M55" s="302"/>
      <c r="N55" s="302"/>
      <c r="O55" s="302"/>
      <c r="P55" s="302"/>
      <c r="Q55" s="302"/>
      <c r="R55" s="302"/>
      <c r="S55" s="302"/>
      <c r="T55" s="302"/>
      <c r="U55" s="180"/>
      <c r="V55" s="180"/>
      <c r="W55" s="180"/>
      <c r="X55" s="180"/>
    </row>
    <row r="56" spans="1:24" ht="27.6" x14ac:dyDescent="0.3">
      <c r="A56" s="190" t="s">
        <v>222</v>
      </c>
      <c r="B56" s="191" t="s">
        <v>223</v>
      </c>
      <c r="C56" s="190" t="s">
        <v>348</v>
      </c>
      <c r="D56" s="235">
        <v>1</v>
      </c>
      <c r="E56" s="300">
        <f t="shared" si="6"/>
        <v>5</v>
      </c>
      <c r="F56" s="329">
        <v>1</v>
      </c>
      <c r="G56" s="208">
        <f t="shared" si="9"/>
        <v>5</v>
      </c>
      <c r="H56" s="329">
        <v>0.5</v>
      </c>
      <c r="I56" s="208">
        <f t="shared" si="1"/>
        <v>2.5</v>
      </c>
      <c r="J56" s="340">
        <v>35.72</v>
      </c>
      <c r="K56" s="341">
        <f t="shared" ref="K56:K63" si="11">(I56)*(J56)</f>
        <v>89.3</v>
      </c>
      <c r="L56" s="302"/>
      <c r="M56" s="302"/>
      <c r="N56" s="302"/>
      <c r="O56" s="302"/>
      <c r="P56" s="302"/>
      <c r="Q56" s="302"/>
      <c r="R56" s="302"/>
      <c r="S56" s="302"/>
      <c r="T56" s="302"/>
      <c r="U56" s="180"/>
      <c r="V56" s="180"/>
      <c r="W56" s="180"/>
      <c r="X56" s="180"/>
    </row>
    <row r="57" spans="1:24" ht="27.6" x14ac:dyDescent="0.3">
      <c r="A57" s="190">
        <v>4279.1559999999999</v>
      </c>
      <c r="B57" s="191" t="s">
        <v>173</v>
      </c>
      <c r="C57" s="190" t="s">
        <v>31</v>
      </c>
      <c r="D57" s="235">
        <v>0.83333333333333337</v>
      </c>
      <c r="E57" s="300">
        <f t="shared" si="6"/>
        <v>4</v>
      </c>
      <c r="F57" s="329">
        <v>1</v>
      </c>
      <c r="G57" s="208">
        <f t="shared" si="9"/>
        <v>4</v>
      </c>
      <c r="H57" s="329">
        <v>12</v>
      </c>
      <c r="I57" s="208">
        <f t="shared" si="1"/>
        <v>48</v>
      </c>
      <c r="J57" s="340">
        <v>35.72</v>
      </c>
      <c r="K57" s="341">
        <f t="shared" si="11"/>
        <v>1714.56</v>
      </c>
      <c r="L57" s="302"/>
      <c r="M57" s="302"/>
      <c r="N57" s="302"/>
      <c r="O57" s="302"/>
      <c r="P57" s="302"/>
      <c r="Q57" s="302"/>
      <c r="R57" s="302"/>
      <c r="S57" s="302"/>
      <c r="T57" s="302"/>
      <c r="U57" s="180"/>
      <c r="V57" s="180"/>
      <c r="W57" s="180"/>
      <c r="X57" s="180"/>
    </row>
    <row r="58" spans="1:24" ht="27.6" x14ac:dyDescent="0.3">
      <c r="A58" s="190">
        <v>4279.1729999999998</v>
      </c>
      <c r="B58" s="191" t="s">
        <v>216</v>
      </c>
      <c r="C58" s="190" t="s">
        <v>217</v>
      </c>
      <c r="D58" s="235">
        <v>1</v>
      </c>
      <c r="E58" s="300">
        <f t="shared" si="6"/>
        <v>5</v>
      </c>
      <c r="F58" s="329">
        <v>1</v>
      </c>
      <c r="G58" s="208">
        <f t="shared" si="9"/>
        <v>5</v>
      </c>
      <c r="H58" s="329">
        <v>1.5</v>
      </c>
      <c r="I58" s="208">
        <f t="shared" si="1"/>
        <v>7.5</v>
      </c>
      <c r="J58" s="340">
        <v>35.72</v>
      </c>
      <c r="K58" s="341">
        <f t="shared" si="11"/>
        <v>267.89999999999998</v>
      </c>
      <c r="L58" s="302"/>
      <c r="M58" s="302"/>
      <c r="N58" s="302"/>
      <c r="O58" s="302"/>
      <c r="P58" s="302"/>
      <c r="Q58" s="302"/>
      <c r="R58" s="302"/>
      <c r="S58" s="302"/>
      <c r="T58" s="302"/>
      <c r="U58" s="180"/>
      <c r="V58" s="180"/>
      <c r="W58" s="180"/>
      <c r="X58" s="180"/>
    </row>
    <row r="59" spans="1:24" x14ac:dyDescent="0.3">
      <c r="A59" s="209">
        <v>4279.1809999999996</v>
      </c>
      <c r="B59" s="207" t="s">
        <v>177</v>
      </c>
      <c r="C59" s="206" t="s">
        <v>31</v>
      </c>
      <c r="D59" s="281">
        <v>1</v>
      </c>
      <c r="E59" s="300">
        <f t="shared" si="6"/>
        <v>5</v>
      </c>
      <c r="F59" s="338">
        <v>1</v>
      </c>
      <c r="G59" s="208">
        <f t="shared" si="9"/>
        <v>5</v>
      </c>
      <c r="H59" s="338">
        <v>2</v>
      </c>
      <c r="I59" s="208">
        <f t="shared" si="1"/>
        <v>10</v>
      </c>
      <c r="J59" s="340">
        <v>35.72</v>
      </c>
      <c r="K59" s="341">
        <f t="shared" si="11"/>
        <v>357.2</v>
      </c>
      <c r="U59" s="180"/>
      <c r="V59" s="180"/>
      <c r="W59" s="180"/>
      <c r="X59" s="180"/>
    </row>
    <row r="60" spans="1:24" x14ac:dyDescent="0.3">
      <c r="A60" s="206">
        <v>4279.1859999999997</v>
      </c>
      <c r="B60" s="207" t="s">
        <v>178</v>
      </c>
      <c r="C60" s="206" t="s">
        <v>31</v>
      </c>
      <c r="D60" s="281">
        <v>1</v>
      </c>
      <c r="E60" s="300">
        <f t="shared" si="6"/>
        <v>5</v>
      </c>
      <c r="F60" s="338">
        <v>1</v>
      </c>
      <c r="G60" s="208">
        <f t="shared" si="9"/>
        <v>5</v>
      </c>
      <c r="H60" s="338">
        <v>1</v>
      </c>
      <c r="I60" s="208">
        <f t="shared" si="1"/>
        <v>5</v>
      </c>
      <c r="J60" s="340">
        <v>35.72</v>
      </c>
      <c r="K60" s="341">
        <f t="shared" si="11"/>
        <v>178.6</v>
      </c>
      <c r="U60" s="180"/>
      <c r="V60" s="180"/>
      <c r="W60" s="180"/>
      <c r="X60" s="180"/>
    </row>
    <row r="61" spans="1:24" ht="27.6" x14ac:dyDescent="0.3">
      <c r="A61" s="190" t="s">
        <v>218</v>
      </c>
      <c r="B61" s="191" t="s">
        <v>219</v>
      </c>
      <c r="C61" s="190" t="s">
        <v>349</v>
      </c>
      <c r="D61" s="235">
        <v>1</v>
      </c>
      <c r="E61" s="300">
        <f t="shared" si="6"/>
        <v>5</v>
      </c>
      <c r="F61" s="329">
        <v>1</v>
      </c>
      <c r="G61" s="208">
        <f t="shared" si="9"/>
        <v>5</v>
      </c>
      <c r="H61" s="329">
        <v>2</v>
      </c>
      <c r="I61" s="208">
        <f t="shared" si="1"/>
        <v>10</v>
      </c>
      <c r="J61" s="340">
        <v>35.72</v>
      </c>
      <c r="K61" s="341">
        <f t="shared" si="11"/>
        <v>357.2</v>
      </c>
      <c r="U61" s="180"/>
      <c r="V61" s="180"/>
      <c r="W61" s="180"/>
      <c r="X61" s="180"/>
    </row>
    <row r="62" spans="1:24" s="114" customFormat="1" ht="27.6" x14ac:dyDescent="0.25">
      <c r="A62" s="190" t="s">
        <v>225</v>
      </c>
      <c r="B62" s="191" t="s">
        <v>242</v>
      </c>
      <c r="C62" s="190" t="s">
        <v>226</v>
      </c>
      <c r="D62" s="235">
        <v>1</v>
      </c>
      <c r="E62" s="300">
        <f t="shared" si="6"/>
        <v>5</v>
      </c>
      <c r="F62" s="329">
        <v>1</v>
      </c>
      <c r="G62" s="208">
        <f t="shared" si="9"/>
        <v>5</v>
      </c>
      <c r="H62" s="329">
        <v>1</v>
      </c>
      <c r="I62" s="208">
        <f t="shared" si="1"/>
        <v>5</v>
      </c>
      <c r="J62" s="340">
        <v>35.72</v>
      </c>
      <c r="K62" s="341">
        <f t="shared" si="11"/>
        <v>178.6</v>
      </c>
      <c r="L62" s="164"/>
      <c r="M62" s="164"/>
      <c r="N62" s="164"/>
      <c r="O62" s="164"/>
      <c r="P62" s="164"/>
      <c r="Q62" s="164"/>
      <c r="R62" s="164"/>
      <c r="S62" s="164"/>
      <c r="T62" s="164"/>
      <c r="U62" s="197"/>
      <c r="V62" s="197"/>
      <c r="W62" s="197"/>
      <c r="X62" s="200"/>
    </row>
    <row r="63" spans="1:24" x14ac:dyDescent="0.3">
      <c r="A63" s="206">
        <v>4279.1869999999999</v>
      </c>
      <c r="B63" s="207" t="s">
        <v>179</v>
      </c>
      <c r="C63" s="206" t="s">
        <v>31</v>
      </c>
      <c r="D63" s="281">
        <v>1.6666666666666666E-2</v>
      </c>
      <c r="E63" s="300">
        <f t="shared" si="6"/>
        <v>0</v>
      </c>
      <c r="F63" s="338">
        <v>1</v>
      </c>
      <c r="G63" s="218">
        <f t="shared" ref="G63:G80" si="12">(E63)*(F63)</f>
        <v>0</v>
      </c>
      <c r="H63" s="338"/>
      <c r="I63" s="208">
        <f t="shared" si="1"/>
        <v>0</v>
      </c>
      <c r="J63" s="340">
        <v>35.72</v>
      </c>
      <c r="K63" s="341">
        <f t="shared" si="11"/>
        <v>0</v>
      </c>
    </row>
    <row r="64" spans="1:24" s="274" customFormat="1" x14ac:dyDescent="0.25">
      <c r="A64" s="253"/>
      <c r="B64" s="251" t="s">
        <v>352</v>
      </c>
      <c r="C64" s="253"/>
      <c r="D64" s="254"/>
      <c r="E64" s="333"/>
      <c r="F64" s="332"/>
      <c r="G64" s="333" t="s">
        <v>370</v>
      </c>
      <c r="H64" s="380">
        <f>(SUM(H30:H63))-H49</f>
        <v>40.230000000000004</v>
      </c>
      <c r="I64" s="332">
        <f>SUM(I30:I63)</f>
        <v>171.85</v>
      </c>
      <c r="J64" s="342"/>
      <c r="K64" s="356">
        <f>SUM(K30:K63)</f>
        <v>6031.3220000000001</v>
      </c>
    </row>
    <row r="65" spans="1:24" s="274" customFormat="1" x14ac:dyDescent="0.25">
      <c r="A65" s="253"/>
      <c r="B65" s="251"/>
      <c r="C65" s="253"/>
      <c r="D65" s="254"/>
      <c r="E65" s="333"/>
      <c r="F65" s="332"/>
      <c r="G65" s="333" t="s">
        <v>371</v>
      </c>
      <c r="H65" s="380">
        <f>(SUM(H30:H63))-H48</f>
        <v>39.230000000000004</v>
      </c>
      <c r="I65" s="332"/>
      <c r="J65" s="342"/>
      <c r="K65" s="356"/>
    </row>
    <row r="66" spans="1:24" s="274" customFormat="1" x14ac:dyDescent="0.25">
      <c r="A66" s="314" t="s">
        <v>360</v>
      </c>
      <c r="B66" s="89"/>
      <c r="C66" s="90"/>
      <c r="D66" s="236"/>
      <c r="E66" s="334"/>
      <c r="F66" s="335"/>
      <c r="G66" s="334"/>
      <c r="H66" s="335"/>
      <c r="I66" s="334"/>
      <c r="J66" s="343"/>
      <c r="K66" s="343"/>
    </row>
    <row r="67" spans="1:24" x14ac:dyDescent="0.3">
      <c r="A67" s="84" t="s">
        <v>324</v>
      </c>
      <c r="B67" s="83" t="s">
        <v>325</v>
      </c>
      <c r="C67" s="84" t="s">
        <v>326</v>
      </c>
      <c r="D67" s="235">
        <v>1</v>
      </c>
      <c r="E67" s="208">
        <f>ROUND(D67*$E$7,0)</f>
        <v>5</v>
      </c>
      <c r="F67" s="300">
        <v>1</v>
      </c>
      <c r="G67" s="208">
        <f>(E67)*(F67)</f>
        <v>5</v>
      </c>
      <c r="H67" s="300">
        <v>0.5</v>
      </c>
      <c r="I67" s="208">
        <f>(G67)*(H67)</f>
        <v>2.5</v>
      </c>
      <c r="J67" s="340">
        <v>35.72</v>
      </c>
      <c r="K67" s="340">
        <f t="shared" ref="K67:K77" si="13">(I67)*(J67)</f>
        <v>89.3</v>
      </c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</row>
    <row r="68" spans="1:24" x14ac:dyDescent="0.3">
      <c r="A68" s="84" t="s">
        <v>95</v>
      </c>
      <c r="B68" s="83" t="s">
        <v>70</v>
      </c>
      <c r="C68" s="84" t="s">
        <v>31</v>
      </c>
      <c r="D68" s="235">
        <v>0.2</v>
      </c>
      <c r="E68" s="208">
        <f t="shared" ref="E68:E80" si="14">ROUND(D68*$E$7,0)</f>
        <v>1</v>
      </c>
      <c r="F68" s="300">
        <v>1</v>
      </c>
      <c r="G68" s="208">
        <f>(E68)*(F68)</f>
        <v>1</v>
      </c>
      <c r="H68" s="300">
        <v>0.5</v>
      </c>
      <c r="I68" s="208">
        <f>(G68)*(H68)</f>
        <v>0.5</v>
      </c>
      <c r="J68" s="340">
        <v>35.72</v>
      </c>
      <c r="K68" s="340">
        <f t="shared" si="13"/>
        <v>17.86</v>
      </c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</row>
    <row r="69" spans="1:24" x14ac:dyDescent="0.3">
      <c r="A69" s="84" t="s">
        <v>96</v>
      </c>
      <c r="B69" s="83" t="s">
        <v>79</v>
      </c>
      <c r="C69" s="84" t="s">
        <v>31</v>
      </c>
      <c r="D69" s="235">
        <v>0.2</v>
      </c>
      <c r="E69" s="208">
        <f t="shared" si="14"/>
        <v>1</v>
      </c>
      <c r="F69" s="300">
        <v>1</v>
      </c>
      <c r="G69" s="208">
        <f>(E69)*(F69)</f>
        <v>1</v>
      </c>
      <c r="H69" s="300">
        <v>0.5</v>
      </c>
      <c r="I69" s="208">
        <f>(G69)*(H69)</f>
        <v>0.5</v>
      </c>
      <c r="J69" s="340">
        <v>35.72</v>
      </c>
      <c r="K69" s="340">
        <f t="shared" si="13"/>
        <v>17.86</v>
      </c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</row>
    <row r="70" spans="1:24" x14ac:dyDescent="0.3">
      <c r="A70" s="84" t="s">
        <v>100</v>
      </c>
      <c r="B70" s="83" t="s">
        <v>77</v>
      </c>
      <c r="C70" s="84" t="s">
        <v>31</v>
      </c>
      <c r="D70" s="235">
        <v>0.8</v>
      </c>
      <c r="E70" s="208">
        <f t="shared" si="14"/>
        <v>4</v>
      </c>
      <c r="F70" s="300">
        <v>1</v>
      </c>
      <c r="G70" s="208">
        <f>(E70)*(F70)</f>
        <v>4</v>
      </c>
      <c r="H70" s="300">
        <v>2</v>
      </c>
      <c r="I70" s="208">
        <f>(G70)*(H70)</f>
        <v>8</v>
      </c>
      <c r="J70" s="340">
        <v>35.72</v>
      </c>
      <c r="K70" s="340">
        <f t="shared" si="13"/>
        <v>285.76</v>
      </c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</row>
    <row r="71" spans="1:24" x14ac:dyDescent="0.3">
      <c r="A71" s="84" t="s">
        <v>101</v>
      </c>
      <c r="B71" s="83" t="s">
        <v>78</v>
      </c>
      <c r="C71" s="84" t="s">
        <v>31</v>
      </c>
      <c r="D71" s="235">
        <v>0.2</v>
      </c>
      <c r="E71" s="208">
        <f t="shared" si="14"/>
        <v>1</v>
      </c>
      <c r="F71" s="300">
        <v>1</v>
      </c>
      <c r="G71" s="208">
        <f>(E71)*(F71)</f>
        <v>1</v>
      </c>
      <c r="H71" s="300">
        <v>1</v>
      </c>
      <c r="I71" s="208">
        <f>(G71)*(H71)</f>
        <v>1</v>
      </c>
      <c r="J71" s="340">
        <v>35.72</v>
      </c>
      <c r="K71" s="340">
        <f t="shared" si="13"/>
        <v>35.72</v>
      </c>
      <c r="L71" s="30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</row>
    <row r="72" spans="1:24" x14ac:dyDescent="0.3">
      <c r="A72" s="190" t="s">
        <v>180</v>
      </c>
      <c r="B72" s="191" t="s">
        <v>181</v>
      </c>
      <c r="C72" s="190" t="s">
        <v>31</v>
      </c>
      <c r="D72" s="235">
        <v>1</v>
      </c>
      <c r="E72" s="208">
        <f t="shared" si="14"/>
        <v>5</v>
      </c>
      <c r="F72" s="329">
        <v>1</v>
      </c>
      <c r="G72" s="208">
        <f t="shared" si="12"/>
        <v>5</v>
      </c>
      <c r="H72" s="329">
        <v>0.5</v>
      </c>
      <c r="I72" s="208">
        <f t="shared" si="1"/>
        <v>2.5</v>
      </c>
      <c r="J72" s="340">
        <v>35.72</v>
      </c>
      <c r="K72" s="341">
        <f t="shared" si="13"/>
        <v>89.3</v>
      </c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</row>
    <row r="73" spans="1:24" x14ac:dyDescent="0.3">
      <c r="A73" s="190" t="s">
        <v>182</v>
      </c>
      <c r="B73" s="191" t="s">
        <v>183</v>
      </c>
      <c r="C73" s="190" t="s">
        <v>31</v>
      </c>
      <c r="D73" s="235">
        <v>1</v>
      </c>
      <c r="E73" s="208">
        <f t="shared" si="14"/>
        <v>5</v>
      </c>
      <c r="F73" s="329">
        <v>1</v>
      </c>
      <c r="G73" s="208">
        <f t="shared" si="12"/>
        <v>5</v>
      </c>
      <c r="H73" s="329">
        <v>1.5</v>
      </c>
      <c r="I73" s="208">
        <f t="shared" si="1"/>
        <v>7.5</v>
      </c>
      <c r="J73" s="340">
        <v>35.72</v>
      </c>
      <c r="K73" s="341">
        <f t="shared" si="13"/>
        <v>267.89999999999998</v>
      </c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</row>
    <row r="74" spans="1:24" x14ac:dyDescent="0.3">
      <c r="A74" s="190" t="s">
        <v>184</v>
      </c>
      <c r="B74" s="191" t="s">
        <v>185</v>
      </c>
      <c r="C74" s="190" t="s">
        <v>31</v>
      </c>
      <c r="D74" s="235">
        <v>1</v>
      </c>
      <c r="E74" s="208">
        <f t="shared" si="14"/>
        <v>5</v>
      </c>
      <c r="F74" s="329">
        <v>4</v>
      </c>
      <c r="G74" s="208">
        <f t="shared" si="12"/>
        <v>20</v>
      </c>
      <c r="H74" s="329">
        <v>0.5</v>
      </c>
      <c r="I74" s="208">
        <f t="shared" si="1"/>
        <v>10</v>
      </c>
      <c r="J74" s="340">
        <v>35.72</v>
      </c>
      <c r="K74" s="341">
        <f t="shared" si="13"/>
        <v>357.2</v>
      </c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</row>
    <row r="75" spans="1:24" x14ac:dyDescent="0.3">
      <c r="A75" s="190" t="s">
        <v>184</v>
      </c>
      <c r="B75" s="191" t="s">
        <v>186</v>
      </c>
      <c r="C75" s="190" t="s">
        <v>31</v>
      </c>
      <c r="D75" s="235">
        <v>1</v>
      </c>
      <c r="E75" s="208">
        <f t="shared" si="14"/>
        <v>5</v>
      </c>
      <c r="F75" s="329">
        <v>1</v>
      </c>
      <c r="G75" s="208">
        <f t="shared" si="12"/>
        <v>5</v>
      </c>
      <c r="H75" s="329">
        <v>2</v>
      </c>
      <c r="I75" s="208">
        <f t="shared" si="1"/>
        <v>10</v>
      </c>
      <c r="J75" s="340">
        <v>35.72</v>
      </c>
      <c r="K75" s="341">
        <f t="shared" si="13"/>
        <v>357.2</v>
      </c>
      <c r="L75" s="302"/>
      <c r="M75" s="302"/>
      <c r="N75" s="302"/>
      <c r="O75" s="302"/>
      <c r="P75" s="302"/>
      <c r="Q75" s="302"/>
      <c r="R75" s="302"/>
      <c r="S75" s="302"/>
      <c r="T75" s="302"/>
      <c r="U75" s="302"/>
      <c r="V75" s="302"/>
      <c r="W75" s="302"/>
      <c r="X75" s="302"/>
    </row>
    <row r="76" spans="1:24" x14ac:dyDescent="0.3">
      <c r="A76" s="190">
        <v>4287.107</v>
      </c>
      <c r="B76" s="191" t="s">
        <v>187</v>
      </c>
      <c r="C76" s="190" t="s">
        <v>31</v>
      </c>
      <c r="D76" s="235">
        <v>0.33333333333333331</v>
      </c>
      <c r="E76" s="208">
        <f t="shared" si="14"/>
        <v>2</v>
      </c>
      <c r="F76" s="329">
        <v>1</v>
      </c>
      <c r="G76" s="208">
        <f t="shared" si="12"/>
        <v>2</v>
      </c>
      <c r="H76" s="329">
        <v>2</v>
      </c>
      <c r="I76" s="208">
        <f t="shared" si="1"/>
        <v>4</v>
      </c>
      <c r="J76" s="340">
        <v>35.72</v>
      </c>
      <c r="K76" s="341">
        <f t="shared" si="13"/>
        <v>142.88</v>
      </c>
      <c r="L76" s="302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</row>
    <row r="77" spans="1:24" ht="27.6" x14ac:dyDescent="0.3">
      <c r="A77" s="190" t="s">
        <v>229</v>
      </c>
      <c r="B77" s="191" t="s">
        <v>230</v>
      </c>
      <c r="C77" s="190" t="s">
        <v>231</v>
      </c>
      <c r="D77" s="235">
        <v>1</v>
      </c>
      <c r="E77" s="208">
        <f t="shared" si="14"/>
        <v>5</v>
      </c>
      <c r="F77" s="329">
        <v>2</v>
      </c>
      <c r="G77" s="208">
        <f t="shared" si="12"/>
        <v>10</v>
      </c>
      <c r="H77" s="329">
        <v>0.33</v>
      </c>
      <c r="I77" s="208">
        <f t="shared" si="1"/>
        <v>3.3000000000000003</v>
      </c>
      <c r="J77" s="340">
        <v>35.72</v>
      </c>
      <c r="K77" s="341">
        <f t="shared" si="13"/>
        <v>117.876</v>
      </c>
      <c r="L77" s="302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</row>
    <row r="78" spans="1:24" x14ac:dyDescent="0.3">
      <c r="A78" s="190" t="s">
        <v>208</v>
      </c>
      <c r="B78" s="191" t="s">
        <v>209</v>
      </c>
      <c r="C78" s="190" t="s">
        <v>31</v>
      </c>
      <c r="D78" s="235">
        <v>1</v>
      </c>
      <c r="E78" s="208">
        <f t="shared" si="14"/>
        <v>5</v>
      </c>
      <c r="F78" s="329">
        <v>1</v>
      </c>
      <c r="G78" s="208">
        <f t="shared" si="12"/>
        <v>5</v>
      </c>
      <c r="H78" s="329">
        <v>0.5</v>
      </c>
      <c r="I78" s="208">
        <f t="shared" ref="I78:I80" si="15">G78*H78</f>
        <v>2.5</v>
      </c>
      <c r="J78" s="340">
        <v>35.72</v>
      </c>
      <c r="K78" s="341">
        <f t="shared" ref="K78:K80" si="16">(I78)*(J78)</f>
        <v>89.3</v>
      </c>
    </row>
    <row r="79" spans="1:24" ht="27.6" x14ac:dyDescent="0.3">
      <c r="A79" s="190" t="s">
        <v>232</v>
      </c>
      <c r="B79" s="207" t="s">
        <v>244</v>
      </c>
      <c r="C79" s="206" t="s">
        <v>233</v>
      </c>
      <c r="D79" s="281">
        <v>1</v>
      </c>
      <c r="E79" s="208">
        <f t="shared" si="14"/>
        <v>5</v>
      </c>
      <c r="F79" s="329">
        <v>1</v>
      </c>
      <c r="G79" s="208">
        <f t="shared" si="12"/>
        <v>5</v>
      </c>
      <c r="H79" s="329">
        <v>0.5</v>
      </c>
      <c r="I79" s="208">
        <f t="shared" si="15"/>
        <v>2.5</v>
      </c>
      <c r="J79" s="340">
        <v>35.72</v>
      </c>
      <c r="K79" s="341">
        <f t="shared" si="16"/>
        <v>89.3</v>
      </c>
    </row>
    <row r="80" spans="1:24" x14ac:dyDescent="0.3">
      <c r="A80" s="210"/>
      <c r="B80" s="191" t="s">
        <v>277</v>
      </c>
      <c r="C80" s="190" t="s">
        <v>31</v>
      </c>
      <c r="D80" s="235">
        <v>1</v>
      </c>
      <c r="E80" s="208">
        <f t="shared" si="14"/>
        <v>5</v>
      </c>
      <c r="F80" s="329">
        <v>1</v>
      </c>
      <c r="G80" s="208">
        <f t="shared" si="12"/>
        <v>5</v>
      </c>
      <c r="H80" s="329">
        <v>1</v>
      </c>
      <c r="I80" s="208">
        <f t="shared" si="15"/>
        <v>5</v>
      </c>
      <c r="J80" s="340">
        <v>35.72</v>
      </c>
      <c r="K80" s="341">
        <f t="shared" si="16"/>
        <v>178.6</v>
      </c>
    </row>
    <row r="81" spans="1:11" s="274" customFormat="1" x14ac:dyDescent="0.25">
      <c r="A81" s="253"/>
      <c r="B81" s="251" t="s">
        <v>354</v>
      </c>
      <c r="C81" s="253"/>
      <c r="D81" s="254"/>
      <c r="E81" s="333"/>
      <c r="F81" s="332"/>
      <c r="G81" s="333"/>
      <c r="H81" s="380">
        <f>SUM(H67:H80)</f>
        <v>13.33</v>
      </c>
      <c r="I81" s="333">
        <f>SUM(I67:I80)</f>
        <v>59.8</v>
      </c>
      <c r="J81" s="342"/>
      <c r="K81" s="342">
        <f>SUM(K67:K80)</f>
        <v>2136.056</v>
      </c>
    </row>
    <row r="82" spans="1:11" s="274" customFormat="1" ht="27.6" x14ac:dyDescent="0.3">
      <c r="A82" s="317"/>
      <c r="B82" s="260" t="s">
        <v>364</v>
      </c>
      <c r="C82" s="276"/>
      <c r="D82" s="237"/>
      <c r="E82" s="347">
        <v>5</v>
      </c>
      <c r="F82" s="348" t="s">
        <v>109</v>
      </c>
      <c r="G82" s="339">
        <f>SUM(G8:G81)</f>
        <v>297</v>
      </c>
      <c r="H82" s="339"/>
      <c r="I82" s="339">
        <f>I81+I64+I27</f>
        <v>868.8</v>
      </c>
      <c r="J82" s="345"/>
      <c r="K82" s="345">
        <f>K81+K64+K27</f>
        <v>30926.376000000004</v>
      </c>
    </row>
    <row r="83" spans="1:11" s="274" customFormat="1" ht="27.6" x14ac:dyDescent="0.3">
      <c r="A83" s="317"/>
      <c r="B83" s="318"/>
      <c r="C83" s="278"/>
      <c r="D83" s="238"/>
      <c r="E83" s="349"/>
      <c r="F83" s="348" t="s">
        <v>110</v>
      </c>
      <c r="G83" s="339">
        <f>+G82*3</f>
        <v>891</v>
      </c>
      <c r="H83" s="339"/>
      <c r="I83" s="339">
        <f>+I82*3</f>
        <v>2606.3999999999996</v>
      </c>
      <c r="J83" s="345"/>
      <c r="K83" s="346">
        <f>+K82*3</f>
        <v>92779.128000000012</v>
      </c>
    </row>
    <row r="84" spans="1:11" x14ac:dyDescent="0.3">
      <c r="K84" s="158"/>
    </row>
    <row r="85" spans="1:11" x14ac:dyDescent="0.3">
      <c r="K85" s="158"/>
    </row>
    <row r="86" spans="1:11" x14ac:dyDescent="0.3">
      <c r="K86" s="158"/>
    </row>
    <row r="87" spans="1:11" x14ac:dyDescent="0.3">
      <c r="K87" s="158"/>
    </row>
    <row r="88" spans="1:11" x14ac:dyDescent="0.3">
      <c r="K88" s="158"/>
    </row>
    <row r="89" spans="1:11" x14ac:dyDescent="0.3">
      <c r="K89" s="158"/>
    </row>
    <row r="90" spans="1:11" x14ac:dyDescent="0.3">
      <c r="K90" s="158"/>
    </row>
    <row r="91" spans="1:11" x14ac:dyDescent="0.3">
      <c r="K91" s="158"/>
    </row>
    <row r="92" spans="1:11" x14ac:dyDescent="0.3">
      <c r="K92" s="158"/>
    </row>
    <row r="93" spans="1:11" x14ac:dyDescent="0.3">
      <c r="K93" s="158"/>
    </row>
    <row r="94" spans="1:11" x14ac:dyDescent="0.3">
      <c r="K94" s="158"/>
    </row>
    <row r="95" spans="1:11" x14ac:dyDescent="0.3">
      <c r="K95" s="158"/>
    </row>
    <row r="96" spans="1:11" x14ac:dyDescent="0.3">
      <c r="K96" s="158"/>
    </row>
    <row r="97" spans="11:11" x14ac:dyDescent="0.3">
      <c r="K97" s="158"/>
    </row>
    <row r="98" spans="11:11" x14ac:dyDescent="0.3">
      <c r="K98" s="158"/>
    </row>
    <row r="99" spans="11:11" x14ac:dyDescent="0.3">
      <c r="K99" s="158"/>
    </row>
    <row r="100" spans="11:11" x14ac:dyDescent="0.3">
      <c r="K100" s="158"/>
    </row>
    <row r="101" spans="11:11" x14ac:dyDescent="0.3">
      <c r="K101" s="158"/>
    </row>
    <row r="102" spans="11:11" x14ac:dyDescent="0.3">
      <c r="K102" s="158"/>
    </row>
    <row r="103" spans="11:11" x14ac:dyDescent="0.3">
      <c r="K103" s="158"/>
    </row>
    <row r="104" spans="11:11" x14ac:dyDescent="0.3">
      <c r="K104" s="158"/>
    </row>
    <row r="105" spans="11:11" x14ac:dyDescent="0.3">
      <c r="K105" s="158"/>
    </row>
    <row r="106" spans="11:11" x14ac:dyDescent="0.3">
      <c r="K106" s="158"/>
    </row>
    <row r="107" spans="11:11" x14ac:dyDescent="0.3">
      <c r="K107" s="158"/>
    </row>
    <row r="108" spans="11:11" x14ac:dyDescent="0.3">
      <c r="K108" s="158"/>
    </row>
    <row r="109" spans="11:11" x14ac:dyDescent="0.3">
      <c r="K109" s="158"/>
    </row>
    <row r="110" spans="11:11" x14ac:dyDescent="0.3">
      <c r="K110" s="158"/>
    </row>
    <row r="111" spans="11:11" x14ac:dyDescent="0.3">
      <c r="K111" s="158"/>
    </row>
    <row r="112" spans="11:11" x14ac:dyDescent="0.3">
      <c r="K112" s="158"/>
    </row>
    <row r="113" spans="11:11" x14ac:dyDescent="0.3">
      <c r="K113" s="158"/>
    </row>
    <row r="114" spans="11:11" x14ac:dyDescent="0.3">
      <c r="K114" s="158"/>
    </row>
    <row r="115" spans="11:11" x14ac:dyDescent="0.3">
      <c r="K115" s="158"/>
    </row>
    <row r="116" spans="11:11" x14ac:dyDescent="0.3">
      <c r="K116" s="158"/>
    </row>
    <row r="117" spans="11:11" x14ac:dyDescent="0.3">
      <c r="K117" s="158"/>
    </row>
    <row r="118" spans="11:11" x14ac:dyDescent="0.3">
      <c r="K118" s="158"/>
    </row>
    <row r="119" spans="11:11" x14ac:dyDescent="0.3">
      <c r="K119" s="158"/>
    </row>
    <row r="120" spans="11:11" x14ac:dyDescent="0.3">
      <c r="K120" s="158"/>
    </row>
    <row r="121" spans="11:11" x14ac:dyDescent="0.3">
      <c r="K121" s="158"/>
    </row>
    <row r="122" spans="11:11" x14ac:dyDescent="0.3">
      <c r="K122" s="158"/>
    </row>
    <row r="123" spans="11:11" x14ac:dyDescent="0.3">
      <c r="K123" s="158"/>
    </row>
    <row r="124" spans="11:11" x14ac:dyDescent="0.3">
      <c r="K124" s="158"/>
    </row>
    <row r="125" spans="11:11" x14ac:dyDescent="0.3">
      <c r="K125" s="158"/>
    </row>
    <row r="126" spans="11:11" x14ac:dyDescent="0.3">
      <c r="K126" s="158"/>
    </row>
    <row r="127" spans="11:11" x14ac:dyDescent="0.3">
      <c r="K127" s="158"/>
    </row>
    <row r="128" spans="11:11" x14ac:dyDescent="0.3">
      <c r="K128" s="158"/>
    </row>
    <row r="129" spans="11:11" x14ac:dyDescent="0.3">
      <c r="K129" s="158"/>
    </row>
    <row r="130" spans="11:11" x14ac:dyDescent="0.3">
      <c r="K130" s="158"/>
    </row>
    <row r="131" spans="11:11" x14ac:dyDescent="0.3">
      <c r="K131" s="158"/>
    </row>
    <row r="132" spans="11:11" x14ac:dyDescent="0.3">
      <c r="K132" s="158"/>
    </row>
    <row r="133" spans="11:11" x14ac:dyDescent="0.3">
      <c r="K133" s="158"/>
    </row>
    <row r="134" spans="11:11" x14ac:dyDescent="0.3">
      <c r="K134" s="158"/>
    </row>
    <row r="135" spans="11:11" x14ac:dyDescent="0.3">
      <c r="K135" s="158"/>
    </row>
    <row r="136" spans="11:11" x14ac:dyDescent="0.3">
      <c r="K136" s="158"/>
    </row>
    <row r="137" spans="11:11" x14ac:dyDescent="0.3">
      <c r="K137" s="158"/>
    </row>
    <row r="138" spans="11:11" x14ac:dyDescent="0.3">
      <c r="K138" s="158"/>
    </row>
    <row r="139" spans="11:11" x14ac:dyDescent="0.3">
      <c r="K139" s="158"/>
    </row>
    <row r="140" spans="11:11" x14ac:dyDescent="0.3">
      <c r="K140" s="158"/>
    </row>
    <row r="141" spans="11:11" x14ac:dyDescent="0.3">
      <c r="K141" s="158"/>
    </row>
    <row r="142" spans="11:11" x14ac:dyDescent="0.3">
      <c r="K142" s="158"/>
    </row>
    <row r="143" spans="11:11" x14ac:dyDescent="0.3">
      <c r="K143" s="158"/>
    </row>
    <row r="144" spans="11:11" x14ac:dyDescent="0.3">
      <c r="K144" s="158"/>
    </row>
    <row r="145" spans="11:11" x14ac:dyDescent="0.3">
      <c r="K145" s="158"/>
    </row>
    <row r="146" spans="11:11" x14ac:dyDescent="0.3">
      <c r="K146" s="158"/>
    </row>
    <row r="147" spans="11:11" x14ac:dyDescent="0.3">
      <c r="K147" s="158"/>
    </row>
    <row r="148" spans="11:11" x14ac:dyDescent="0.3">
      <c r="K148" s="158"/>
    </row>
    <row r="149" spans="11:11" x14ac:dyDescent="0.3">
      <c r="K149" s="158"/>
    </row>
    <row r="150" spans="11:11" x14ac:dyDescent="0.3">
      <c r="K150" s="158"/>
    </row>
    <row r="151" spans="11:11" x14ac:dyDescent="0.3">
      <c r="K151" s="158"/>
    </row>
    <row r="152" spans="11:11" x14ac:dyDescent="0.3">
      <c r="K152" s="158"/>
    </row>
    <row r="153" spans="11:11" x14ac:dyDescent="0.3">
      <c r="K153" s="158"/>
    </row>
    <row r="154" spans="11:11" x14ac:dyDescent="0.3">
      <c r="K154" s="158"/>
    </row>
    <row r="155" spans="11:11" x14ac:dyDescent="0.3">
      <c r="K155" s="158"/>
    </row>
    <row r="156" spans="11:11" x14ac:dyDescent="0.3">
      <c r="K156" s="158"/>
    </row>
    <row r="157" spans="11:11" x14ac:dyDescent="0.3">
      <c r="K157" s="158"/>
    </row>
    <row r="158" spans="11:11" x14ac:dyDescent="0.3">
      <c r="K158" s="158"/>
    </row>
    <row r="159" spans="11:11" x14ac:dyDescent="0.3">
      <c r="K159" s="158"/>
    </row>
    <row r="160" spans="11:11" x14ac:dyDescent="0.3">
      <c r="K160" s="158"/>
    </row>
    <row r="161" spans="11:11" x14ac:dyDescent="0.3">
      <c r="K161" s="158"/>
    </row>
    <row r="162" spans="11:11" x14ac:dyDescent="0.3">
      <c r="K162" s="158"/>
    </row>
    <row r="163" spans="11:11" x14ac:dyDescent="0.3">
      <c r="K163" s="158"/>
    </row>
    <row r="164" spans="11:11" x14ac:dyDescent="0.3">
      <c r="K164" s="158"/>
    </row>
    <row r="165" spans="11:11" x14ac:dyDescent="0.3">
      <c r="K165" s="158"/>
    </row>
    <row r="166" spans="11:11" x14ac:dyDescent="0.3">
      <c r="K166" s="158"/>
    </row>
    <row r="167" spans="11:11" x14ac:dyDescent="0.3">
      <c r="K167" s="158"/>
    </row>
    <row r="168" spans="11:11" x14ac:dyDescent="0.3">
      <c r="K168" s="158"/>
    </row>
    <row r="169" spans="11:11" x14ac:dyDescent="0.3">
      <c r="K169" s="158"/>
    </row>
    <row r="170" spans="11:11" x14ac:dyDescent="0.3">
      <c r="K170" s="158"/>
    </row>
    <row r="171" spans="11:11" x14ac:dyDescent="0.3">
      <c r="K171" s="158"/>
    </row>
    <row r="172" spans="11:11" x14ac:dyDescent="0.3">
      <c r="K172" s="158"/>
    </row>
    <row r="173" spans="11:11" x14ac:dyDescent="0.3">
      <c r="K173" s="158"/>
    </row>
    <row r="174" spans="11:11" x14ac:dyDescent="0.3">
      <c r="K174" s="158"/>
    </row>
    <row r="175" spans="11:11" x14ac:dyDescent="0.3">
      <c r="K175" s="158"/>
    </row>
    <row r="176" spans="11:11" x14ac:dyDescent="0.3">
      <c r="K176" s="158"/>
    </row>
    <row r="177" spans="11:11" x14ac:dyDescent="0.3">
      <c r="K177" s="158"/>
    </row>
    <row r="178" spans="11:11" x14ac:dyDescent="0.3">
      <c r="K178" s="158"/>
    </row>
    <row r="179" spans="11:11" x14ac:dyDescent="0.3">
      <c r="K179" s="158"/>
    </row>
    <row r="180" spans="11:11" x14ac:dyDescent="0.3">
      <c r="K180" s="158"/>
    </row>
    <row r="181" spans="11:11" x14ac:dyDescent="0.3">
      <c r="K181" s="158"/>
    </row>
    <row r="182" spans="11:11" x14ac:dyDescent="0.3">
      <c r="K182" s="158"/>
    </row>
    <row r="183" spans="11:11" x14ac:dyDescent="0.3">
      <c r="K183" s="158"/>
    </row>
    <row r="184" spans="11:11" x14ac:dyDescent="0.3">
      <c r="K184" s="158"/>
    </row>
    <row r="185" spans="11:11" x14ac:dyDescent="0.3">
      <c r="K185" s="158"/>
    </row>
    <row r="186" spans="11:11" x14ac:dyDescent="0.3">
      <c r="K186" s="158"/>
    </row>
    <row r="187" spans="11:11" x14ac:dyDescent="0.3">
      <c r="K187" s="158"/>
    </row>
    <row r="188" spans="11:11" x14ac:dyDescent="0.3">
      <c r="K188" s="158"/>
    </row>
    <row r="189" spans="11:11" x14ac:dyDescent="0.3">
      <c r="K189" s="158"/>
    </row>
    <row r="190" spans="11:11" x14ac:dyDescent="0.3">
      <c r="K190" s="158"/>
    </row>
    <row r="191" spans="11:11" x14ac:dyDescent="0.3">
      <c r="K191" s="158"/>
    </row>
    <row r="192" spans="11:11" x14ac:dyDescent="0.3">
      <c r="K192" s="158"/>
    </row>
    <row r="193" spans="11:11" x14ac:dyDescent="0.3">
      <c r="K193" s="158"/>
    </row>
    <row r="194" spans="11:11" x14ac:dyDescent="0.3">
      <c r="K194" s="158"/>
    </row>
    <row r="195" spans="11:11" x14ac:dyDescent="0.3">
      <c r="K195" s="158"/>
    </row>
    <row r="196" spans="11:11" x14ac:dyDescent="0.3">
      <c r="K196" s="158"/>
    </row>
    <row r="197" spans="11:11" x14ac:dyDescent="0.3">
      <c r="K197" s="158"/>
    </row>
    <row r="198" spans="11:11" x14ac:dyDescent="0.3">
      <c r="K198" s="158"/>
    </row>
    <row r="199" spans="11:11" x14ac:dyDescent="0.3">
      <c r="K199" s="158"/>
    </row>
    <row r="200" spans="11:11" x14ac:dyDescent="0.3">
      <c r="K200" s="158"/>
    </row>
    <row r="201" spans="11:11" x14ac:dyDescent="0.3">
      <c r="K201" s="158"/>
    </row>
    <row r="202" spans="11:11" x14ac:dyDescent="0.3">
      <c r="K202" s="158"/>
    </row>
    <row r="203" spans="11:11" x14ac:dyDescent="0.3">
      <c r="K203" s="158"/>
    </row>
    <row r="204" spans="11:11" x14ac:dyDescent="0.3">
      <c r="K204" s="158"/>
    </row>
    <row r="205" spans="11:11" x14ac:dyDescent="0.3">
      <c r="K205" s="158"/>
    </row>
    <row r="206" spans="11:11" x14ac:dyDescent="0.3">
      <c r="K206" s="158"/>
    </row>
    <row r="207" spans="11:11" x14ac:dyDescent="0.3">
      <c r="K207" s="158"/>
    </row>
    <row r="208" spans="11:11" x14ac:dyDescent="0.3">
      <c r="K208" s="158"/>
    </row>
    <row r="209" spans="11:11" x14ac:dyDescent="0.3">
      <c r="K209" s="158"/>
    </row>
    <row r="210" spans="11:11" x14ac:dyDescent="0.3">
      <c r="K210" s="158"/>
    </row>
    <row r="211" spans="11:11" x14ac:dyDescent="0.3">
      <c r="K211" s="158"/>
    </row>
    <row r="212" spans="11:11" x14ac:dyDescent="0.3">
      <c r="K212" s="158"/>
    </row>
    <row r="213" spans="11:11" x14ac:dyDescent="0.3">
      <c r="K213" s="158"/>
    </row>
    <row r="214" spans="11:11" x14ac:dyDescent="0.3">
      <c r="K214" s="158"/>
    </row>
    <row r="215" spans="11:11" x14ac:dyDescent="0.3">
      <c r="K215" s="158"/>
    </row>
    <row r="216" spans="11:11" x14ac:dyDescent="0.3">
      <c r="K216" s="158"/>
    </row>
    <row r="217" spans="11:11" x14ac:dyDescent="0.3">
      <c r="K217" s="158"/>
    </row>
    <row r="218" spans="11:11" x14ac:dyDescent="0.3">
      <c r="K218" s="158"/>
    </row>
    <row r="219" spans="11:11" x14ac:dyDescent="0.3">
      <c r="K219" s="158"/>
    </row>
    <row r="220" spans="11:11" x14ac:dyDescent="0.3">
      <c r="K220" s="158"/>
    </row>
    <row r="221" spans="11:11" x14ac:dyDescent="0.3">
      <c r="K221" s="158"/>
    </row>
    <row r="222" spans="11:11" x14ac:dyDescent="0.3">
      <c r="K222" s="158"/>
    </row>
    <row r="223" spans="11:11" x14ac:dyDescent="0.3">
      <c r="K223" s="158"/>
    </row>
    <row r="224" spans="11:11" x14ac:dyDescent="0.3">
      <c r="K224" s="158"/>
    </row>
    <row r="225" spans="11:11" x14ac:dyDescent="0.3">
      <c r="K225" s="158"/>
    </row>
    <row r="226" spans="11:11" x14ac:dyDescent="0.3">
      <c r="K226" s="158"/>
    </row>
    <row r="227" spans="11:11" x14ac:dyDescent="0.3">
      <c r="K227" s="158"/>
    </row>
    <row r="228" spans="11:11" x14ac:dyDescent="0.3">
      <c r="K228" s="158"/>
    </row>
    <row r="229" spans="11:11" x14ac:dyDescent="0.3">
      <c r="K229" s="158"/>
    </row>
    <row r="230" spans="11:11" x14ac:dyDescent="0.3">
      <c r="K230" s="158"/>
    </row>
    <row r="231" spans="11:11" x14ac:dyDescent="0.3">
      <c r="K231" s="158"/>
    </row>
    <row r="232" spans="11:11" x14ac:dyDescent="0.3">
      <c r="K232" s="158"/>
    </row>
    <row r="233" spans="11:11" x14ac:dyDescent="0.3">
      <c r="K233" s="158"/>
    </row>
    <row r="234" spans="11:11" x14ac:dyDescent="0.3">
      <c r="K234" s="158"/>
    </row>
    <row r="235" spans="11:11" x14ac:dyDescent="0.3">
      <c r="K235" s="158"/>
    </row>
    <row r="236" spans="11:11" x14ac:dyDescent="0.3">
      <c r="K236" s="158"/>
    </row>
    <row r="237" spans="11:11" x14ac:dyDescent="0.3">
      <c r="K237" s="158"/>
    </row>
    <row r="238" spans="11:11" x14ac:dyDescent="0.3">
      <c r="K238" s="158"/>
    </row>
    <row r="239" spans="11:11" x14ac:dyDescent="0.3">
      <c r="K239" s="158"/>
    </row>
    <row r="240" spans="11:11" x14ac:dyDescent="0.3">
      <c r="K240" s="158"/>
    </row>
    <row r="241" spans="11:11" x14ac:dyDescent="0.3">
      <c r="K241" s="158"/>
    </row>
    <row r="242" spans="11:11" x14ac:dyDescent="0.3">
      <c r="K242" s="158"/>
    </row>
    <row r="243" spans="11:11" x14ac:dyDescent="0.3">
      <c r="K243" s="158"/>
    </row>
    <row r="244" spans="11:11" x14ac:dyDescent="0.3">
      <c r="K244" s="158"/>
    </row>
    <row r="245" spans="11:11" x14ac:dyDescent="0.3">
      <c r="K245" s="158"/>
    </row>
    <row r="246" spans="11:11" x14ac:dyDescent="0.3">
      <c r="K246" s="158"/>
    </row>
    <row r="247" spans="11:11" x14ac:dyDescent="0.3">
      <c r="K247" s="158"/>
    </row>
    <row r="248" spans="11:11" x14ac:dyDescent="0.3">
      <c r="K248" s="158"/>
    </row>
    <row r="249" spans="11:11" x14ac:dyDescent="0.3">
      <c r="K249" s="158"/>
    </row>
    <row r="250" spans="11:11" x14ac:dyDescent="0.3">
      <c r="K250" s="158"/>
    </row>
    <row r="251" spans="11:11" x14ac:dyDescent="0.3">
      <c r="K251" s="158"/>
    </row>
    <row r="252" spans="11:11" x14ac:dyDescent="0.3">
      <c r="K252" s="158"/>
    </row>
    <row r="253" spans="11:11" x14ac:dyDescent="0.3">
      <c r="K253" s="158"/>
    </row>
    <row r="254" spans="11:11" x14ac:dyDescent="0.3">
      <c r="K254" s="158"/>
    </row>
    <row r="255" spans="11:11" x14ac:dyDescent="0.3">
      <c r="K255" s="158"/>
    </row>
    <row r="256" spans="11:11" x14ac:dyDescent="0.3">
      <c r="K256" s="158"/>
    </row>
    <row r="257" spans="11:11" x14ac:dyDescent="0.3">
      <c r="K257" s="158"/>
    </row>
    <row r="258" spans="11:11" x14ac:dyDescent="0.3">
      <c r="K258" s="158"/>
    </row>
    <row r="259" spans="11:11" x14ac:dyDescent="0.3">
      <c r="K259" s="158"/>
    </row>
    <row r="260" spans="11:11" x14ac:dyDescent="0.3">
      <c r="K260" s="158"/>
    </row>
    <row r="261" spans="11:11" x14ac:dyDescent="0.3">
      <c r="K261" s="158"/>
    </row>
    <row r="262" spans="11:11" x14ac:dyDescent="0.3">
      <c r="K262" s="158"/>
    </row>
    <row r="263" spans="11:11" x14ac:dyDescent="0.3">
      <c r="K263" s="158"/>
    </row>
    <row r="264" spans="11:11" x14ac:dyDescent="0.3">
      <c r="K264" s="158"/>
    </row>
    <row r="265" spans="11:11" x14ac:dyDescent="0.3">
      <c r="K265" s="158"/>
    </row>
    <row r="266" spans="11:11" x14ac:dyDescent="0.3">
      <c r="K266" s="158"/>
    </row>
    <row r="267" spans="11:11" x14ac:dyDescent="0.3">
      <c r="K267" s="158"/>
    </row>
    <row r="268" spans="11:11" x14ac:dyDescent="0.3">
      <c r="K268" s="158"/>
    </row>
    <row r="269" spans="11:11" x14ac:dyDescent="0.3">
      <c r="K269" s="158"/>
    </row>
    <row r="270" spans="11:11" x14ac:dyDescent="0.3">
      <c r="K270" s="158"/>
    </row>
    <row r="271" spans="11:11" x14ac:dyDescent="0.3">
      <c r="K271" s="158"/>
    </row>
    <row r="272" spans="11:11" x14ac:dyDescent="0.3">
      <c r="K272" s="158"/>
    </row>
    <row r="273" spans="11:11" x14ac:dyDescent="0.3">
      <c r="K273" s="158"/>
    </row>
    <row r="274" spans="11:11" x14ac:dyDescent="0.3">
      <c r="K274" s="158"/>
    </row>
    <row r="275" spans="11:11" x14ac:dyDescent="0.3">
      <c r="K275" s="158"/>
    </row>
    <row r="276" spans="11:11" x14ac:dyDescent="0.3">
      <c r="K276" s="158"/>
    </row>
    <row r="277" spans="11:11" x14ac:dyDescent="0.3">
      <c r="K277" s="158"/>
    </row>
    <row r="278" spans="11:11" x14ac:dyDescent="0.3">
      <c r="K278" s="158"/>
    </row>
    <row r="279" spans="11:11" x14ac:dyDescent="0.3">
      <c r="K279" s="158"/>
    </row>
    <row r="280" spans="11:11" x14ac:dyDescent="0.3">
      <c r="K280" s="158"/>
    </row>
    <row r="281" spans="11:11" x14ac:dyDescent="0.3">
      <c r="K281" s="158"/>
    </row>
    <row r="282" spans="11:11" x14ac:dyDescent="0.3">
      <c r="K282" s="158"/>
    </row>
    <row r="283" spans="11:11" x14ac:dyDescent="0.3">
      <c r="K283" s="158"/>
    </row>
    <row r="284" spans="11:11" x14ac:dyDescent="0.3">
      <c r="K284" s="158"/>
    </row>
    <row r="285" spans="11:11" x14ac:dyDescent="0.3">
      <c r="K285" s="158"/>
    </row>
    <row r="286" spans="11:11" x14ac:dyDescent="0.3">
      <c r="K286" s="158"/>
    </row>
    <row r="287" spans="11:11" x14ac:dyDescent="0.3">
      <c r="K287" s="158"/>
    </row>
    <row r="288" spans="11:11" x14ac:dyDescent="0.3">
      <c r="K288" s="158"/>
    </row>
    <row r="289" spans="11:11" x14ac:dyDescent="0.3">
      <c r="K289" s="158"/>
    </row>
    <row r="290" spans="11:11" x14ac:dyDescent="0.3">
      <c r="K290" s="158"/>
    </row>
    <row r="291" spans="11:11" x14ac:dyDescent="0.3">
      <c r="K291" s="158"/>
    </row>
    <row r="292" spans="11:11" x14ac:dyDescent="0.3">
      <c r="K292" s="158"/>
    </row>
    <row r="293" spans="11:11" x14ac:dyDescent="0.3">
      <c r="K293" s="158"/>
    </row>
    <row r="294" spans="11:11" x14ac:dyDescent="0.3">
      <c r="K294" s="158"/>
    </row>
    <row r="295" spans="11:11" x14ac:dyDescent="0.3">
      <c r="K295" s="158"/>
    </row>
    <row r="296" spans="11:11" x14ac:dyDescent="0.3">
      <c r="K296" s="158"/>
    </row>
    <row r="297" spans="11:11" x14ac:dyDescent="0.3">
      <c r="K297" s="158"/>
    </row>
    <row r="298" spans="11:11" x14ac:dyDescent="0.3">
      <c r="K298" s="158"/>
    </row>
    <row r="299" spans="11:11" x14ac:dyDescent="0.3">
      <c r="K299" s="158"/>
    </row>
    <row r="300" spans="11:11" x14ac:dyDescent="0.3">
      <c r="K300" s="158"/>
    </row>
    <row r="301" spans="11:11" x14ac:dyDescent="0.3">
      <c r="K301" s="158"/>
    </row>
    <row r="302" spans="11:11" x14ac:dyDescent="0.3">
      <c r="K302" s="158"/>
    </row>
    <row r="303" spans="11:11" x14ac:dyDescent="0.3">
      <c r="K303" s="158"/>
    </row>
    <row r="304" spans="11:11" x14ac:dyDescent="0.3">
      <c r="K304" s="158"/>
    </row>
    <row r="305" spans="11:11" x14ac:dyDescent="0.3">
      <c r="K305" s="158"/>
    </row>
    <row r="306" spans="11:11" x14ac:dyDescent="0.3">
      <c r="K306" s="158"/>
    </row>
    <row r="307" spans="11:11" x14ac:dyDescent="0.3">
      <c r="K307" s="158"/>
    </row>
    <row r="308" spans="11:11" x14ac:dyDescent="0.3">
      <c r="K308" s="158"/>
    </row>
    <row r="309" spans="11:11" x14ac:dyDescent="0.3">
      <c r="K309" s="158"/>
    </row>
    <row r="310" spans="11:11" x14ac:dyDescent="0.3">
      <c r="K310" s="158"/>
    </row>
    <row r="311" spans="11:11" x14ac:dyDescent="0.3">
      <c r="K311" s="158"/>
    </row>
    <row r="312" spans="11:11" x14ac:dyDescent="0.3">
      <c r="K312" s="158"/>
    </row>
    <row r="313" spans="11:11" x14ac:dyDescent="0.3">
      <c r="K313" s="158"/>
    </row>
    <row r="314" spans="11:11" x14ac:dyDescent="0.3">
      <c r="K314" s="158"/>
    </row>
    <row r="315" spans="11:11" x14ac:dyDescent="0.3">
      <c r="K315" s="158"/>
    </row>
    <row r="316" spans="11:11" x14ac:dyDescent="0.3">
      <c r="K316" s="158"/>
    </row>
    <row r="317" spans="11:11" x14ac:dyDescent="0.3">
      <c r="K317" s="158"/>
    </row>
    <row r="318" spans="11:11" x14ac:dyDescent="0.3">
      <c r="K318" s="158"/>
    </row>
    <row r="319" spans="11:11" x14ac:dyDescent="0.3">
      <c r="K319" s="158"/>
    </row>
    <row r="320" spans="11:11" x14ac:dyDescent="0.3">
      <c r="K320" s="158"/>
    </row>
    <row r="321" spans="11:11" x14ac:dyDescent="0.3">
      <c r="K321" s="158"/>
    </row>
    <row r="322" spans="11:11" x14ac:dyDescent="0.3">
      <c r="K322" s="158"/>
    </row>
    <row r="323" spans="11:11" x14ac:dyDescent="0.3">
      <c r="K323" s="158"/>
    </row>
    <row r="324" spans="11:11" x14ac:dyDescent="0.3">
      <c r="K324" s="158"/>
    </row>
    <row r="325" spans="11:11" x14ac:dyDescent="0.3">
      <c r="K325" s="158"/>
    </row>
    <row r="326" spans="11:11" x14ac:dyDescent="0.3">
      <c r="K326" s="158"/>
    </row>
    <row r="327" spans="11:11" x14ac:dyDescent="0.3">
      <c r="K327" s="158"/>
    </row>
    <row r="328" spans="11:11" x14ac:dyDescent="0.3">
      <c r="K328" s="158"/>
    </row>
    <row r="329" spans="11:11" x14ac:dyDescent="0.3">
      <c r="K329" s="158"/>
    </row>
    <row r="330" spans="11:11" x14ac:dyDescent="0.3">
      <c r="K330" s="158"/>
    </row>
    <row r="331" spans="11:11" x14ac:dyDescent="0.3">
      <c r="K331" s="158"/>
    </row>
    <row r="332" spans="11:11" x14ac:dyDescent="0.3">
      <c r="K332" s="158"/>
    </row>
    <row r="333" spans="11:11" x14ac:dyDescent="0.3">
      <c r="K333" s="158"/>
    </row>
    <row r="334" spans="11:11" x14ac:dyDescent="0.3">
      <c r="K334" s="158"/>
    </row>
    <row r="335" spans="11:11" x14ac:dyDescent="0.3">
      <c r="K335" s="158"/>
    </row>
    <row r="336" spans="11:11" x14ac:dyDescent="0.3">
      <c r="K336" s="158"/>
    </row>
    <row r="337" spans="11:11" x14ac:dyDescent="0.3">
      <c r="K337" s="158"/>
    </row>
    <row r="338" spans="11:11" x14ac:dyDescent="0.3">
      <c r="K338" s="158"/>
    </row>
    <row r="339" spans="11:11" x14ac:dyDescent="0.3">
      <c r="K339" s="158"/>
    </row>
    <row r="340" spans="11:11" x14ac:dyDescent="0.3">
      <c r="K340" s="158"/>
    </row>
    <row r="341" spans="11:11" x14ac:dyDescent="0.3">
      <c r="K341" s="158"/>
    </row>
    <row r="342" spans="11:11" x14ac:dyDescent="0.3">
      <c r="K342" s="158"/>
    </row>
    <row r="343" spans="11:11" x14ac:dyDescent="0.3">
      <c r="K343" s="158"/>
    </row>
    <row r="344" spans="11:11" x14ac:dyDescent="0.3">
      <c r="K344" s="158"/>
    </row>
    <row r="345" spans="11:11" x14ac:dyDescent="0.3">
      <c r="K345" s="158"/>
    </row>
    <row r="346" spans="11:11" x14ac:dyDescent="0.3">
      <c r="K346" s="158"/>
    </row>
    <row r="347" spans="11:11" x14ac:dyDescent="0.3">
      <c r="K347" s="158"/>
    </row>
    <row r="348" spans="11:11" x14ac:dyDescent="0.3">
      <c r="K348" s="158"/>
    </row>
    <row r="349" spans="11:11" x14ac:dyDescent="0.3">
      <c r="K349" s="158"/>
    </row>
    <row r="350" spans="11:11" x14ac:dyDescent="0.3">
      <c r="K350" s="158"/>
    </row>
    <row r="351" spans="11:11" x14ac:dyDescent="0.3">
      <c r="K351" s="158"/>
    </row>
    <row r="352" spans="11:11" x14ac:dyDescent="0.3">
      <c r="K352" s="158"/>
    </row>
    <row r="353" spans="11:11" x14ac:dyDescent="0.3">
      <c r="K353" s="158"/>
    </row>
    <row r="354" spans="11:11" x14ac:dyDescent="0.3">
      <c r="K354" s="158"/>
    </row>
    <row r="355" spans="11:11" x14ac:dyDescent="0.3">
      <c r="K355" s="158"/>
    </row>
    <row r="356" spans="11:11" x14ac:dyDescent="0.3">
      <c r="K356" s="158"/>
    </row>
    <row r="357" spans="11:11" x14ac:dyDescent="0.3">
      <c r="K357" s="158"/>
    </row>
    <row r="358" spans="11:11" x14ac:dyDescent="0.3">
      <c r="K358" s="158"/>
    </row>
    <row r="359" spans="11:11" x14ac:dyDescent="0.3">
      <c r="K359" s="158"/>
    </row>
    <row r="360" spans="11:11" x14ac:dyDescent="0.3">
      <c r="K360" s="158"/>
    </row>
    <row r="361" spans="11:11" x14ac:dyDescent="0.3">
      <c r="K361" s="158"/>
    </row>
    <row r="362" spans="11:11" x14ac:dyDescent="0.3">
      <c r="K362" s="158"/>
    </row>
    <row r="363" spans="11:11" x14ac:dyDescent="0.3">
      <c r="K363" s="158"/>
    </row>
    <row r="364" spans="11:11" x14ac:dyDescent="0.3">
      <c r="K364" s="158"/>
    </row>
    <row r="365" spans="11:11" x14ac:dyDescent="0.3">
      <c r="K365" s="158"/>
    </row>
    <row r="366" spans="11:11" x14ac:dyDescent="0.3">
      <c r="K366" s="158"/>
    </row>
    <row r="367" spans="11:11" x14ac:dyDescent="0.3">
      <c r="K367" s="158"/>
    </row>
    <row r="368" spans="11:11" x14ac:dyDescent="0.3">
      <c r="K368" s="158"/>
    </row>
    <row r="369" spans="11:11" x14ac:dyDescent="0.3">
      <c r="K369" s="158"/>
    </row>
    <row r="370" spans="11:11" x14ac:dyDescent="0.3">
      <c r="K370" s="158"/>
    </row>
    <row r="371" spans="11:11" x14ac:dyDescent="0.3">
      <c r="K371" s="158"/>
    </row>
    <row r="372" spans="11:11" x14ac:dyDescent="0.3">
      <c r="K372" s="158"/>
    </row>
    <row r="373" spans="11:11" x14ac:dyDescent="0.3">
      <c r="K373" s="158"/>
    </row>
    <row r="374" spans="11:11" x14ac:dyDescent="0.3">
      <c r="K374" s="158"/>
    </row>
    <row r="375" spans="11:11" x14ac:dyDescent="0.3">
      <c r="K375" s="158"/>
    </row>
    <row r="376" spans="11:11" x14ac:dyDescent="0.3">
      <c r="K376" s="158"/>
    </row>
    <row r="377" spans="11:11" x14ac:dyDescent="0.3">
      <c r="K377" s="158"/>
    </row>
    <row r="378" spans="11:11" x14ac:dyDescent="0.3">
      <c r="K378" s="158"/>
    </row>
    <row r="379" spans="11:11" x14ac:dyDescent="0.3">
      <c r="K379" s="158"/>
    </row>
    <row r="380" spans="11:11" x14ac:dyDescent="0.3">
      <c r="K380" s="158"/>
    </row>
    <row r="381" spans="11:11" x14ac:dyDescent="0.3">
      <c r="K381" s="158"/>
    </row>
    <row r="382" spans="11:11" x14ac:dyDescent="0.3">
      <c r="K382" s="158"/>
    </row>
    <row r="383" spans="11:11" x14ac:dyDescent="0.3">
      <c r="K383" s="158"/>
    </row>
    <row r="384" spans="11:11" x14ac:dyDescent="0.3">
      <c r="K384" s="158"/>
    </row>
    <row r="385" spans="11:11" x14ac:dyDescent="0.3">
      <c r="K385" s="158"/>
    </row>
    <row r="386" spans="11:11" x14ac:dyDescent="0.3">
      <c r="K386" s="158"/>
    </row>
    <row r="387" spans="11:11" x14ac:dyDescent="0.3">
      <c r="K387" s="158"/>
    </row>
    <row r="388" spans="11:11" x14ac:dyDescent="0.3">
      <c r="K388" s="158"/>
    </row>
    <row r="389" spans="11:11" x14ac:dyDescent="0.3">
      <c r="K389" s="158"/>
    </row>
    <row r="390" spans="11:11" x14ac:dyDescent="0.3">
      <c r="K390" s="158"/>
    </row>
    <row r="391" spans="11:11" x14ac:dyDescent="0.3">
      <c r="K391" s="158"/>
    </row>
    <row r="392" spans="11:11" x14ac:dyDescent="0.3">
      <c r="K392" s="158"/>
    </row>
    <row r="393" spans="11:11" x14ac:dyDescent="0.3">
      <c r="K393" s="158"/>
    </row>
    <row r="394" spans="11:11" x14ac:dyDescent="0.3">
      <c r="K394" s="158"/>
    </row>
    <row r="395" spans="11:11" x14ac:dyDescent="0.3">
      <c r="K395" s="158"/>
    </row>
    <row r="396" spans="11:11" x14ac:dyDescent="0.3">
      <c r="K396" s="158"/>
    </row>
    <row r="397" spans="11:11" x14ac:dyDescent="0.3">
      <c r="K397" s="158"/>
    </row>
    <row r="398" spans="11:11" x14ac:dyDescent="0.3">
      <c r="K398" s="158"/>
    </row>
    <row r="399" spans="11:11" x14ac:dyDescent="0.3">
      <c r="K399" s="158"/>
    </row>
    <row r="400" spans="11:11" x14ac:dyDescent="0.3">
      <c r="K400" s="158"/>
    </row>
    <row r="401" spans="11:11" x14ac:dyDescent="0.3">
      <c r="K401" s="158"/>
    </row>
    <row r="402" spans="11:11" x14ac:dyDescent="0.3">
      <c r="K402" s="158"/>
    </row>
    <row r="403" spans="11:11" x14ac:dyDescent="0.3">
      <c r="K403" s="158"/>
    </row>
    <row r="404" spans="11:11" x14ac:dyDescent="0.3">
      <c r="K404" s="158"/>
    </row>
    <row r="405" spans="11:11" x14ac:dyDescent="0.3">
      <c r="K405" s="158"/>
    </row>
    <row r="406" spans="11:11" x14ac:dyDescent="0.3">
      <c r="K406" s="158"/>
    </row>
    <row r="407" spans="11:11" x14ac:dyDescent="0.3">
      <c r="K407" s="158"/>
    </row>
    <row r="408" spans="11:11" x14ac:dyDescent="0.3">
      <c r="K408" s="158"/>
    </row>
    <row r="409" spans="11:11" x14ac:dyDescent="0.3">
      <c r="K409" s="158"/>
    </row>
    <row r="410" spans="11:11" x14ac:dyDescent="0.3">
      <c r="K410" s="158"/>
    </row>
    <row r="411" spans="11:11" x14ac:dyDescent="0.3">
      <c r="K411" s="158"/>
    </row>
    <row r="412" spans="11:11" x14ac:dyDescent="0.3">
      <c r="K412" s="158"/>
    </row>
    <row r="413" spans="11:11" x14ac:dyDescent="0.3">
      <c r="K413" s="158"/>
    </row>
    <row r="414" spans="11:11" x14ac:dyDescent="0.3">
      <c r="K414" s="158"/>
    </row>
    <row r="415" spans="11:11" x14ac:dyDescent="0.3">
      <c r="K415" s="158"/>
    </row>
    <row r="416" spans="11:11" x14ac:dyDescent="0.3">
      <c r="K416" s="158"/>
    </row>
    <row r="417" spans="11:11" x14ac:dyDescent="0.3">
      <c r="K417" s="158"/>
    </row>
    <row r="418" spans="11:11" x14ac:dyDescent="0.3">
      <c r="K418" s="158"/>
    </row>
    <row r="419" spans="11:11" x14ac:dyDescent="0.3">
      <c r="K419" s="158"/>
    </row>
    <row r="420" spans="11:11" x14ac:dyDescent="0.3">
      <c r="K420" s="158"/>
    </row>
    <row r="421" spans="11:11" x14ac:dyDescent="0.3">
      <c r="K421" s="158"/>
    </row>
    <row r="422" spans="11:11" x14ac:dyDescent="0.3">
      <c r="K422" s="158"/>
    </row>
    <row r="423" spans="11:11" x14ac:dyDescent="0.3">
      <c r="K423" s="158"/>
    </row>
    <row r="424" spans="11:11" x14ac:dyDescent="0.3">
      <c r="K424" s="158"/>
    </row>
    <row r="425" spans="11:11" x14ac:dyDescent="0.3">
      <c r="K425" s="158"/>
    </row>
    <row r="426" spans="11:11" x14ac:dyDescent="0.3">
      <c r="K426" s="158"/>
    </row>
    <row r="427" spans="11:11" x14ac:dyDescent="0.3">
      <c r="K427" s="158"/>
    </row>
    <row r="428" spans="11:11" x14ac:dyDescent="0.3">
      <c r="K428" s="158"/>
    </row>
    <row r="429" spans="11:11" x14ac:dyDescent="0.3">
      <c r="K429" s="158"/>
    </row>
    <row r="430" spans="11:11" x14ac:dyDescent="0.3">
      <c r="K430" s="158"/>
    </row>
    <row r="431" spans="11:11" x14ac:dyDescent="0.3">
      <c r="K431" s="158"/>
    </row>
    <row r="432" spans="11:11" x14ac:dyDescent="0.3">
      <c r="K432" s="158"/>
    </row>
    <row r="433" spans="11:11" x14ac:dyDescent="0.3">
      <c r="K433" s="158"/>
    </row>
    <row r="434" spans="11:11" x14ac:dyDescent="0.3">
      <c r="K434" s="158"/>
    </row>
    <row r="435" spans="11:11" x14ac:dyDescent="0.3">
      <c r="K435" s="158"/>
    </row>
    <row r="436" spans="11:11" x14ac:dyDescent="0.3">
      <c r="K436" s="158"/>
    </row>
    <row r="437" spans="11:11" x14ac:dyDescent="0.3">
      <c r="K437" s="158"/>
    </row>
    <row r="438" spans="11:11" x14ac:dyDescent="0.3">
      <c r="K438" s="158"/>
    </row>
    <row r="439" spans="11:11" x14ac:dyDescent="0.3">
      <c r="K439" s="158"/>
    </row>
    <row r="440" spans="11:11" x14ac:dyDescent="0.3">
      <c r="K440" s="158"/>
    </row>
    <row r="441" spans="11:11" x14ac:dyDescent="0.3">
      <c r="K441" s="158"/>
    </row>
    <row r="442" spans="11:11" x14ac:dyDescent="0.3">
      <c r="K442" s="158"/>
    </row>
    <row r="443" spans="11:11" x14ac:dyDescent="0.3">
      <c r="K443" s="158"/>
    </row>
    <row r="444" spans="11:11" x14ac:dyDescent="0.3">
      <c r="K444" s="158"/>
    </row>
    <row r="445" spans="11:11" x14ac:dyDescent="0.3">
      <c r="K445" s="158"/>
    </row>
    <row r="446" spans="11:11" x14ac:dyDescent="0.3">
      <c r="K446" s="158"/>
    </row>
    <row r="447" spans="11:11" x14ac:dyDescent="0.3">
      <c r="K447" s="158"/>
    </row>
    <row r="448" spans="11:11" x14ac:dyDescent="0.3">
      <c r="K448" s="158"/>
    </row>
    <row r="449" spans="11:11" x14ac:dyDescent="0.3">
      <c r="K449" s="158"/>
    </row>
    <row r="450" spans="11:11" x14ac:dyDescent="0.3">
      <c r="K450" s="158"/>
    </row>
    <row r="451" spans="11:11" x14ac:dyDescent="0.3">
      <c r="K451" s="158"/>
    </row>
    <row r="452" spans="11:11" x14ac:dyDescent="0.3">
      <c r="K452" s="158"/>
    </row>
    <row r="453" spans="11:11" x14ac:dyDescent="0.3">
      <c r="K453" s="158"/>
    </row>
    <row r="454" spans="11:11" x14ac:dyDescent="0.3">
      <c r="K454" s="158"/>
    </row>
    <row r="455" spans="11:11" x14ac:dyDescent="0.3">
      <c r="K455" s="158"/>
    </row>
    <row r="456" spans="11:11" x14ac:dyDescent="0.3">
      <c r="K456" s="158"/>
    </row>
    <row r="457" spans="11:11" x14ac:dyDescent="0.3">
      <c r="K457" s="158"/>
    </row>
    <row r="458" spans="11:11" x14ac:dyDescent="0.3">
      <c r="K458" s="158"/>
    </row>
    <row r="459" spans="11:11" x14ac:dyDescent="0.3">
      <c r="K459" s="158"/>
    </row>
    <row r="460" spans="11:11" x14ac:dyDescent="0.3">
      <c r="K460" s="158"/>
    </row>
    <row r="461" spans="11:11" x14ac:dyDescent="0.3">
      <c r="K461" s="158"/>
    </row>
    <row r="462" spans="11:11" x14ac:dyDescent="0.3">
      <c r="K462" s="158"/>
    </row>
    <row r="463" spans="11:11" x14ac:dyDescent="0.3">
      <c r="K463" s="158"/>
    </row>
    <row r="464" spans="11:11" x14ac:dyDescent="0.3">
      <c r="K464" s="158"/>
    </row>
    <row r="465" spans="11:11" x14ac:dyDescent="0.3">
      <c r="K465" s="158"/>
    </row>
    <row r="466" spans="11:11" x14ac:dyDescent="0.3">
      <c r="K466" s="158"/>
    </row>
    <row r="467" spans="11:11" x14ac:dyDescent="0.3">
      <c r="K467" s="158"/>
    </row>
    <row r="468" spans="11:11" x14ac:dyDescent="0.3">
      <c r="K468" s="158"/>
    </row>
    <row r="469" spans="11:11" x14ac:dyDescent="0.3">
      <c r="K469" s="158"/>
    </row>
    <row r="470" spans="11:11" x14ac:dyDescent="0.3">
      <c r="K470" s="158"/>
    </row>
    <row r="471" spans="11:11" x14ac:dyDescent="0.3">
      <c r="K471" s="158"/>
    </row>
    <row r="472" spans="11:11" x14ac:dyDescent="0.3">
      <c r="K472" s="158"/>
    </row>
    <row r="473" spans="11:11" x14ac:dyDescent="0.3">
      <c r="K473" s="158"/>
    </row>
    <row r="474" spans="11:11" x14ac:dyDescent="0.3">
      <c r="K474" s="158"/>
    </row>
    <row r="475" spans="11:11" x14ac:dyDescent="0.3">
      <c r="K475" s="158"/>
    </row>
    <row r="476" spans="11:11" x14ac:dyDescent="0.3">
      <c r="K476" s="158"/>
    </row>
    <row r="477" spans="11:11" x14ac:dyDescent="0.3">
      <c r="K477" s="158"/>
    </row>
    <row r="478" spans="11:11" x14ac:dyDescent="0.3">
      <c r="K478" s="158"/>
    </row>
    <row r="479" spans="11:11" x14ac:dyDescent="0.3">
      <c r="K479" s="158"/>
    </row>
    <row r="480" spans="11:11" x14ac:dyDescent="0.3">
      <c r="K480" s="158"/>
    </row>
    <row r="481" spans="11:11" x14ac:dyDescent="0.3">
      <c r="K481" s="158"/>
    </row>
    <row r="482" spans="11:11" x14ac:dyDescent="0.3">
      <c r="K482" s="158"/>
    </row>
    <row r="483" spans="11:11" x14ac:dyDescent="0.3">
      <c r="K483" s="158"/>
    </row>
    <row r="484" spans="11:11" x14ac:dyDescent="0.3">
      <c r="K484" s="158"/>
    </row>
    <row r="485" spans="11:11" x14ac:dyDescent="0.3">
      <c r="K485" s="158"/>
    </row>
    <row r="486" spans="11:11" x14ac:dyDescent="0.3">
      <c r="K486" s="158"/>
    </row>
    <row r="487" spans="11:11" x14ac:dyDescent="0.3">
      <c r="K487" s="158"/>
    </row>
    <row r="488" spans="11:11" x14ac:dyDescent="0.3">
      <c r="K488" s="158"/>
    </row>
    <row r="489" spans="11:11" x14ac:dyDescent="0.3">
      <c r="K489" s="158"/>
    </row>
    <row r="490" spans="11:11" x14ac:dyDescent="0.3">
      <c r="K490" s="158"/>
    </row>
    <row r="491" spans="11:11" x14ac:dyDescent="0.3">
      <c r="K491" s="158"/>
    </row>
    <row r="492" spans="11:11" x14ac:dyDescent="0.3">
      <c r="K492" s="158"/>
    </row>
    <row r="493" spans="11:11" x14ac:dyDescent="0.3">
      <c r="K493" s="158"/>
    </row>
    <row r="494" spans="11:11" x14ac:dyDescent="0.3">
      <c r="K494" s="158"/>
    </row>
    <row r="495" spans="11:11" x14ac:dyDescent="0.3">
      <c r="K495" s="158"/>
    </row>
    <row r="496" spans="11:11" x14ac:dyDescent="0.3">
      <c r="K496" s="158"/>
    </row>
    <row r="497" spans="11:11" x14ac:dyDescent="0.3">
      <c r="K497" s="158"/>
    </row>
    <row r="498" spans="11:11" x14ac:dyDescent="0.3">
      <c r="K498" s="158"/>
    </row>
    <row r="499" spans="11:11" x14ac:dyDescent="0.3">
      <c r="K499" s="158"/>
    </row>
    <row r="500" spans="11:11" x14ac:dyDescent="0.3">
      <c r="K500" s="158"/>
    </row>
    <row r="501" spans="11:11" x14ac:dyDescent="0.3">
      <c r="K501" s="158"/>
    </row>
    <row r="502" spans="11:11" x14ac:dyDescent="0.3">
      <c r="K502" s="158"/>
    </row>
    <row r="503" spans="11:11" x14ac:dyDescent="0.3">
      <c r="K503" s="158"/>
    </row>
    <row r="504" spans="11:11" x14ac:dyDescent="0.3">
      <c r="K504" s="158"/>
    </row>
    <row r="505" spans="11:11" x14ac:dyDescent="0.3">
      <c r="K505" s="158"/>
    </row>
    <row r="506" spans="11:11" x14ac:dyDescent="0.3">
      <c r="K506" s="158"/>
    </row>
    <row r="507" spans="11:11" x14ac:dyDescent="0.3">
      <c r="K507" s="158"/>
    </row>
    <row r="508" spans="11:11" x14ac:dyDescent="0.3">
      <c r="K508" s="158"/>
    </row>
    <row r="509" spans="11:11" x14ac:dyDescent="0.3">
      <c r="K509" s="158"/>
    </row>
    <row r="510" spans="11:11" x14ac:dyDescent="0.3">
      <c r="K510" s="158"/>
    </row>
    <row r="511" spans="11:11" x14ac:dyDescent="0.3">
      <c r="K511" s="158"/>
    </row>
    <row r="512" spans="11:11" x14ac:dyDescent="0.3">
      <c r="K512" s="158"/>
    </row>
    <row r="513" spans="11:11" x14ac:dyDescent="0.3">
      <c r="K513" s="158"/>
    </row>
    <row r="514" spans="11:11" x14ac:dyDescent="0.3">
      <c r="K514" s="158"/>
    </row>
    <row r="515" spans="11:11" x14ac:dyDescent="0.3">
      <c r="K515" s="158"/>
    </row>
    <row r="516" spans="11:11" x14ac:dyDescent="0.3">
      <c r="K516" s="158"/>
    </row>
    <row r="517" spans="11:11" x14ac:dyDescent="0.3">
      <c r="K517" s="158"/>
    </row>
    <row r="518" spans="11:11" x14ac:dyDescent="0.3">
      <c r="K518" s="158"/>
    </row>
    <row r="519" spans="11:11" x14ac:dyDescent="0.3">
      <c r="K519" s="158"/>
    </row>
    <row r="520" spans="11:11" x14ac:dyDescent="0.3">
      <c r="K520" s="158"/>
    </row>
    <row r="521" spans="11:11" x14ac:dyDescent="0.3">
      <c r="K521" s="158"/>
    </row>
    <row r="522" spans="11:11" x14ac:dyDescent="0.3">
      <c r="K522" s="158"/>
    </row>
    <row r="523" spans="11:11" x14ac:dyDescent="0.3">
      <c r="K523" s="158"/>
    </row>
    <row r="524" spans="11:11" x14ac:dyDescent="0.3">
      <c r="K524" s="158"/>
    </row>
    <row r="525" spans="11:11" x14ac:dyDescent="0.3">
      <c r="K525" s="158"/>
    </row>
    <row r="526" spans="11:11" x14ac:dyDescent="0.3">
      <c r="K526" s="158"/>
    </row>
    <row r="527" spans="11:11" x14ac:dyDescent="0.3">
      <c r="K527" s="158"/>
    </row>
    <row r="528" spans="11:11" x14ac:dyDescent="0.3">
      <c r="K528" s="158"/>
    </row>
    <row r="529" spans="11:11" x14ac:dyDescent="0.3">
      <c r="K529" s="158"/>
    </row>
    <row r="530" spans="11:11" x14ac:dyDescent="0.3">
      <c r="K530" s="158"/>
    </row>
    <row r="531" spans="11:11" x14ac:dyDescent="0.3">
      <c r="K531" s="158"/>
    </row>
    <row r="532" spans="11:11" x14ac:dyDescent="0.3">
      <c r="K532" s="158"/>
    </row>
    <row r="533" spans="11:11" x14ac:dyDescent="0.3">
      <c r="K533" s="158"/>
    </row>
    <row r="534" spans="11:11" x14ac:dyDescent="0.3">
      <c r="K534" s="158"/>
    </row>
    <row r="535" spans="11:11" x14ac:dyDescent="0.3">
      <c r="K535" s="158"/>
    </row>
    <row r="536" spans="11:11" x14ac:dyDescent="0.3">
      <c r="K536" s="158"/>
    </row>
    <row r="537" spans="11:11" x14ac:dyDescent="0.3">
      <c r="K537" s="158"/>
    </row>
    <row r="538" spans="11:11" x14ac:dyDescent="0.3">
      <c r="K538" s="158"/>
    </row>
    <row r="539" spans="11:11" x14ac:dyDescent="0.3">
      <c r="K539" s="158"/>
    </row>
    <row r="540" spans="11:11" x14ac:dyDescent="0.3">
      <c r="K540" s="158"/>
    </row>
    <row r="541" spans="11:11" x14ac:dyDescent="0.3">
      <c r="K541" s="158"/>
    </row>
    <row r="542" spans="11:11" x14ac:dyDescent="0.3">
      <c r="K542" s="158"/>
    </row>
    <row r="543" spans="11:11" x14ac:dyDescent="0.3">
      <c r="K543" s="158"/>
    </row>
    <row r="544" spans="11:11" x14ac:dyDescent="0.3">
      <c r="K544" s="158"/>
    </row>
    <row r="545" spans="11:11" x14ac:dyDescent="0.3">
      <c r="K545" s="158"/>
    </row>
    <row r="546" spans="11:11" x14ac:dyDescent="0.3">
      <c r="K546" s="158"/>
    </row>
    <row r="547" spans="11:11" x14ac:dyDescent="0.3">
      <c r="K547" s="158"/>
    </row>
    <row r="548" spans="11:11" x14ac:dyDescent="0.3">
      <c r="K548" s="158"/>
    </row>
    <row r="549" spans="11:11" x14ac:dyDescent="0.3">
      <c r="K549" s="158"/>
    </row>
    <row r="550" spans="11:11" x14ac:dyDescent="0.3">
      <c r="K550" s="158"/>
    </row>
    <row r="551" spans="11:11" x14ac:dyDescent="0.3">
      <c r="K551" s="158"/>
    </row>
    <row r="552" spans="11:11" x14ac:dyDescent="0.3">
      <c r="K552" s="158"/>
    </row>
    <row r="553" spans="11:11" x14ac:dyDescent="0.3">
      <c r="K553" s="158"/>
    </row>
    <row r="554" spans="11:11" x14ac:dyDescent="0.3">
      <c r="K554" s="158"/>
    </row>
    <row r="555" spans="11:11" x14ac:dyDescent="0.3">
      <c r="K555" s="158"/>
    </row>
    <row r="556" spans="11:11" x14ac:dyDescent="0.3">
      <c r="K556" s="158"/>
    </row>
    <row r="557" spans="11:11" x14ac:dyDescent="0.3">
      <c r="K557" s="158"/>
    </row>
    <row r="558" spans="11:11" x14ac:dyDescent="0.3">
      <c r="K558" s="158"/>
    </row>
    <row r="559" spans="11:11" x14ac:dyDescent="0.3">
      <c r="K559" s="158"/>
    </row>
    <row r="560" spans="11:11" x14ac:dyDescent="0.3">
      <c r="K560" s="158"/>
    </row>
    <row r="561" spans="11:11" x14ac:dyDescent="0.3">
      <c r="K561" s="158"/>
    </row>
    <row r="562" spans="11:11" x14ac:dyDescent="0.3">
      <c r="K562" s="158"/>
    </row>
    <row r="563" spans="11:11" x14ac:dyDescent="0.3">
      <c r="K563" s="158"/>
    </row>
    <row r="564" spans="11:11" x14ac:dyDescent="0.3">
      <c r="K564" s="158"/>
    </row>
    <row r="565" spans="11:11" x14ac:dyDescent="0.3">
      <c r="K565" s="158"/>
    </row>
    <row r="566" spans="11:11" x14ac:dyDescent="0.3">
      <c r="K566" s="158"/>
    </row>
    <row r="567" spans="11:11" x14ac:dyDescent="0.3">
      <c r="K567" s="158"/>
    </row>
    <row r="568" spans="11:11" x14ac:dyDescent="0.3">
      <c r="K568" s="158"/>
    </row>
    <row r="569" spans="11:11" x14ac:dyDescent="0.3">
      <c r="K569" s="158"/>
    </row>
    <row r="570" spans="11:11" x14ac:dyDescent="0.3">
      <c r="K570" s="158"/>
    </row>
    <row r="571" spans="11:11" x14ac:dyDescent="0.3">
      <c r="K571" s="158"/>
    </row>
    <row r="572" spans="11:11" x14ac:dyDescent="0.3">
      <c r="K572" s="158"/>
    </row>
    <row r="573" spans="11:11" x14ac:dyDescent="0.3">
      <c r="K573" s="158"/>
    </row>
    <row r="574" spans="11:11" x14ac:dyDescent="0.3">
      <c r="K574" s="158"/>
    </row>
    <row r="575" spans="11:11" x14ac:dyDescent="0.3">
      <c r="K575" s="158"/>
    </row>
    <row r="576" spans="11:11" x14ac:dyDescent="0.3">
      <c r="K576" s="158"/>
    </row>
    <row r="577" spans="11:11" x14ac:dyDescent="0.3">
      <c r="K577" s="158"/>
    </row>
    <row r="578" spans="11:11" x14ac:dyDescent="0.3">
      <c r="K578" s="158"/>
    </row>
    <row r="579" spans="11:11" x14ac:dyDescent="0.3">
      <c r="K579" s="158"/>
    </row>
    <row r="580" spans="11:11" x14ac:dyDescent="0.3">
      <c r="K580" s="158"/>
    </row>
    <row r="581" spans="11:11" x14ac:dyDescent="0.3">
      <c r="K581" s="158"/>
    </row>
    <row r="582" spans="11:11" x14ac:dyDescent="0.3">
      <c r="K582" s="158"/>
    </row>
    <row r="583" spans="11:11" x14ac:dyDescent="0.3">
      <c r="K583" s="158"/>
    </row>
    <row r="584" spans="11:11" x14ac:dyDescent="0.3">
      <c r="K584" s="158"/>
    </row>
    <row r="585" spans="11:11" x14ac:dyDescent="0.3">
      <c r="K585" s="158"/>
    </row>
    <row r="586" spans="11:11" x14ac:dyDescent="0.3">
      <c r="K586" s="158"/>
    </row>
    <row r="587" spans="11:11" x14ac:dyDescent="0.3">
      <c r="K587" s="158"/>
    </row>
    <row r="588" spans="11:11" x14ac:dyDescent="0.3">
      <c r="K588" s="158"/>
    </row>
    <row r="589" spans="11:11" x14ac:dyDescent="0.3">
      <c r="K589" s="158"/>
    </row>
    <row r="590" spans="11:11" x14ac:dyDescent="0.3">
      <c r="K590" s="158"/>
    </row>
    <row r="591" spans="11:11" x14ac:dyDescent="0.3">
      <c r="K591" s="158"/>
    </row>
    <row r="592" spans="11:11" x14ac:dyDescent="0.3">
      <c r="K592" s="158"/>
    </row>
    <row r="593" spans="11:11" x14ac:dyDescent="0.3">
      <c r="K593" s="158"/>
    </row>
    <row r="594" spans="11:11" x14ac:dyDescent="0.3">
      <c r="K594" s="158"/>
    </row>
    <row r="595" spans="11:11" x14ac:dyDescent="0.3">
      <c r="K595" s="158"/>
    </row>
    <row r="596" spans="11:11" x14ac:dyDescent="0.3">
      <c r="K596" s="158"/>
    </row>
    <row r="597" spans="11:11" x14ac:dyDescent="0.3">
      <c r="K597" s="158"/>
    </row>
    <row r="598" spans="11:11" x14ac:dyDescent="0.3">
      <c r="K598" s="158"/>
    </row>
    <row r="599" spans="11:11" x14ac:dyDescent="0.3">
      <c r="K599" s="158"/>
    </row>
    <row r="600" spans="11:11" x14ac:dyDescent="0.3">
      <c r="K600" s="158"/>
    </row>
    <row r="601" spans="11:11" x14ac:dyDescent="0.3">
      <c r="K601" s="158"/>
    </row>
    <row r="602" spans="11:11" x14ac:dyDescent="0.3">
      <c r="K602" s="158"/>
    </row>
    <row r="603" spans="11:11" x14ac:dyDescent="0.3">
      <c r="K603" s="158"/>
    </row>
    <row r="604" spans="11:11" x14ac:dyDescent="0.3">
      <c r="K604" s="158"/>
    </row>
  </sheetData>
  <conditionalFormatting sqref="J9:J26 J30:J63 J67:J80">
    <cfRule type="cellIs" dxfId="8" priority="5" operator="equal">
      <formula>0</formula>
    </cfRule>
  </conditionalFormatting>
  <pageMargins left="0.7" right="0.7" top="0.75" bottom="0.75" header="0.3" footer="0.3"/>
  <pageSetup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26</vt:i4>
      </vt:variant>
    </vt:vector>
  </HeadingPairs>
  <TitlesOfParts>
    <vt:vector size="41" baseType="lpstr">
      <vt:lpstr>EA-REDA</vt:lpstr>
      <vt:lpstr>RES-EEI &gt;$200K</vt:lpstr>
      <vt:lpstr>RES-EEI &lt;$200K</vt:lpstr>
      <vt:lpstr>RES-EEI &lt;$80K</vt:lpstr>
      <vt:lpstr>RES-EEI loan &gt;$600K</vt:lpstr>
      <vt:lpstr>RES-EEI loan &lt;$600K (TPC&gt;$200K)</vt:lpstr>
      <vt:lpstr>RES-EEI loan &lt;$600K (TPC&lt;$200K)</vt:lpstr>
      <vt:lpstr>RES-EEI loan &lt;$600K (TPC&lt;$80K)</vt:lpstr>
      <vt:lpstr>RES-EEI Combo &gt;$600K</vt:lpstr>
      <vt:lpstr>RES-EEI Combo &lt;$600K&amp;TPC&gt;$200K</vt:lpstr>
      <vt:lpstr>RES-EEI Combo &lt;$600K&amp;TPC&lt;$200K</vt:lpstr>
      <vt:lpstr>RES-EEI Combo &lt;$600K&amp;TPC&lt;$80K</vt:lpstr>
      <vt:lpstr>grants cost to government</vt:lpstr>
      <vt:lpstr>loan cost to government</vt:lpstr>
      <vt:lpstr>Totals for Public </vt:lpstr>
      <vt:lpstr>'EA-REDA'!Print_Area</vt:lpstr>
      <vt:lpstr>'grants cost to government'!Print_Area</vt:lpstr>
      <vt:lpstr>'loan cost to government'!Print_Area</vt:lpstr>
      <vt:lpstr>'RES-EEI &lt;$200K'!Print_Area</vt:lpstr>
      <vt:lpstr>'RES-EEI &lt;$80K'!Print_Area</vt:lpstr>
      <vt:lpstr>'RES-EEI &gt;$200K'!Print_Area</vt:lpstr>
      <vt:lpstr>'RES-EEI Combo &lt;$600K&amp;TPC&lt;$200K'!Print_Area</vt:lpstr>
      <vt:lpstr>'RES-EEI Combo &lt;$600K&amp;TPC&lt;$80K'!Print_Area</vt:lpstr>
      <vt:lpstr>'RES-EEI Combo &lt;$600K&amp;TPC&gt;$200K'!Print_Area</vt:lpstr>
      <vt:lpstr>'RES-EEI Combo &gt;$600K'!Print_Area</vt:lpstr>
      <vt:lpstr>'RES-EEI loan &lt;$600K (TPC&lt;$200K)'!Print_Area</vt:lpstr>
      <vt:lpstr>'RES-EEI loan &lt;$600K (TPC&lt;$80K)'!Print_Area</vt:lpstr>
      <vt:lpstr>'RES-EEI loan &lt;$600K (TPC&gt;$200K)'!Print_Area</vt:lpstr>
      <vt:lpstr>'RES-EEI loan &gt;$600K'!Print_Area</vt:lpstr>
      <vt:lpstr>'EA-REDA'!Print_Titles</vt:lpstr>
      <vt:lpstr>'RES-EEI &lt;$200K'!Print_Titles</vt:lpstr>
      <vt:lpstr>'RES-EEI &lt;$80K'!Print_Titles</vt:lpstr>
      <vt:lpstr>'RES-EEI &gt;$200K'!Print_Titles</vt:lpstr>
      <vt:lpstr>'RES-EEI Combo &lt;$600K&amp;TPC&lt;$200K'!Print_Titles</vt:lpstr>
      <vt:lpstr>'RES-EEI Combo &lt;$600K&amp;TPC&lt;$80K'!Print_Titles</vt:lpstr>
      <vt:lpstr>'RES-EEI Combo &lt;$600K&amp;TPC&gt;$200K'!Print_Titles</vt:lpstr>
      <vt:lpstr>'RES-EEI Combo &gt;$600K'!Print_Titles</vt:lpstr>
      <vt:lpstr>'RES-EEI loan &lt;$600K (TPC&lt;$200K)'!Print_Titles</vt:lpstr>
      <vt:lpstr>'RES-EEI loan &lt;$600K (TPC&lt;$80K)'!Print_Titles</vt:lpstr>
      <vt:lpstr>'RES-EEI loan &lt;$600K (TPC&gt;$200K)'!Print_Titles</vt:lpstr>
      <vt:lpstr>'RES-EEI loan &gt;$600K'!Print_Titles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william.smith</dc:creator>
  <cp:lastModifiedBy>Brown, Kimble - RD, Washington, DC</cp:lastModifiedBy>
  <cp:lastPrinted>2015-02-04T22:25:16Z</cp:lastPrinted>
  <dcterms:created xsi:type="dcterms:W3CDTF">2007-09-19T13:39:38Z</dcterms:created>
  <dcterms:modified xsi:type="dcterms:W3CDTF">2015-02-18T20:02:19Z</dcterms:modified>
</cp:coreProperties>
</file>