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6735" windowWidth="17400" windowHeight="6780" activeTab="4"/>
  </bookViews>
  <sheets>
    <sheet name="RES-EEI grants Interim Rule" sheetId="8" r:id="rId1"/>
    <sheet name="grants cost to government" sheetId="4" r:id="rId2"/>
    <sheet name="RES-EEI loan Interim Rule" sheetId="9" r:id="rId3"/>
    <sheet name="loan cost to government" sheetId="5" r:id="rId4"/>
    <sheet name="Totals " sheetId="7" r:id="rId5"/>
  </sheets>
  <definedNames>
    <definedName name="_xlnm.Print_Area" localSheetId="0">'RES-EEI grants Interim Rule'!$A$1:$J$76</definedName>
  </definedNames>
  <calcPr calcId="125725"/>
</workbook>
</file>

<file path=xl/calcChain.xml><?xml version="1.0" encoding="utf-8"?>
<calcChain xmlns="http://schemas.openxmlformats.org/spreadsheetml/2006/main">
  <c r="H53" i="8"/>
  <c r="F53"/>
  <c r="D51"/>
  <c r="F51" s="1"/>
  <c r="H51" s="1"/>
  <c r="J51" s="1"/>
  <c r="D50"/>
  <c r="F50" s="1"/>
  <c r="H50" s="1"/>
  <c r="J50" s="1"/>
  <c r="J53" s="1"/>
  <c r="I11" i="4"/>
  <c r="G9" i="9"/>
  <c r="I9" s="1"/>
  <c r="B9" i="7"/>
  <c r="C3" i="4"/>
  <c r="C6"/>
  <c r="C5"/>
  <c r="F8" i="8"/>
  <c r="H8" s="1"/>
  <c r="J8" s="1"/>
  <c r="D17"/>
  <c r="F17" s="1"/>
  <c r="H17" s="1"/>
  <c r="J17" s="1"/>
  <c r="D63"/>
  <c r="D62"/>
  <c r="D52"/>
  <c r="F52" s="1"/>
  <c r="H52" s="1"/>
  <c r="J52" s="1"/>
  <c r="D60"/>
  <c r="F60" s="1"/>
  <c r="H60" s="1"/>
  <c r="J60" s="1"/>
  <c r="D59"/>
  <c r="D58"/>
  <c r="D57"/>
  <c r="D42"/>
  <c r="F42" s="1"/>
  <c r="H42" s="1"/>
  <c r="J42" s="1"/>
  <c r="D49"/>
  <c r="D71" s="1"/>
  <c r="F71" s="1"/>
  <c r="H71" s="1"/>
  <c r="J71" s="1"/>
  <c r="D36"/>
  <c r="F36" s="1"/>
  <c r="H36" s="1"/>
  <c r="J36" s="1"/>
  <c r="F62"/>
  <c r="H62" s="1"/>
  <c r="J62" s="1"/>
  <c r="F63"/>
  <c r="H63" s="1"/>
  <c r="J63" s="1"/>
  <c r="G74" i="9"/>
  <c r="I74" s="1"/>
  <c r="K74" s="1"/>
  <c r="G73"/>
  <c r="I73" s="1"/>
  <c r="K73" s="1"/>
  <c r="G72"/>
  <c r="I72" s="1"/>
  <c r="K72" s="1"/>
  <c r="G71"/>
  <c r="I71" s="1"/>
  <c r="K71" s="1"/>
  <c r="G70"/>
  <c r="I70" s="1"/>
  <c r="K70" s="1"/>
  <c r="G69"/>
  <c r="I69" s="1"/>
  <c r="K69" s="1"/>
  <c r="G62"/>
  <c r="I62" s="1"/>
  <c r="K62" s="1"/>
  <c r="G61"/>
  <c r="I61" s="1"/>
  <c r="K61" s="1"/>
  <c r="G60"/>
  <c r="I60" s="1"/>
  <c r="K60" s="1"/>
  <c r="G59"/>
  <c r="I59" s="1"/>
  <c r="K59" s="1"/>
  <c r="G58"/>
  <c r="I58" s="1"/>
  <c r="K58" s="1"/>
  <c r="G57"/>
  <c r="I57" s="1"/>
  <c r="K57" s="1"/>
  <c r="G55"/>
  <c r="I55" s="1"/>
  <c r="K55" s="1"/>
  <c r="G54"/>
  <c r="I54" s="1"/>
  <c r="K54" s="1"/>
  <c r="G53"/>
  <c r="I53" s="1"/>
  <c r="K53" s="1"/>
  <c r="G52"/>
  <c r="I52" s="1"/>
  <c r="K52" s="1"/>
  <c r="G51"/>
  <c r="I51" s="1"/>
  <c r="K51" s="1"/>
  <c r="G50"/>
  <c r="I50" s="1"/>
  <c r="K50" s="1"/>
  <c r="G49"/>
  <c r="I49" s="1"/>
  <c r="K49" s="1"/>
  <c r="G48"/>
  <c r="I48" s="1"/>
  <c r="K48" s="1"/>
  <c r="G47"/>
  <c r="I47" s="1"/>
  <c r="K47" s="1"/>
  <c r="G45"/>
  <c r="I45" s="1"/>
  <c r="K45" s="1"/>
  <c r="G44"/>
  <c r="I44" s="1"/>
  <c r="K44" s="1"/>
  <c r="G43"/>
  <c r="I43" s="1"/>
  <c r="K43" s="1"/>
  <c r="G42"/>
  <c r="I42" s="1"/>
  <c r="K42" s="1"/>
  <c r="G41"/>
  <c r="I41" s="1"/>
  <c r="K41" s="1"/>
  <c r="G40"/>
  <c r="I40" s="1"/>
  <c r="K40" s="1"/>
  <c r="G39"/>
  <c r="I39" s="1"/>
  <c r="K39" s="1"/>
  <c r="G38"/>
  <c r="I38" s="1"/>
  <c r="K38" s="1"/>
  <c r="G37"/>
  <c r="I37" s="1"/>
  <c r="K37" s="1"/>
  <c r="G36"/>
  <c r="I36" s="1"/>
  <c r="K36" s="1"/>
  <c r="G35"/>
  <c r="I35" s="1"/>
  <c r="K35" s="1"/>
  <c r="G33"/>
  <c r="I33" s="1"/>
  <c r="K33" s="1"/>
  <c r="G32"/>
  <c r="I32" s="1"/>
  <c r="K32" s="1"/>
  <c r="G31"/>
  <c r="I31" s="1"/>
  <c r="K31" s="1"/>
  <c r="G30"/>
  <c r="I30" s="1"/>
  <c r="K30" s="1"/>
  <c r="G29"/>
  <c r="I29" s="1"/>
  <c r="K29" s="1"/>
  <c r="G27"/>
  <c r="I27" s="1"/>
  <c r="K27" s="1"/>
  <c r="G26"/>
  <c r="I26" s="1"/>
  <c r="K26" s="1"/>
  <c r="G25"/>
  <c r="I25" s="1"/>
  <c r="K25" s="1"/>
  <c r="G24"/>
  <c r="I24" s="1"/>
  <c r="K24" s="1"/>
  <c r="G28"/>
  <c r="I28" s="1"/>
  <c r="K28" s="1"/>
  <c r="G22"/>
  <c r="I22" s="1"/>
  <c r="K22" s="1"/>
  <c r="G20"/>
  <c r="I20" s="1"/>
  <c r="K20" s="1"/>
  <c r="G18"/>
  <c r="I18" s="1"/>
  <c r="K18" s="1"/>
  <c r="G17"/>
  <c r="I17" s="1"/>
  <c r="K17" s="1"/>
  <c r="G19"/>
  <c r="I19" s="1"/>
  <c r="K19" s="1"/>
  <c r="G15"/>
  <c r="I15" s="1"/>
  <c r="K15" s="1"/>
  <c r="G14"/>
  <c r="I14" s="1"/>
  <c r="K14" s="1"/>
  <c r="G21"/>
  <c r="I21" s="1"/>
  <c r="K21" s="1"/>
  <c r="G13"/>
  <c r="I13" s="1"/>
  <c r="K13" s="1"/>
  <c r="G12"/>
  <c r="I12" s="1"/>
  <c r="K12" s="1"/>
  <c r="G11"/>
  <c r="I11" s="1"/>
  <c r="K11" s="1"/>
  <c r="G10"/>
  <c r="I10" s="1"/>
  <c r="K10" s="1"/>
  <c r="D22" i="8"/>
  <c r="F22" s="1"/>
  <c r="H22" s="1"/>
  <c r="J22" s="1"/>
  <c r="F32"/>
  <c r="H32" s="1"/>
  <c r="J32" s="1"/>
  <c r="D33"/>
  <c r="F33" s="1"/>
  <c r="H33" s="1"/>
  <c r="J33" s="1"/>
  <c r="D25"/>
  <c r="F25" s="1"/>
  <c r="H25" s="1"/>
  <c r="J25" s="1"/>
  <c r="D26"/>
  <c r="D28"/>
  <c r="F31" s="1"/>
  <c r="H31" s="1"/>
  <c r="J31" s="1"/>
  <c r="D27"/>
  <c r="F30" s="1"/>
  <c r="H30" s="1"/>
  <c r="J30" s="1"/>
  <c r="F66"/>
  <c r="H66" s="1"/>
  <c r="J66" s="1"/>
  <c r="F67"/>
  <c r="H67" s="1"/>
  <c r="J67" s="1"/>
  <c r="F69"/>
  <c r="H69" s="1"/>
  <c r="J69" s="1"/>
  <c r="F68"/>
  <c r="H68" s="1"/>
  <c r="J68" s="1"/>
  <c r="F72"/>
  <c r="H72" s="1"/>
  <c r="J72" s="1"/>
  <c r="F61"/>
  <c r="H61" s="1"/>
  <c r="J61" s="1"/>
  <c r="D46"/>
  <c r="F46" s="1"/>
  <c r="H46" s="1"/>
  <c r="J46" s="1"/>
  <c r="D45"/>
  <c r="F45" s="1"/>
  <c r="H45" s="1"/>
  <c r="J45" s="1"/>
  <c r="F44"/>
  <c r="H44" s="1"/>
  <c r="J44" s="1"/>
  <c r="F43"/>
  <c r="H43" s="1"/>
  <c r="J43" s="1"/>
  <c r="F39"/>
  <c r="H39" s="1"/>
  <c r="J39" s="1"/>
  <c r="F38"/>
  <c r="H38" s="1"/>
  <c r="J38" s="1"/>
  <c r="F37"/>
  <c r="H37" s="1"/>
  <c r="J37" s="1"/>
  <c r="F40"/>
  <c r="H40" s="1"/>
  <c r="J40" s="1"/>
  <c r="F41"/>
  <c r="H41" s="1"/>
  <c r="J41" s="1"/>
  <c r="F19"/>
  <c r="H19" s="1"/>
  <c r="J19" s="1"/>
  <c r="F18"/>
  <c r="H18" s="1"/>
  <c r="J18" s="1"/>
  <c r="F21"/>
  <c r="H21" s="1"/>
  <c r="J21" s="1"/>
  <c r="F16"/>
  <c r="H16" s="1"/>
  <c r="J16" s="1"/>
  <c r="F15"/>
  <c r="H15" s="1"/>
  <c r="J15" s="1"/>
  <c r="F14"/>
  <c r="H14" s="1"/>
  <c r="J14" s="1"/>
  <c r="F20"/>
  <c r="H20" s="1"/>
  <c r="J20" s="1"/>
  <c r="F12"/>
  <c r="H12" s="1"/>
  <c r="J12" s="1"/>
  <c r="F13"/>
  <c r="H13" s="1"/>
  <c r="J13" s="1"/>
  <c r="F9"/>
  <c r="H9" s="1"/>
  <c r="J9" s="1"/>
  <c r="F7"/>
  <c r="F27" l="1"/>
  <c r="H27" s="1"/>
  <c r="J27" s="1"/>
  <c r="F28"/>
  <c r="H28" s="1"/>
  <c r="J28" s="1"/>
  <c r="F57"/>
  <c r="H57" s="1"/>
  <c r="J57" s="1"/>
  <c r="F29"/>
  <c r="H29" s="1"/>
  <c r="J29" s="1"/>
  <c r="G16" i="9"/>
  <c r="I16" s="1"/>
  <c r="K16" s="1"/>
  <c r="G34"/>
  <c r="I34" s="1"/>
  <c r="K34" s="1"/>
  <c r="G46"/>
  <c r="I46" s="1"/>
  <c r="K46" s="1"/>
  <c r="G23"/>
  <c r="I23" s="1"/>
  <c r="K23" s="1"/>
  <c r="F26" i="8"/>
  <c r="H26" s="1"/>
  <c r="J26" s="1"/>
  <c r="H7"/>
  <c r="F49"/>
  <c r="H49" s="1"/>
  <c r="J49" s="1"/>
  <c r="D70"/>
  <c r="F70" s="1"/>
  <c r="H70" s="1"/>
  <c r="J70" s="1"/>
  <c r="C6" i="7" l="1"/>
  <c r="F59" i="8"/>
  <c r="H59" s="1"/>
  <c r="J59" s="1"/>
  <c r="F58"/>
  <c r="H58" s="1"/>
  <c r="J58" s="1"/>
  <c r="K9" i="9"/>
  <c r="K64" s="1"/>
  <c r="I64"/>
  <c r="G64"/>
  <c r="J7" i="8"/>
  <c r="J54" s="1"/>
  <c r="F54" l="1"/>
  <c r="H54"/>
  <c r="D6" i="7"/>
  <c r="F6" s="1"/>
  <c r="I65" i="9"/>
  <c r="D7" i="7"/>
  <c r="F7" s="1"/>
  <c r="G65" i="9"/>
  <c r="C7" i="7"/>
  <c r="K65" i="9"/>
  <c r="I12" i="5" l="1"/>
  <c r="I11"/>
  <c r="I10"/>
  <c r="I9"/>
  <c r="I8"/>
  <c r="I7"/>
  <c r="I6"/>
  <c r="I5"/>
  <c r="I4"/>
  <c r="I3"/>
  <c r="I13" s="1"/>
  <c r="I8" i="4"/>
  <c r="I9"/>
  <c r="I6"/>
  <c r="I5"/>
  <c r="I3"/>
  <c r="I7"/>
  <c r="I4"/>
  <c r="G7" i="7" l="1"/>
  <c r="C9" l="1"/>
  <c r="D9" l="1"/>
  <c r="G9" s="1"/>
  <c r="G6"/>
  <c r="F9" l="1"/>
</calcChain>
</file>

<file path=xl/comments1.xml><?xml version="1.0" encoding="utf-8"?>
<comments xmlns="http://schemas.openxmlformats.org/spreadsheetml/2006/main">
  <authors>
    <author>ken.meardon</author>
    <author>amy.cavanaugh</author>
  </authors>
  <commentList>
    <comment ref="D7" authorId="0">
      <text>
        <r>
          <rPr>
            <b/>
            <sz val="8"/>
            <color indexed="81"/>
            <rFont val="Tahoma"/>
            <family val="2"/>
          </rPr>
          <t>ken.meardon:</t>
        </r>
        <r>
          <rPr>
            <sz val="8"/>
            <color indexed="81"/>
            <rFont val="Tahoma"/>
            <family val="2"/>
          </rPr>
          <t xml:space="preserve">
1898*0.0025 rounded up to 5</t>
        </r>
      </text>
    </comment>
    <comment ref="D17" authorId="1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Assumes that 50% of applicants will provide self-score documentation.</t>
        </r>
      </text>
    </comment>
    <comment ref="D29" authorId="0">
      <text>
        <r>
          <rPr>
            <b/>
            <sz val="8"/>
            <color indexed="81"/>
            <rFont val="Tahoma"/>
            <family val="2"/>
          </rPr>
          <t>ken.meardon:</t>
        </r>
        <r>
          <rPr>
            <sz val="8"/>
            <color indexed="81"/>
            <rFont val="Tahoma"/>
            <family val="2"/>
          </rPr>
          <t xml:space="preserve">
D25 divided by 2 and rounded up to 1627</t>
        </r>
      </text>
    </comment>
    <comment ref="D32" authorId="0">
      <text>
        <r>
          <rPr>
            <b/>
            <sz val="8"/>
            <color indexed="81"/>
            <rFont val="Tahoma"/>
            <family val="2"/>
          </rPr>
          <t>ken.meardon:</t>
        </r>
        <r>
          <rPr>
            <sz val="8"/>
            <color indexed="81"/>
            <rFont val="Tahoma"/>
            <family val="2"/>
          </rPr>
          <t xml:space="preserve">
1956 times 0.3 and rounded up to 587</t>
        </r>
      </text>
    </comment>
    <comment ref="D37" authorId="0">
      <text>
        <r>
          <rPr>
            <b/>
            <sz val="8"/>
            <color indexed="81"/>
            <rFont val="Tahoma"/>
            <family val="2"/>
          </rPr>
          <t>ken.meardon:</t>
        </r>
        <r>
          <rPr>
            <sz val="8"/>
            <color indexed="81"/>
            <rFont val="Tahoma"/>
            <family val="2"/>
          </rPr>
          <t xml:space="preserve">
1898 time 0.1 and rounded up to 19 for this cell and the next three cells down</t>
        </r>
      </text>
    </comment>
    <comment ref="D40" authorId="1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Average number of wind obligations
</t>
        </r>
      </text>
    </comment>
    <comment ref="D50" authorId="1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Total apps on hand and average grant and grant combos
</t>
        </r>
      </text>
    </comment>
    <comment ref="D51" authorId="1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total obligations
plus one contractor per RES project</t>
        </r>
      </text>
    </comment>
    <comment ref="D52" authorId="1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Total apps on hand and average grant and grant combos
</t>
        </r>
      </text>
    </comment>
    <comment ref="D57" authorId="1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Total apps on hand and average grant and grant combos
</t>
        </r>
      </text>
    </comment>
    <comment ref="D58" authorId="1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Total apps on hand and average grant and grant combos
</t>
        </r>
      </text>
    </comment>
    <comment ref="D59" authorId="1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Total apps on hand and average grant and grant combos
</t>
        </r>
      </text>
    </comment>
    <comment ref="D60" authorId="1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Total apps on hand and average grant and grant combos
</t>
        </r>
      </text>
    </comment>
    <comment ref="D61" authorId="1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Average number of grant $100k or above
</t>
        </r>
      </text>
    </comment>
    <comment ref="D62" authorId="1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Total apps on hand and average grant and grant combos
</t>
        </r>
      </text>
    </comment>
    <comment ref="D63" authorId="1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Total apps on hand and average grant and grant combos
</t>
        </r>
      </text>
    </comment>
  </commentList>
</comments>
</file>

<file path=xl/comments2.xml><?xml version="1.0" encoding="utf-8"?>
<comments xmlns="http://schemas.openxmlformats.org/spreadsheetml/2006/main">
  <authors>
    <author>amy.cavanaugh</author>
    <author>ken.meardon</author>
  </authors>
  <commentList>
    <comment ref="E17" authorId="0">
      <text>
        <r>
          <rPr>
            <b/>
            <sz val="8"/>
            <color indexed="81"/>
            <rFont val="Tahoma"/>
            <family val="2"/>
          </rPr>
          <t>amy.cavanaugh:</t>
        </r>
        <r>
          <rPr>
            <sz val="8"/>
            <color indexed="81"/>
            <rFont val="Tahoma"/>
            <family val="2"/>
          </rPr>
          <t xml:space="preserve">
loan request above $600k
average obligation plus on hand</t>
        </r>
      </text>
    </comment>
    <comment ref="E18" authorId="0">
      <text>
        <r>
          <rPr>
            <b/>
            <sz val="8"/>
            <color indexed="81"/>
            <rFont val="Tahoma"/>
            <family val="2"/>
          </rPr>
          <t>amy.cavanaugh:</t>
        </r>
        <r>
          <rPr>
            <sz val="8"/>
            <color indexed="81"/>
            <rFont val="Tahoma"/>
            <family val="2"/>
          </rPr>
          <t xml:space="preserve">
Loan only
</t>
        </r>
      </text>
    </comment>
    <comment ref="E21" authorId="0">
      <text>
        <r>
          <rPr>
            <b/>
            <sz val="8"/>
            <color indexed="81"/>
            <rFont val="Tahoma"/>
            <family val="2"/>
          </rPr>
          <t>amy.cavanaugh:</t>
        </r>
        <r>
          <rPr>
            <sz val="8"/>
            <color indexed="81"/>
            <rFont val="Tahoma"/>
            <family val="2"/>
          </rPr>
          <t xml:space="preserve">
Loan only count combos counted under grants
</t>
        </r>
      </text>
    </comment>
    <comment ref="E22" authorId="0">
      <text>
        <r>
          <rPr>
            <b/>
            <sz val="8"/>
            <color indexed="81"/>
            <rFont val="Tahoma"/>
            <family val="2"/>
          </rPr>
          <t>amy.cavanaugh:</t>
        </r>
        <r>
          <rPr>
            <sz val="8"/>
            <color indexed="81"/>
            <rFont val="Tahoma"/>
            <family val="2"/>
          </rPr>
          <t xml:space="preserve">
All loan only and combos
</t>
        </r>
      </text>
    </comment>
    <comment ref="E23" authorId="0">
      <text>
        <r>
          <rPr>
            <b/>
            <sz val="8"/>
            <color indexed="81"/>
            <rFont val="Tahoma"/>
            <family val="2"/>
          </rPr>
          <t>amy.cavanaugh:</t>
        </r>
        <r>
          <rPr>
            <sz val="8"/>
            <color indexed="81"/>
            <rFont val="Tahoma"/>
            <family val="2"/>
          </rPr>
          <t xml:space="preserve">
All loan only and combos
</t>
        </r>
      </text>
    </comment>
    <comment ref="E24" authorId="0">
      <text>
        <r>
          <rPr>
            <b/>
            <sz val="8"/>
            <color indexed="81"/>
            <rFont val="Tahoma"/>
            <family val="2"/>
          </rPr>
          <t>amy.cavanaugh:</t>
        </r>
        <r>
          <rPr>
            <sz val="8"/>
            <color indexed="81"/>
            <rFont val="Tahoma"/>
            <family val="2"/>
          </rPr>
          <t xml:space="preserve">
All loan only and combos
</t>
        </r>
      </text>
    </comment>
    <comment ref="E26" authorId="0">
      <text>
        <r>
          <rPr>
            <b/>
            <sz val="8"/>
            <color indexed="81"/>
            <rFont val="Tahoma"/>
            <family val="2"/>
          </rPr>
          <t>amy.cavanaugh:</t>
        </r>
        <r>
          <rPr>
            <sz val="8"/>
            <color indexed="81"/>
            <rFont val="Tahoma"/>
            <family val="2"/>
          </rPr>
          <t xml:space="preserve">
3 done as of 2011
</t>
        </r>
      </text>
    </comment>
    <comment ref="E36" authorId="0">
      <text>
        <r>
          <rPr>
            <b/>
            <sz val="8"/>
            <color indexed="81"/>
            <rFont val="Tahoma"/>
            <family val="2"/>
          </rPr>
          <t>amy.cavanaugh:</t>
        </r>
        <r>
          <rPr>
            <sz val="8"/>
            <color indexed="81"/>
            <rFont val="Tahoma"/>
            <family val="2"/>
          </rPr>
          <t xml:space="preserve">
above $600k
</t>
        </r>
      </text>
    </comment>
    <comment ref="E46" authorId="0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Number of transfer and assumptions plus liquidation plans
</t>
        </r>
      </text>
    </comment>
    <comment ref="E54" authorId="0">
      <text>
        <r>
          <rPr>
            <b/>
            <sz val="8"/>
            <color indexed="81"/>
            <rFont val="Tahoma"/>
            <family val="2"/>
          </rPr>
          <t>amy.cavanaugh:</t>
        </r>
        <r>
          <rPr>
            <sz val="8"/>
            <color indexed="81"/>
            <rFont val="Tahoma"/>
            <family val="2"/>
          </rPr>
          <t xml:space="preserve">
above $600k
</t>
        </r>
      </text>
    </comment>
    <comment ref="E61" authorId="1">
      <text>
        <r>
          <rPr>
            <b/>
            <sz val="8"/>
            <color indexed="81"/>
            <rFont val="Tahoma"/>
            <family val="2"/>
          </rPr>
          <t>ken.meardon:</t>
        </r>
        <r>
          <rPr>
            <sz val="8"/>
            <color indexed="81"/>
            <rFont val="Tahoma"/>
            <family val="2"/>
          </rPr>
          <t xml:space="preserve">
559 times 0.0025 rounded down to 1</t>
        </r>
      </text>
    </comment>
  </commentList>
</comments>
</file>

<file path=xl/sharedStrings.xml><?xml version="1.0" encoding="utf-8"?>
<sst xmlns="http://schemas.openxmlformats.org/spreadsheetml/2006/main" count="452" uniqueCount="277">
  <si>
    <t>Section of</t>
  </si>
  <si>
    <t>Reports</t>
  </si>
  <si>
    <t>Total Annual</t>
  </si>
  <si>
    <t>Est. No. of</t>
  </si>
  <si>
    <t>Est. Total</t>
  </si>
  <si>
    <t>Total</t>
  </si>
  <si>
    <t>Form No.</t>
  </si>
  <si>
    <t>Filed</t>
  </si>
  <si>
    <t>Responses</t>
  </si>
  <si>
    <t xml:space="preserve"> Man hours</t>
  </si>
  <si>
    <t>Man-hours</t>
  </si>
  <si>
    <t>Wage</t>
  </si>
  <si>
    <t>Cost</t>
  </si>
  <si>
    <t>Title</t>
  </si>
  <si>
    <t>(if Any)</t>
  </si>
  <si>
    <t>Respondents</t>
  </si>
  <si>
    <t>Annually</t>
  </si>
  <si>
    <t>(D) x (E)</t>
  </si>
  <si>
    <t>Per Response</t>
  </si>
  <si>
    <t>(F) x (G)</t>
  </si>
  <si>
    <t>Class</t>
  </si>
  <si>
    <t>(H) x (I)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</si>
  <si>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</si>
  <si>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</si>
  <si>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</si>
  <si>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</si>
  <si>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</si>
  <si>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</si>
  <si>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</si>
  <si>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</si>
  <si>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</si>
  <si>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</si>
  <si>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 xml:space="preserve"> REPORTING REQUIREMENTS - NO FORMS </t>
  </si>
  <si>
    <t>Appeals</t>
  </si>
  <si>
    <t>written</t>
  </si>
  <si>
    <t xml:space="preserve">Application Narrative - EEI </t>
  </si>
  <si>
    <t>Association or Relationship with Rural Development Employees</t>
  </si>
  <si>
    <t>Environmental Analysis</t>
  </si>
  <si>
    <t>RD 1940-20</t>
  </si>
  <si>
    <t>RD 1924-6</t>
  </si>
  <si>
    <t>Final Project Performance Report - EEI</t>
  </si>
  <si>
    <t xml:space="preserve"> REPORTING REQUIREMENTS - FORMS APPROVED WITH THIS DOCKET</t>
  </si>
  <si>
    <t>REPORTING REQUIREMENTS - FORMS APPROVED UNDER OTHER OMB NUMBERS</t>
  </si>
  <si>
    <t>Application for Federal Assistance</t>
  </si>
  <si>
    <t>Budget Information - Construction Programs</t>
  </si>
  <si>
    <t>Assurances - Construction Programs</t>
  </si>
  <si>
    <t>Cert. Regarding Drug-Free Workplace Req. (Grants) Alt. I - For Grantees Other Than Individuals</t>
  </si>
  <si>
    <t>Disclosure of Lobbying Activities</t>
  </si>
  <si>
    <t>SF LLL (0348-0046)</t>
  </si>
  <si>
    <t>Certification Regarding Debarment, Suspension &amp; Other Resp. Matters-Primary Covered Trans.</t>
  </si>
  <si>
    <t>Equal Opportunity Agreement</t>
  </si>
  <si>
    <t>Assurance Agreement</t>
  </si>
  <si>
    <t>Request for Obligation of Funds</t>
  </si>
  <si>
    <t>SF 271 (0348-0002)</t>
  </si>
  <si>
    <t>SF 424 (4040-0004)</t>
  </si>
  <si>
    <t>SF 424C (4040-0008)</t>
  </si>
  <si>
    <t>SF 424D (4040-0009)</t>
  </si>
  <si>
    <t xml:space="preserve">AD -1049 </t>
  </si>
  <si>
    <t>Outlay Report and Request for Reimbursement for Construction Programs</t>
  </si>
  <si>
    <t>4280.XXX</t>
  </si>
  <si>
    <t>Application Narrative - RES</t>
  </si>
  <si>
    <t>Power purchase agreement</t>
  </si>
  <si>
    <t>Letter of Intent</t>
  </si>
  <si>
    <t>RD 1942-46</t>
  </si>
  <si>
    <t>RD 4280-2</t>
  </si>
  <si>
    <t>Final Project Performance Report - RES</t>
  </si>
  <si>
    <t>Appendix D</t>
  </si>
  <si>
    <t>Feasibility study - RES</t>
  </si>
  <si>
    <t>Technical Reports - RES</t>
  </si>
  <si>
    <t>Technical Reports - EEI</t>
  </si>
  <si>
    <t>Appendix C</t>
  </si>
  <si>
    <t xml:space="preserve">Appendix A </t>
  </si>
  <si>
    <t xml:space="preserve">Self-scoring documentation </t>
  </si>
  <si>
    <t>Financial information (past, present and future)</t>
  </si>
  <si>
    <t>Appendix B</t>
  </si>
  <si>
    <t>Evidence of matching funds</t>
  </si>
  <si>
    <t>Programmatic changes</t>
  </si>
  <si>
    <t>Certification Regarding Debarment, Suspension, Ineligibility, and Voluntary Exclusion - Lower Tier Covered Transactions</t>
  </si>
  <si>
    <t>Compliance Statement</t>
  </si>
  <si>
    <t>Certificate of Contractor's Release</t>
  </si>
  <si>
    <t>RD 1924-9</t>
  </si>
  <si>
    <t>Release by Claimants</t>
  </si>
  <si>
    <t>RD 1924-10</t>
  </si>
  <si>
    <t xml:space="preserve">Federal Financial Report </t>
  </si>
  <si>
    <t>SF 425 (0348-0061)</t>
  </si>
  <si>
    <t>Outcome Project Performance Reports - RES</t>
  </si>
  <si>
    <t>Outcome Project Performance Reports - EEI</t>
  </si>
  <si>
    <t xml:space="preserve">Disposition instructions for acquired property </t>
  </si>
  <si>
    <t>Rural Business Cooperative Service Grant Agreement</t>
  </si>
  <si>
    <t>RD-400-6</t>
  </si>
  <si>
    <t>RD 1940-1</t>
  </si>
  <si>
    <t xml:space="preserve">AD-1048 </t>
  </si>
  <si>
    <t xml:space="preserve">AD-1047 </t>
  </si>
  <si>
    <t>Semiannual Project Performance Report</t>
  </si>
  <si>
    <t xml:space="preserve">Grantee Award Requirements </t>
  </si>
  <si>
    <t xml:space="preserve">Performance Progress Report </t>
  </si>
  <si>
    <t>SF PPR (0970-0334)</t>
  </si>
  <si>
    <t xml:space="preserve">RD 400-1 </t>
  </si>
  <si>
    <t xml:space="preserve">RD 400-4 </t>
  </si>
  <si>
    <t>Balance sheets and income statements</t>
  </si>
  <si>
    <t>Activity</t>
  </si>
  <si>
    <t>Number</t>
  </si>
  <si>
    <t># of Hours</t>
  </si>
  <si>
    <t>Rate</t>
  </si>
  <si>
    <t>TOTAL</t>
  </si>
  <si>
    <t>Review application and lender's analysis and complete negotiations, site visit and environmental review</t>
  </si>
  <si>
    <t>Approve loan and obligate funds</t>
  </si>
  <si>
    <t>Review documents and issue guarantee</t>
  </si>
  <si>
    <t>Replacement of documents</t>
  </si>
  <si>
    <t>Financial statement review</t>
  </si>
  <si>
    <t>Servicing actions</t>
  </si>
  <si>
    <t>Borrower/lender visits</t>
  </si>
  <si>
    <t xml:space="preserve">Outcome project performance </t>
  </si>
  <si>
    <t>ANNUALIZED TOTAL</t>
  </si>
  <si>
    <t xml:space="preserve">The reviews are typically completed by GS-11 &amp; 12 State Loan Specialists and GS-13    </t>
  </si>
  <si>
    <t xml:space="preserve">State Program Directors.  The loans are typically approved by the State Director.  </t>
  </si>
  <si>
    <t>The GS-8 or 9 State Loan Technician typically does the data entry in the computer system.</t>
  </si>
  <si>
    <t xml:space="preserve">Application review </t>
  </si>
  <si>
    <t>Approve and obligate funds</t>
  </si>
  <si>
    <t>Technical merit review</t>
  </si>
  <si>
    <t xml:space="preserve">Reporting and Grant Disbursement </t>
  </si>
  <si>
    <t xml:space="preserve">Planning and Performance </t>
  </si>
  <si>
    <t>Servicing actions other than monitoring</t>
  </si>
  <si>
    <t>Review Technical Reports</t>
  </si>
  <si>
    <t>Reviewed with Amy 10/21</t>
  </si>
  <si>
    <t>Comments</t>
  </si>
  <si>
    <t>Personal credit reports</t>
  </si>
  <si>
    <t>Appraisals</t>
  </si>
  <si>
    <t>Commercial credit reports</t>
  </si>
  <si>
    <t>Personal and corporate financial statements of guarantors</t>
  </si>
  <si>
    <t>Lender's analysis</t>
  </si>
  <si>
    <t>Lender's certification</t>
  </si>
  <si>
    <t>Proposed or sample loan agreement</t>
  </si>
  <si>
    <t>Repurchase from holder</t>
  </si>
  <si>
    <t>Replacement of document</t>
  </si>
  <si>
    <t>Interest rate change</t>
  </si>
  <si>
    <t>Planning and performing development for lender</t>
  </si>
  <si>
    <t>wriiten</t>
  </si>
  <si>
    <t>Transfer of lender</t>
  </si>
  <si>
    <t>Changes in borrowers</t>
  </si>
  <si>
    <t>Conditions precedent to issuance of guarantee</t>
  </si>
  <si>
    <t>Issuance of loan note guarantee</t>
  </si>
  <si>
    <t>Refusal to issue loan note guarantee</t>
  </si>
  <si>
    <t>Loan classification</t>
  </si>
  <si>
    <t>Agency and lender conference</t>
  </si>
  <si>
    <t>Quarterly financial reports</t>
  </si>
  <si>
    <t>Annual financial reports</t>
  </si>
  <si>
    <t>Borrower visits</t>
  </si>
  <si>
    <t>Interest rate adjustments</t>
  </si>
  <si>
    <t>Release of collateral</t>
  </si>
  <si>
    <t>Subordination of lien position</t>
  </si>
  <si>
    <t>Alterations of loan instruments</t>
  </si>
  <si>
    <t>Loan transfer and assumption</t>
  </si>
  <si>
    <t>Credit reports</t>
  </si>
  <si>
    <t>Appraisal reports</t>
  </si>
  <si>
    <t>Substitution of lender</t>
  </si>
  <si>
    <t>Default by borrower</t>
  </si>
  <si>
    <t>Curative actions</t>
  </si>
  <si>
    <t>Protective advances</t>
  </si>
  <si>
    <t>Liquidation plan</t>
  </si>
  <si>
    <t>Acceleration</t>
  </si>
  <si>
    <t>Accounting and reports</t>
  </si>
  <si>
    <t>Termination of guarantee</t>
  </si>
  <si>
    <t>REPORTING REQUIREMENT - FORMS APPROVED UNDER THIS DOCKET</t>
  </si>
  <si>
    <t>Application for a loan guarantee (&gt;$600,000)</t>
  </si>
  <si>
    <t>RD 4279-1 (0570-0017)</t>
  </si>
  <si>
    <r>
      <t>Application for a loan guarantee (</t>
    </r>
    <r>
      <rPr>
        <u/>
        <sz val="10"/>
        <rFont val="Arial Narrow"/>
        <family val="2"/>
      </rPr>
      <t>&lt;</t>
    </r>
    <r>
      <rPr>
        <sz val="10"/>
        <rFont val="Arial Narrow"/>
        <family val="2"/>
      </rPr>
      <t>$600,000)</t>
    </r>
  </si>
  <si>
    <t>4279-1A (0570-0017)</t>
  </si>
  <si>
    <t>Conditional Commitment</t>
  </si>
  <si>
    <t>RD 4279-3 (0570-0017)</t>
  </si>
  <si>
    <t>Lender's Agreement</t>
  </si>
  <si>
    <t>RD 4279-4</t>
  </si>
  <si>
    <t>RD 4279-6 (0570-0017)</t>
  </si>
  <si>
    <t>Unconditional Guarantee</t>
  </si>
  <si>
    <t>RD 4279-14</t>
  </si>
  <si>
    <t>3-year Average Totals</t>
  </si>
  <si>
    <t>Totals for 3 years</t>
  </si>
  <si>
    <t>RD 1980-19 (0575-0137)</t>
  </si>
  <si>
    <t>RD 449-30 (0575-0137)</t>
  </si>
  <si>
    <t>Guaranteed Loan Status Report</t>
  </si>
  <si>
    <t>RD 1980-41 (0570-0016)</t>
  </si>
  <si>
    <t>RD 1980-43 (0575-0137)</t>
  </si>
  <si>
    <t>RD 1980-44 (0570-0016)</t>
  </si>
  <si>
    <t xml:space="preserve">Program </t>
  </si>
  <si>
    <t>RES-EEI Grant</t>
  </si>
  <si>
    <t>RES-EEI Loan</t>
  </si>
  <si>
    <t>Assignment Guaranteed Agreement</t>
  </si>
  <si>
    <t>Guaranteed Loan Closing Report</t>
  </si>
  <si>
    <t>Loan Note Guarantee Report of Loss</t>
  </si>
  <si>
    <t>Lender's Guaranteed Loan Payment to the Agency</t>
  </si>
  <si>
    <t>Guaranteed Loan Deliquent Status Borrower</t>
  </si>
  <si>
    <t>Number of hours per response</t>
  </si>
  <si>
    <t>Cost to the Federal Government - Grants</t>
  </si>
  <si>
    <t>Cost to the Federal Government - Loans</t>
  </si>
  <si>
    <t>Number of respondents</t>
  </si>
  <si>
    <t>Average hour per response</t>
  </si>
  <si>
    <t>Cerification for contracts, grants, and loans" 7 CFR 3018.110, grant exceeds $100,000</t>
  </si>
  <si>
    <t>Insurance (flood, business interruption)</t>
  </si>
  <si>
    <t>Energy Audit - EEI (&gt;$50,000)</t>
  </si>
  <si>
    <t>Full Applications</t>
  </si>
  <si>
    <t>Simplified Applications</t>
  </si>
  <si>
    <t>Total over the three years</t>
  </si>
  <si>
    <t>Average per year</t>
  </si>
  <si>
    <t>116(b)(1)(ii)(H)</t>
  </si>
  <si>
    <t>116(b)(1)(ii)(C)</t>
  </si>
  <si>
    <t>116(b)(7)(ii)(B)</t>
  </si>
  <si>
    <t>116(b)(4)</t>
  </si>
  <si>
    <t>116(b)(8)</t>
  </si>
  <si>
    <t>116(b)(7)(ii)(A)</t>
  </si>
  <si>
    <t>116(b)(7)(i)(B)</t>
  </si>
  <si>
    <t>116(b)(2) through (5)</t>
  </si>
  <si>
    <t>116(b)(7)(i)(A)</t>
  </si>
  <si>
    <t>120(b)</t>
  </si>
  <si>
    <t>120(a)</t>
  </si>
  <si>
    <t>116(b)(1)(i)(A)</t>
  </si>
  <si>
    <t>116(b)(1)(i)(B)</t>
  </si>
  <si>
    <t>116(b)(1)(i)(C)</t>
  </si>
  <si>
    <t>116(b)(1)(ii)(A)</t>
  </si>
  <si>
    <t>116(b)(1)(ii)(D)</t>
  </si>
  <si>
    <t>116(b)(1)(ii)(E)</t>
  </si>
  <si>
    <t>116(b)(1)(ii)(B)</t>
  </si>
  <si>
    <t>116(b)(1)(ii)(F)</t>
  </si>
  <si>
    <t>116(b)(1)(ii)(G)</t>
  </si>
  <si>
    <t>126(b)</t>
  </si>
  <si>
    <t>Interim</t>
  </si>
  <si>
    <t>Appendix B, C, or D</t>
  </si>
  <si>
    <t>Appendix A, C, or D</t>
  </si>
  <si>
    <t>116(b)(6)</t>
  </si>
  <si>
    <t>116(b)(5)</t>
  </si>
  <si>
    <t xml:space="preserve">Transfers </t>
  </si>
  <si>
    <t>121 (1951(e))</t>
  </si>
  <si>
    <t>Grant agreement</t>
  </si>
  <si>
    <t>122 (1951(e))</t>
  </si>
  <si>
    <t>121 (Dept Reg)</t>
  </si>
  <si>
    <t>FR Notice</t>
  </si>
  <si>
    <t>Construction Contract</t>
  </si>
  <si>
    <t>119(e)</t>
  </si>
  <si>
    <t>116(b)(1)(i)(D)</t>
  </si>
  <si>
    <t>119(e)(8)</t>
  </si>
  <si>
    <t>119(e) (via RD1924-6)</t>
  </si>
  <si>
    <t>116(b)(2), (3), and (5)</t>
  </si>
  <si>
    <t>Interim Rule</t>
  </si>
  <si>
    <t>128(b)(1)(vi)</t>
  </si>
  <si>
    <t>128(b)(2)(iii)</t>
  </si>
  <si>
    <t>128(b)(2)(iv)</t>
  </si>
  <si>
    <t>128(b)(2)(v)</t>
  </si>
  <si>
    <t>128(b)(2)(vi)</t>
  </si>
  <si>
    <t>128(b)(2)(vii)</t>
  </si>
  <si>
    <t>128(b)(1)(viii)</t>
  </si>
  <si>
    <t>128(b)(1)(ix)</t>
  </si>
  <si>
    <t>128(b)(1)(x)</t>
  </si>
  <si>
    <t>128(b)(1)(xi)</t>
  </si>
  <si>
    <t>128(b)(1)(ii)-(v)</t>
  </si>
  <si>
    <t>152(f)</t>
  </si>
  <si>
    <t>152(f)(1)</t>
  </si>
  <si>
    <t>152(c)</t>
  </si>
  <si>
    <t>152(d)</t>
  </si>
  <si>
    <t>152(e)</t>
  </si>
  <si>
    <t>152(b)</t>
  </si>
  <si>
    <t>182(a)(2)(i)</t>
  </si>
  <si>
    <t>128(c)</t>
  </si>
  <si>
    <t>147(b)</t>
  </si>
  <si>
    <t>128(b)(2)(ii)</t>
  </si>
  <si>
    <t>147(a)(3)</t>
  </si>
  <si>
    <t>152(f)(4)</t>
  </si>
  <si>
    <t>152(a)</t>
  </si>
  <si>
    <t>125(b)</t>
  </si>
  <si>
    <t>131(d)</t>
  </si>
  <si>
    <t>142(a)</t>
  </si>
  <si>
    <t>116(b)(1)(vi)</t>
  </si>
  <si>
    <t>DUNS</t>
  </si>
  <si>
    <t>Total  #  of unique respondents</t>
  </si>
  <si>
    <t>Administrative Costs</t>
  </si>
  <si>
    <t>SAM number for application</t>
  </si>
  <si>
    <t>Maintenance for SAM reporting</t>
  </si>
  <si>
    <t>SAM number applications</t>
  </si>
  <si>
    <t xml:space="preserve">DUNS </t>
  </si>
</sst>
</file>

<file path=xl/styles.xml><?xml version="1.0" encoding="utf-8"?>
<styleSheet xmlns="http://schemas.openxmlformats.org/spreadsheetml/2006/main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</numFmts>
  <fonts count="19">
    <font>
      <sz val="10"/>
      <name val="Arial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u/>
      <sz val="10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rgb="FFFF0000"/>
      <name val="Arial Narrow"/>
      <family val="2"/>
    </font>
    <font>
      <sz val="10"/>
      <color rgb="FF00B05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2">
    <xf numFmtId="0" fontId="0" fillId="0" borderId="0" xfId="0"/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3" fontId="2" fillId="0" borderId="2" xfId="0" applyNumberFormat="1" applyFont="1" applyFill="1" applyBorder="1" applyAlignment="1"/>
    <xf numFmtId="0" fontId="3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/>
    <xf numFmtId="3" fontId="2" fillId="0" borderId="4" xfId="0" applyNumberFormat="1" applyFont="1" applyFill="1" applyBorder="1" applyAlignment="1"/>
    <xf numFmtId="0" fontId="3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/>
    <xf numFmtId="3" fontId="2" fillId="0" borderId="5" xfId="0" applyNumberFormat="1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8" xfId="0" applyFont="1" applyFill="1" applyBorder="1"/>
    <xf numFmtId="0" fontId="2" fillId="0" borderId="8" xfId="0" applyFont="1" applyFill="1" applyBorder="1" applyAlignment="1"/>
    <xf numFmtId="0" fontId="2" fillId="0" borderId="8" xfId="0" applyFont="1" applyFill="1" applyBorder="1" applyAlignment="1">
      <alignment horizontal="center" wrapText="1"/>
    </xf>
    <xf numFmtId="3" fontId="2" fillId="0" borderId="8" xfId="1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vertical="top"/>
    </xf>
    <xf numFmtId="0" fontId="3" fillId="0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/>
    <xf numFmtId="3" fontId="3" fillId="0" borderId="0" xfId="1" applyNumberFormat="1" applyFont="1" applyFill="1" applyBorder="1" applyAlignment="1">
      <alignment horizontal="center"/>
    </xf>
    <xf numFmtId="0" fontId="2" fillId="0" borderId="8" xfId="0" quotePrefix="1" applyFont="1" applyFill="1" applyBorder="1" applyAlignment="1">
      <alignment horizontal="left"/>
    </xf>
    <xf numFmtId="3" fontId="2" fillId="0" borderId="10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3" fontId="2" fillId="0" borderId="12" xfId="0" applyNumberFormat="1" applyFont="1" applyFill="1" applyBorder="1" applyAlignment="1">
      <alignment horizontal="center"/>
    </xf>
    <xf numFmtId="3" fontId="2" fillId="0" borderId="13" xfId="0" applyNumberFormat="1" applyFont="1" applyFill="1" applyBorder="1" applyAlignment="1">
      <alignment horizontal="center"/>
    </xf>
    <xf numFmtId="3" fontId="2" fillId="0" borderId="8" xfId="0" applyNumberFormat="1" applyFont="1" applyFill="1" applyBorder="1"/>
    <xf numFmtId="0" fontId="0" fillId="0" borderId="14" xfId="0" applyBorder="1"/>
    <xf numFmtId="0" fontId="2" fillId="0" borderId="15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3" fillId="0" borderId="8" xfId="0" applyFont="1" applyFill="1" applyBorder="1" applyAlignment="1">
      <alignment horizontal="center" vertical="top"/>
    </xf>
    <xf numFmtId="3" fontId="3" fillId="0" borderId="8" xfId="0" applyNumberFormat="1" applyFont="1" applyFill="1" applyBorder="1" applyAlignment="1">
      <alignment horizontal="center" vertical="top"/>
    </xf>
    <xf numFmtId="3" fontId="3" fillId="0" borderId="8" xfId="1" applyNumberFormat="1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 wrapText="1"/>
    </xf>
    <xf numFmtId="3" fontId="3" fillId="0" borderId="8" xfId="1" applyNumberFormat="1" applyFont="1" applyFill="1" applyBorder="1" applyAlignment="1">
      <alignment horizontal="center" vertical="top" wrapText="1"/>
    </xf>
    <xf numFmtId="0" fontId="2" fillId="0" borderId="16" xfId="0" quotePrefix="1" applyFont="1" applyFill="1" applyBorder="1" applyAlignment="1">
      <alignment horizontal="left" vertical="top"/>
    </xf>
    <xf numFmtId="3" fontId="2" fillId="0" borderId="2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vertical="top"/>
    </xf>
    <xf numFmtId="164" fontId="3" fillId="0" borderId="8" xfId="0" applyNumberFormat="1" applyFont="1" applyFill="1" applyBorder="1" applyAlignment="1">
      <alignment horizontal="right" vertical="top"/>
    </xf>
    <xf numFmtId="164" fontId="3" fillId="0" borderId="8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/>
    </xf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Fill="1" applyBorder="1" applyAlignment="1">
      <alignment horizontal="right" vertical="top" wrapText="1"/>
    </xf>
    <xf numFmtId="0" fontId="1" fillId="0" borderId="0" xfId="0" applyFont="1" applyAlignment="1">
      <alignment vertical="top"/>
    </xf>
    <xf numFmtId="1" fontId="4" fillId="0" borderId="0" xfId="0" applyNumberFormat="1" applyFont="1" applyAlignment="1">
      <alignment vertical="top"/>
    </xf>
    <xf numFmtId="164" fontId="3" fillId="0" borderId="0" xfId="1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/>
    <xf numFmtId="10" fontId="1" fillId="0" borderId="0" xfId="2" applyNumberFormat="1"/>
    <xf numFmtId="164" fontId="0" fillId="0" borderId="0" xfId="0" applyNumberFormat="1"/>
    <xf numFmtId="3" fontId="0" fillId="0" borderId="0" xfId="0" applyNumberFormat="1" applyFont="1" applyFill="1"/>
    <xf numFmtId="10" fontId="1" fillId="0" borderId="0" xfId="2" applyNumberFormat="1" applyAlignment="1">
      <alignment vertical="top"/>
    </xf>
    <xf numFmtId="0" fontId="1" fillId="0" borderId="0" xfId="0" applyFont="1" applyFill="1" applyAlignment="1">
      <alignment vertical="top"/>
    </xf>
    <xf numFmtId="164" fontId="0" fillId="0" borderId="0" xfId="0" applyNumberFormat="1" applyAlignment="1">
      <alignment vertical="top"/>
    </xf>
    <xf numFmtId="3" fontId="0" fillId="0" borderId="0" xfId="0" applyNumberFormat="1" applyFont="1" applyFill="1" applyAlignment="1">
      <alignment vertical="top"/>
    </xf>
    <xf numFmtId="164" fontId="1" fillId="0" borderId="0" xfId="0" applyNumberFormat="1" applyFont="1" applyAlignment="1">
      <alignment horizontal="center"/>
    </xf>
    <xf numFmtId="164" fontId="5" fillId="0" borderId="0" xfId="0" applyNumberFormat="1" applyFont="1"/>
    <xf numFmtId="164" fontId="6" fillId="0" borderId="0" xfId="0" applyNumberFormat="1" applyFont="1"/>
    <xf numFmtId="164" fontId="6" fillId="0" borderId="0" xfId="0" applyNumberFormat="1" applyFont="1" applyAlignment="1">
      <alignment vertical="top"/>
    </xf>
    <xf numFmtId="164" fontId="5" fillId="0" borderId="0" xfId="0" applyNumberFormat="1" applyFont="1" applyAlignment="1">
      <alignment vertical="top"/>
    </xf>
    <xf numFmtId="0" fontId="3" fillId="2" borderId="8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0" fontId="1" fillId="0" borderId="0" xfId="0" applyFont="1"/>
    <xf numFmtId="0" fontId="2" fillId="0" borderId="8" xfId="0" applyFont="1" applyFill="1" applyBorder="1" applyAlignment="1">
      <alignment horizontal="center" vertical="top"/>
    </xf>
    <xf numFmtId="0" fontId="0" fillId="0" borderId="23" xfId="0" applyFill="1" applyBorder="1" applyAlignment="1">
      <alignment vertical="top"/>
    </xf>
    <xf numFmtId="3" fontId="0" fillId="0" borderId="23" xfId="0" applyNumberFormat="1" applyFill="1" applyBorder="1" applyAlignment="1">
      <alignment vertical="top"/>
    </xf>
    <xf numFmtId="3" fontId="2" fillId="0" borderId="8" xfId="0" applyNumberFormat="1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164" fontId="2" fillId="0" borderId="8" xfId="0" applyNumberFormat="1" applyFont="1" applyFill="1" applyBorder="1" applyAlignment="1">
      <alignment vertical="top"/>
    </xf>
    <xf numFmtId="0" fontId="3" fillId="2" borderId="8" xfId="0" applyFont="1" applyFill="1" applyBorder="1" applyAlignment="1">
      <alignment horizontal="center" vertical="top"/>
    </xf>
    <xf numFmtId="3" fontId="2" fillId="0" borderId="14" xfId="0" applyNumberFormat="1" applyFont="1" applyFill="1" applyBorder="1" applyAlignment="1">
      <alignment horizontal="center"/>
    </xf>
    <xf numFmtId="0" fontId="0" fillId="0" borderId="0" xfId="0" applyNumberFormat="1"/>
    <xf numFmtId="3" fontId="3" fillId="2" borderId="8" xfId="1" applyNumberFormat="1" applyFont="1" applyFill="1" applyBorder="1" applyAlignment="1">
      <alignment horizontal="center" vertical="top"/>
    </xf>
    <xf numFmtId="0" fontId="3" fillId="2" borderId="8" xfId="0" applyFont="1" applyFill="1" applyBorder="1" applyAlignment="1">
      <alignment vertical="top"/>
    </xf>
    <xf numFmtId="3" fontId="3" fillId="2" borderId="8" xfId="0" applyNumberFormat="1" applyFont="1" applyFill="1" applyBorder="1" applyAlignment="1">
      <alignment horizontal="center" vertical="top"/>
    </xf>
    <xf numFmtId="165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center"/>
    </xf>
    <xf numFmtId="0" fontId="0" fillId="0" borderId="27" xfId="0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30" xfId="0" applyFont="1" applyBorder="1" applyAlignment="1">
      <alignment horizontal="left" wrapText="1"/>
    </xf>
    <xf numFmtId="0" fontId="0" fillId="3" borderId="0" xfId="0" applyFill="1" applyBorder="1"/>
    <xf numFmtId="165" fontId="0" fillId="0" borderId="0" xfId="1" applyNumberFormat="1" applyFont="1" applyBorder="1"/>
    <xf numFmtId="165" fontId="0" fillId="3" borderId="0" xfId="1" applyNumberFormat="1" applyFont="1" applyFill="1" applyBorder="1"/>
    <xf numFmtId="166" fontId="0" fillId="0" borderId="0" xfId="3" applyNumberFormat="1" applyFont="1" applyBorder="1"/>
    <xf numFmtId="166" fontId="0" fillId="3" borderId="0" xfId="3" applyNumberFormat="1" applyFont="1" applyFill="1" applyBorder="1"/>
    <xf numFmtId="166" fontId="0" fillId="0" borderId="18" xfId="3" applyNumberFormat="1" applyFont="1" applyBorder="1"/>
    <xf numFmtId="0" fontId="1" fillId="0" borderId="30" xfId="0" applyFont="1" applyBorder="1" applyAlignment="1">
      <alignment horizontal="left"/>
    </xf>
    <xf numFmtId="0" fontId="0" fillId="0" borderId="27" xfId="0" applyBorder="1" applyAlignment="1">
      <alignment horizontal="left"/>
    </xf>
    <xf numFmtId="0" fontId="0" fillId="3" borderId="28" xfId="0" applyFill="1" applyBorder="1"/>
    <xf numFmtId="166" fontId="0" fillId="3" borderId="28" xfId="3" applyNumberFormat="1" applyFont="1" applyFill="1" applyBorder="1"/>
    <xf numFmtId="166" fontId="1" fillId="0" borderId="29" xfId="3" applyNumberFormat="1" applyFont="1" applyBorder="1"/>
    <xf numFmtId="0" fontId="3" fillId="0" borderId="19" xfId="0" applyFont="1" applyFill="1" applyBorder="1"/>
    <xf numFmtId="0" fontId="3" fillId="0" borderId="2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/>
    </xf>
    <xf numFmtId="0" fontId="2" fillId="0" borderId="32" xfId="0" applyFont="1" applyFill="1" applyBorder="1" applyAlignment="1"/>
    <xf numFmtId="0" fontId="3" fillId="0" borderId="3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3" fillId="0" borderId="14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" fillId="0" borderId="9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top" wrapText="1"/>
    </xf>
    <xf numFmtId="3" fontId="2" fillId="0" borderId="8" xfId="1" applyNumberFormat="1" applyFont="1" applyFill="1" applyBorder="1" applyAlignment="1">
      <alignment horizontal="center" vertical="top"/>
    </xf>
    <xf numFmtId="0" fontId="2" fillId="0" borderId="8" xfId="0" quotePrefix="1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vertical="top" wrapText="1"/>
    </xf>
    <xf numFmtId="1" fontId="3" fillId="0" borderId="8" xfId="1" applyNumberFormat="1" applyFont="1" applyFill="1" applyBorder="1" applyAlignment="1">
      <alignment horizontal="center" vertical="top"/>
    </xf>
    <xf numFmtId="6" fontId="3" fillId="0" borderId="8" xfId="0" applyNumberFormat="1" applyFont="1" applyFill="1" applyBorder="1" applyAlignment="1">
      <alignment vertical="top"/>
    </xf>
    <xf numFmtId="0" fontId="3" fillId="2" borderId="23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center" vertical="top" wrapText="1"/>
    </xf>
    <xf numFmtId="1" fontId="3" fillId="2" borderId="8" xfId="1" applyNumberFormat="1" applyFont="1" applyFill="1" applyBorder="1" applyAlignment="1">
      <alignment horizontal="center" vertical="top"/>
    </xf>
    <xf numFmtId="6" fontId="3" fillId="2" borderId="8" xfId="0" applyNumberFormat="1" applyFont="1" applyFill="1" applyBorder="1" applyAlignment="1">
      <alignment vertical="top"/>
    </xf>
    <xf numFmtId="0" fontId="3" fillId="2" borderId="0" xfId="0" applyFont="1" applyFill="1" applyBorder="1"/>
    <xf numFmtId="0" fontId="0" fillId="2" borderId="0" xfId="0" applyFill="1"/>
    <xf numFmtId="10" fontId="1" fillId="2" borderId="0" xfId="2" applyNumberFormat="1" applyFill="1"/>
    <xf numFmtId="0" fontId="1" fillId="2" borderId="0" xfId="0" applyFont="1" applyFill="1"/>
    <xf numFmtId="164" fontId="0" fillId="2" borderId="0" xfId="0" applyNumberFormat="1" applyFill="1"/>
    <xf numFmtId="3" fontId="0" fillId="2" borderId="0" xfId="0" applyNumberFormat="1" applyFont="1" applyFill="1"/>
    <xf numFmtId="1" fontId="3" fillId="0" borderId="8" xfId="0" applyNumberFormat="1" applyFont="1" applyFill="1" applyBorder="1" applyAlignment="1">
      <alignment horizontal="center" vertical="top"/>
    </xf>
    <xf numFmtId="3" fontId="3" fillId="2" borderId="0" xfId="1" applyNumberFormat="1" applyFont="1" applyFill="1" applyBorder="1" applyAlignment="1">
      <alignment horizontal="center" vertical="top"/>
    </xf>
    <xf numFmtId="0" fontId="2" fillId="0" borderId="23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19" xfId="0" applyFont="1" applyFill="1" applyBorder="1" applyAlignment="1">
      <alignment vertical="top" wrapText="1"/>
    </xf>
    <xf numFmtId="0" fontId="2" fillId="0" borderId="19" xfId="0" applyFont="1" applyFill="1" applyBorder="1" applyAlignment="1">
      <alignment horizontal="center" vertical="top" wrapText="1"/>
    </xf>
    <xf numFmtId="3" fontId="2" fillId="0" borderId="19" xfId="0" applyNumberFormat="1" applyFont="1" applyFill="1" applyBorder="1" applyAlignment="1">
      <alignment horizontal="center" vertical="top"/>
    </xf>
    <xf numFmtId="3" fontId="2" fillId="0" borderId="19" xfId="0" applyNumberFormat="1" applyFont="1" applyFill="1" applyBorder="1" applyAlignment="1">
      <alignment vertical="top"/>
    </xf>
    <xf numFmtId="3" fontId="3" fillId="0" borderId="0" xfId="1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/>
    <xf numFmtId="3" fontId="3" fillId="0" borderId="0" xfId="0" applyNumberFormat="1" applyFont="1" applyFill="1" applyBorder="1" applyAlignment="1"/>
    <xf numFmtId="0" fontId="3" fillId="0" borderId="3" xfId="0" applyFont="1" applyFill="1" applyBorder="1"/>
    <xf numFmtId="166" fontId="0" fillId="0" borderId="0" xfId="3" applyNumberFormat="1" applyFont="1"/>
    <xf numFmtId="164" fontId="0" fillId="0" borderId="0" xfId="1" applyNumberFormat="1" applyFont="1"/>
    <xf numFmtId="0" fontId="14" fillId="0" borderId="0" xfId="0" applyFont="1"/>
    <xf numFmtId="165" fontId="14" fillId="0" borderId="0" xfId="1" applyNumberFormat="1" applyFont="1"/>
    <xf numFmtId="164" fontId="14" fillId="0" borderId="0" xfId="3" applyNumberFormat="1" applyFont="1"/>
    <xf numFmtId="0" fontId="0" fillId="0" borderId="33" xfId="0" applyBorder="1"/>
    <xf numFmtId="165" fontId="0" fillId="0" borderId="33" xfId="1" applyNumberFormat="1" applyFont="1" applyBorder="1"/>
    <xf numFmtId="3" fontId="2" fillId="0" borderId="8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left"/>
    </xf>
    <xf numFmtId="3" fontId="2" fillId="0" borderId="22" xfId="0" applyNumberFormat="1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166" fontId="0" fillId="0" borderId="1" xfId="3" applyNumberFormat="1" applyFont="1" applyBorder="1"/>
    <xf numFmtId="2" fontId="1" fillId="0" borderId="0" xfId="0" applyNumberFormat="1" applyFont="1"/>
    <xf numFmtId="0" fontId="2" fillId="0" borderId="35" xfId="0" applyFont="1" applyFill="1" applyBorder="1" applyAlignment="1">
      <alignment horizontal="center"/>
    </xf>
    <xf numFmtId="2" fontId="0" fillId="0" borderId="0" xfId="0" applyNumberFormat="1"/>
    <xf numFmtId="0" fontId="1" fillId="0" borderId="23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0" fontId="17" fillId="0" borderId="8" xfId="0" applyFont="1" applyFill="1" applyBorder="1" applyAlignment="1">
      <alignment horizontal="center" vertical="top"/>
    </xf>
    <xf numFmtId="0" fontId="18" fillId="0" borderId="8" xfId="0" applyFont="1" applyFill="1" applyBorder="1" applyAlignment="1">
      <alignment vertical="top" wrapText="1"/>
    </xf>
    <xf numFmtId="0" fontId="16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 vertical="top"/>
    </xf>
    <xf numFmtId="6" fontId="15" fillId="0" borderId="0" xfId="0" applyNumberFormat="1" applyFont="1" applyBorder="1" applyAlignment="1">
      <alignment horizontal="right" vertical="top"/>
    </xf>
    <xf numFmtId="0" fontId="15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vertical="top"/>
    </xf>
    <xf numFmtId="0" fontId="3" fillId="0" borderId="22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/>
    </xf>
    <xf numFmtId="0" fontId="3" fillId="0" borderId="36" xfId="0" applyFont="1" applyFill="1" applyBorder="1" applyAlignment="1">
      <alignment horizontal="center" vertical="top"/>
    </xf>
    <xf numFmtId="0" fontId="3" fillId="0" borderId="22" xfId="2" applyFont="1" applyFill="1" applyBorder="1" applyAlignment="1">
      <alignment horizontal="center" vertical="top"/>
    </xf>
    <xf numFmtId="0" fontId="3" fillId="0" borderId="22" xfId="2" applyFont="1" applyFill="1" applyBorder="1" applyAlignment="1">
      <alignment horizontal="center" vertical="top" wrapText="1"/>
    </xf>
    <xf numFmtId="0" fontId="3" fillId="0" borderId="22" xfId="2" applyFont="1" applyFill="1" applyBorder="1" applyAlignment="1">
      <alignment horizontal="center" vertical="top"/>
    </xf>
    <xf numFmtId="0" fontId="3" fillId="0" borderId="14" xfId="2" applyFont="1" applyFill="1" applyBorder="1" applyAlignment="1">
      <alignment horizontal="center" vertical="top"/>
    </xf>
    <xf numFmtId="0" fontId="3" fillId="0" borderId="8" xfId="2" applyFont="1" applyFill="1" applyBorder="1" applyAlignment="1">
      <alignment horizontal="center" vertical="top"/>
    </xf>
    <xf numFmtId="0" fontId="3" fillId="0" borderId="37" xfId="2" applyFont="1" applyFill="1" applyBorder="1" applyAlignment="1">
      <alignment horizontal="center" vertical="top"/>
    </xf>
    <xf numFmtId="0" fontId="3" fillId="0" borderId="3" xfId="2" applyNumberFormat="1" applyFont="1" applyFill="1" applyBorder="1" applyAlignment="1" applyProtection="1">
      <alignment horizontal="center" vertical="top"/>
      <protection locked="0"/>
    </xf>
    <xf numFmtId="0" fontId="3" fillId="0" borderId="22" xfId="2" applyFont="1" applyFill="1" applyBorder="1" applyAlignment="1">
      <alignment horizontal="center" vertical="top"/>
    </xf>
    <xf numFmtId="3" fontId="3" fillId="0" borderId="3" xfId="1" applyNumberFormat="1" applyFont="1" applyFill="1" applyBorder="1" applyAlignment="1">
      <alignment horizontal="center" vertical="top"/>
    </xf>
    <xf numFmtId="164" fontId="0" fillId="0" borderId="0" xfId="0" applyNumberFormat="1" applyBorder="1"/>
    <xf numFmtId="10" fontId="1" fillId="0" borderId="0" xfId="2" applyNumberFormat="1" applyBorder="1" applyAlignment="1">
      <alignment vertical="top"/>
    </xf>
    <xf numFmtId="164" fontId="6" fillId="0" borderId="0" xfId="0" applyNumberFormat="1" applyFont="1" applyBorder="1"/>
    <xf numFmtId="0" fontId="3" fillId="0" borderId="8" xfId="2" applyFont="1" applyFill="1" applyBorder="1" applyAlignment="1">
      <alignment vertical="top"/>
    </xf>
    <xf numFmtId="0" fontId="3" fillId="0" borderId="8" xfId="2" applyFont="1" applyFill="1" applyBorder="1" applyAlignment="1">
      <alignment vertical="top" wrapText="1"/>
    </xf>
    <xf numFmtId="3" fontId="3" fillId="0" borderId="0" xfId="1" applyNumberFormat="1" applyFont="1" applyFill="1" applyBorder="1" applyAlignment="1">
      <alignment horizontal="center"/>
    </xf>
    <xf numFmtId="0" fontId="3" fillId="0" borderId="8" xfId="2" applyFont="1" applyFill="1" applyBorder="1" applyAlignment="1">
      <alignment horizontal="center" vertical="top"/>
    </xf>
    <xf numFmtId="3" fontId="3" fillId="0" borderId="8" xfId="2" applyNumberFormat="1" applyFont="1" applyFill="1" applyBorder="1" applyAlignment="1">
      <alignment horizontal="center" vertical="top"/>
    </xf>
    <xf numFmtId="3" fontId="3" fillId="0" borderId="8" xfId="1" applyNumberFormat="1" applyFont="1" applyFill="1" applyBorder="1" applyAlignment="1">
      <alignment horizontal="center" vertical="top"/>
    </xf>
    <xf numFmtId="164" fontId="3" fillId="0" borderId="8" xfId="2" applyNumberFormat="1" applyFont="1" applyFill="1" applyBorder="1" applyAlignment="1">
      <alignment vertical="top"/>
    </xf>
    <xf numFmtId="0" fontId="3" fillId="0" borderId="22" xfId="2" applyFont="1" applyFill="1" applyBorder="1" applyAlignment="1">
      <alignment horizontal="center" vertical="top"/>
    </xf>
    <xf numFmtId="164" fontId="3" fillId="0" borderId="0" xfId="1" applyNumberFormat="1" applyFont="1" applyFill="1" applyBorder="1" applyAlignment="1">
      <alignment horizontal="center"/>
    </xf>
    <xf numFmtId="10" fontId="1" fillId="0" borderId="0" xfId="2" applyNumberFormat="1" applyAlignment="1">
      <alignment vertical="top"/>
    </xf>
    <xf numFmtId="3" fontId="3" fillId="0" borderId="0" xfId="1" applyNumberFormat="1" applyFont="1" applyFill="1" applyBorder="1" applyAlignment="1">
      <alignment horizontal="center" vertical="top"/>
    </xf>
    <xf numFmtId="166" fontId="1" fillId="0" borderId="28" xfId="3" applyNumberFormat="1" applyFont="1" applyBorder="1"/>
    <xf numFmtId="0" fontId="14" fillId="0" borderId="0" xfId="0" applyFont="1" applyAlignment="1">
      <alignment horizontal="left"/>
    </xf>
    <xf numFmtId="3" fontId="3" fillId="0" borderId="19" xfId="0" applyNumberFormat="1" applyFont="1" applyFill="1" applyBorder="1" applyAlignment="1">
      <alignment horizontal="center" vertical="top"/>
    </xf>
    <xf numFmtId="0" fontId="2" fillId="0" borderId="19" xfId="0" applyFont="1" applyFill="1" applyBorder="1" applyAlignment="1">
      <alignment vertical="top"/>
    </xf>
    <xf numFmtId="164" fontId="3" fillId="0" borderId="19" xfId="0" applyNumberFormat="1" applyFont="1" applyFill="1" applyBorder="1" applyAlignment="1">
      <alignment horizontal="right" vertical="top"/>
    </xf>
    <xf numFmtId="0" fontId="10" fillId="3" borderId="2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vertical="top" wrapText="1"/>
    </xf>
    <xf numFmtId="0" fontId="2" fillId="0" borderId="21" xfId="0" applyFont="1" applyFill="1" applyBorder="1" applyAlignment="1">
      <alignment vertical="top" wrapText="1"/>
    </xf>
    <xf numFmtId="0" fontId="2" fillId="0" borderId="16" xfId="0" quotePrefix="1" applyFont="1" applyFill="1" applyBorder="1" applyAlignment="1">
      <alignment horizontal="left" vertical="top" wrapText="1"/>
    </xf>
    <xf numFmtId="0" fontId="1" fillId="0" borderId="23" xfId="0" applyFont="1" applyFill="1" applyBorder="1" applyAlignment="1">
      <alignment vertical="top" wrapText="1"/>
    </xf>
    <xf numFmtId="0" fontId="1" fillId="0" borderId="23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</cellXfs>
  <cellStyles count="5">
    <cellStyle name="Comma" xfId="1" builtinId="3"/>
    <cellStyle name="Currency" xfId="3" builtinId="4"/>
    <cellStyle name="Currency 2" xf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464"/>
  <sheetViews>
    <sheetView topLeftCell="A31" zoomScaleNormal="100" zoomScaleSheetLayoutView="110" workbookViewId="0">
      <selection activeCell="K51" sqref="K51"/>
    </sheetView>
  </sheetViews>
  <sheetFormatPr defaultRowHeight="12.75"/>
  <cols>
    <col min="1" max="1" width="15.85546875" customWidth="1"/>
    <col min="2" max="2" width="37.42578125" customWidth="1"/>
    <col min="3" max="3" width="12.7109375" customWidth="1"/>
    <col min="4" max="4" width="15.7109375" bestFit="1" customWidth="1"/>
    <col min="5" max="5" width="10.5703125" bestFit="1" customWidth="1"/>
    <col min="6" max="6" width="15.28515625" bestFit="1" customWidth="1"/>
    <col min="7" max="7" width="16.7109375" bestFit="1" customWidth="1"/>
    <col min="8" max="8" width="9.85546875" bestFit="1" customWidth="1"/>
    <col min="9" max="9" width="6.85546875" customWidth="1"/>
    <col min="10" max="10" width="14.85546875" style="44" customWidth="1"/>
    <col min="11" max="11" width="14.28515625" customWidth="1"/>
    <col min="12" max="12" width="9.140625" customWidth="1"/>
    <col min="13" max="13" width="11.7109375" customWidth="1"/>
    <col min="14" max="14" width="12.85546875" customWidth="1"/>
    <col min="15" max="15" width="12.42578125" customWidth="1"/>
    <col min="16" max="16" width="14.5703125" customWidth="1"/>
    <col min="17" max="17" width="9.140625" customWidth="1"/>
    <col min="18" max="18" width="11.85546875" customWidth="1"/>
    <col min="19" max="19" width="14.85546875" customWidth="1"/>
    <col min="20" max="20" width="13.5703125" customWidth="1"/>
    <col min="21" max="21" width="14.7109375" customWidth="1"/>
    <col min="23" max="23" width="13.28515625" customWidth="1"/>
    <col min="24" max="24" width="13.42578125" customWidth="1"/>
    <col min="25" max="25" width="13.5703125" customWidth="1"/>
    <col min="26" max="26" width="15.28515625" customWidth="1"/>
  </cols>
  <sheetData>
    <row r="1" spans="1:28">
      <c r="A1" s="45" t="s">
        <v>0</v>
      </c>
      <c r="B1" s="2"/>
      <c r="C1" s="3"/>
      <c r="D1" s="4"/>
      <c r="E1" s="5" t="s">
        <v>1</v>
      </c>
      <c r="F1" s="5" t="s">
        <v>2</v>
      </c>
      <c r="G1" s="6" t="s">
        <v>3</v>
      </c>
      <c r="H1" s="7" t="s">
        <v>4</v>
      </c>
      <c r="I1" s="5"/>
      <c r="J1" s="39" t="s">
        <v>5</v>
      </c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</row>
    <row r="2" spans="1:28">
      <c r="A2" s="1" t="s">
        <v>224</v>
      </c>
      <c r="B2" s="8"/>
      <c r="C2" s="9" t="s">
        <v>6</v>
      </c>
      <c r="D2" s="10" t="s">
        <v>3</v>
      </c>
      <c r="E2" s="10" t="s">
        <v>7</v>
      </c>
      <c r="F2" s="10" t="s">
        <v>8</v>
      </c>
      <c r="G2" s="11" t="s">
        <v>9</v>
      </c>
      <c r="H2" s="12" t="s">
        <v>10</v>
      </c>
      <c r="I2" s="10" t="s">
        <v>11</v>
      </c>
      <c r="J2" s="40" t="s">
        <v>12</v>
      </c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</row>
    <row r="3" spans="1:28" ht="13.5" thickBot="1">
      <c r="A3" s="1" t="s">
        <v>59</v>
      </c>
      <c r="B3" s="13" t="s">
        <v>13</v>
      </c>
      <c r="C3" s="14" t="s">
        <v>14</v>
      </c>
      <c r="D3" s="15" t="s">
        <v>15</v>
      </c>
      <c r="E3" s="15" t="s">
        <v>16</v>
      </c>
      <c r="F3" s="15" t="s">
        <v>17</v>
      </c>
      <c r="G3" s="16" t="s">
        <v>18</v>
      </c>
      <c r="H3" s="17" t="s">
        <v>19</v>
      </c>
      <c r="I3" s="15" t="s">
        <v>20</v>
      </c>
      <c r="J3" s="41" t="s">
        <v>21</v>
      </c>
      <c r="K3" s="83"/>
      <c r="M3" s="74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</row>
    <row r="4" spans="1:28" ht="2.25" customHeight="1" thickBot="1">
      <c r="A4" s="46"/>
      <c r="B4" s="13"/>
      <c r="C4" s="14"/>
      <c r="D4" s="15"/>
      <c r="E4" s="15"/>
      <c r="F4" s="15"/>
      <c r="G4" s="16"/>
      <c r="H4" s="17"/>
      <c r="I4" s="15"/>
      <c r="J4" s="41"/>
      <c r="K4" s="77"/>
      <c r="M4" s="74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</row>
    <row r="5" spans="1:28" ht="13.5" thickBot="1">
      <c r="A5" s="18" t="s">
        <v>22</v>
      </c>
      <c r="B5" s="19" t="s">
        <v>23</v>
      </c>
      <c r="C5" s="19" t="s">
        <v>24</v>
      </c>
      <c r="D5" s="20" t="s">
        <v>25</v>
      </c>
      <c r="E5" s="20" t="s">
        <v>26</v>
      </c>
      <c r="F5" s="20" t="s">
        <v>27</v>
      </c>
      <c r="G5" s="20" t="s">
        <v>28</v>
      </c>
      <c r="H5" s="21" t="s">
        <v>29</v>
      </c>
      <c r="I5" s="20" t="s">
        <v>30</v>
      </c>
      <c r="J5" s="42" t="s">
        <v>31</v>
      </c>
      <c r="K5" s="77"/>
      <c r="M5" s="76"/>
      <c r="N5" s="76"/>
      <c r="O5" s="76"/>
      <c r="P5" s="76"/>
      <c r="Q5" s="75"/>
      <c r="R5" s="77"/>
      <c r="S5" s="77"/>
      <c r="T5" s="77"/>
      <c r="U5" s="77"/>
      <c r="V5" s="75"/>
      <c r="W5" s="78"/>
      <c r="X5" s="78"/>
      <c r="Y5" s="78"/>
      <c r="Z5" s="78"/>
      <c r="AA5" s="75"/>
    </row>
    <row r="6" spans="1:28">
      <c r="A6" s="25"/>
      <c r="B6" s="26" t="s">
        <v>32</v>
      </c>
      <c r="C6" s="27"/>
      <c r="D6" s="28"/>
      <c r="E6" s="29"/>
      <c r="F6" s="28"/>
      <c r="G6" s="29"/>
      <c r="H6" s="28"/>
      <c r="I6" s="25"/>
      <c r="J6" s="43"/>
      <c r="K6" s="77"/>
      <c r="M6" s="76"/>
      <c r="N6" s="76"/>
      <c r="O6" s="76"/>
      <c r="P6" s="76"/>
      <c r="Q6" s="75"/>
      <c r="R6" s="77"/>
      <c r="S6" s="77"/>
      <c r="T6" s="77"/>
      <c r="U6" s="77"/>
      <c r="V6" s="75"/>
      <c r="W6" s="78"/>
      <c r="X6" s="78"/>
      <c r="Y6" s="78"/>
      <c r="Z6" s="78"/>
      <c r="AA6" s="75"/>
    </row>
    <row r="7" spans="1:28">
      <c r="A7" s="193">
        <v>105</v>
      </c>
      <c r="B7" s="31" t="s">
        <v>33</v>
      </c>
      <c r="C7" s="50" t="s">
        <v>34</v>
      </c>
      <c r="D7" s="49">
        <v>5</v>
      </c>
      <c r="E7" s="47">
        <v>1</v>
      </c>
      <c r="F7" s="49">
        <f>(D7)*(E7)</f>
        <v>5</v>
      </c>
      <c r="G7" s="98">
        <v>12</v>
      </c>
      <c r="H7" s="49">
        <f>(F7)*(G7)</f>
        <v>60</v>
      </c>
      <c r="I7" s="30">
        <v>60</v>
      </c>
      <c r="J7" s="56">
        <f>(H7)*(I7)</f>
        <v>3600</v>
      </c>
      <c r="K7" s="77"/>
      <c r="M7" s="79"/>
      <c r="N7" s="79"/>
      <c r="O7" s="79"/>
      <c r="P7" s="79"/>
      <c r="Q7" s="80"/>
      <c r="R7" s="81"/>
      <c r="S7" s="81"/>
      <c r="T7" s="81"/>
      <c r="U7" s="81"/>
      <c r="V7" s="80"/>
      <c r="W7" s="82"/>
      <c r="X7" s="82"/>
      <c r="Y7" s="82"/>
      <c r="Z7" s="82"/>
      <c r="AA7" s="75"/>
    </row>
    <row r="8" spans="1:28">
      <c r="A8" s="65" t="s">
        <v>234</v>
      </c>
      <c r="B8" s="31" t="s">
        <v>273</v>
      </c>
      <c r="C8" s="50" t="s">
        <v>34</v>
      </c>
      <c r="D8" s="212">
        <v>3619</v>
      </c>
      <c r="E8" s="47">
        <v>1</v>
      </c>
      <c r="F8" s="212">
        <f>(D8)*(E8)</f>
        <v>3619</v>
      </c>
      <c r="G8" s="98">
        <v>1</v>
      </c>
      <c r="H8" s="212">
        <f>(F8)*(G8)</f>
        <v>3619</v>
      </c>
      <c r="I8" s="30">
        <v>60</v>
      </c>
      <c r="J8" s="56">
        <f>(H8)*(I8)</f>
        <v>217140</v>
      </c>
      <c r="K8" s="77"/>
      <c r="M8" s="216"/>
      <c r="N8" s="216"/>
      <c r="O8" s="216"/>
      <c r="P8" s="216"/>
      <c r="Q8" s="80"/>
      <c r="R8" s="81"/>
      <c r="S8" s="81"/>
      <c r="T8" s="81"/>
      <c r="U8" s="81"/>
      <c r="V8" s="80"/>
      <c r="W8" s="82"/>
      <c r="X8" s="82"/>
      <c r="Y8" s="82"/>
      <c r="Z8" s="82"/>
      <c r="AA8" s="75"/>
    </row>
    <row r="9" spans="1:28">
      <c r="A9" s="194" t="s">
        <v>269</v>
      </c>
      <c r="B9" s="31" t="s">
        <v>270</v>
      </c>
      <c r="C9" s="50" t="s">
        <v>34</v>
      </c>
      <c r="D9" s="49">
        <v>3619</v>
      </c>
      <c r="E9" s="47">
        <v>1</v>
      </c>
      <c r="F9" s="49">
        <f>(D9)*(E9)</f>
        <v>3619</v>
      </c>
      <c r="G9" s="98">
        <v>1</v>
      </c>
      <c r="H9" s="49">
        <f>(F9)*(G9)</f>
        <v>3619</v>
      </c>
      <c r="I9" s="30">
        <v>60</v>
      </c>
      <c r="J9" s="56">
        <f>(H9)*(I9)</f>
        <v>217140</v>
      </c>
      <c r="K9" s="77"/>
      <c r="M9" s="79"/>
      <c r="N9" s="79"/>
      <c r="O9" s="79"/>
      <c r="P9" s="79"/>
      <c r="Q9" s="80"/>
      <c r="R9" s="81"/>
      <c r="S9" s="81"/>
      <c r="T9" s="81"/>
      <c r="U9" s="81"/>
      <c r="V9" s="80"/>
      <c r="W9" s="82"/>
      <c r="X9" s="82"/>
      <c r="Y9" s="82"/>
      <c r="Z9" s="82"/>
      <c r="AA9" s="75"/>
    </row>
    <row r="10" spans="1:28">
      <c r="A10" s="193"/>
      <c r="B10" s="31"/>
      <c r="C10" s="50"/>
      <c r="D10" s="49"/>
      <c r="E10" s="47"/>
      <c r="F10" s="49"/>
      <c r="G10" s="98"/>
      <c r="H10" s="49"/>
      <c r="I10" s="30"/>
      <c r="J10" s="56"/>
      <c r="K10" s="77"/>
      <c r="M10" s="79"/>
      <c r="N10" s="79"/>
      <c r="O10" s="79"/>
      <c r="P10" s="79"/>
      <c r="Q10" s="80"/>
      <c r="R10" s="81"/>
      <c r="S10" s="81"/>
      <c r="T10" s="81"/>
      <c r="U10" s="81"/>
      <c r="V10" s="80"/>
      <c r="W10" s="82"/>
      <c r="X10" s="82"/>
      <c r="Y10" s="82"/>
      <c r="Z10" s="82"/>
      <c r="AA10" s="75"/>
    </row>
    <row r="11" spans="1:28">
      <c r="A11" s="194"/>
      <c r="B11" s="32" t="s">
        <v>199</v>
      </c>
      <c r="C11" s="50"/>
      <c r="D11" s="49"/>
      <c r="E11" s="47"/>
      <c r="F11" s="49"/>
      <c r="G11" s="47"/>
      <c r="H11" s="49"/>
      <c r="I11" s="30"/>
      <c r="J11" s="56"/>
      <c r="K11" s="77"/>
      <c r="M11" s="79"/>
      <c r="N11" s="79"/>
      <c r="O11" s="79"/>
      <c r="P11" s="79"/>
      <c r="Q11" s="80"/>
      <c r="R11" s="81"/>
      <c r="S11" s="81"/>
      <c r="T11" s="81"/>
      <c r="U11" s="81"/>
      <c r="V11" s="80"/>
      <c r="W11" s="82"/>
      <c r="X11" s="82"/>
      <c r="Y11" s="82"/>
      <c r="Z11" s="82"/>
      <c r="AA11" s="75"/>
    </row>
    <row r="12" spans="1:28" ht="25.5">
      <c r="A12" s="193" t="s">
        <v>204</v>
      </c>
      <c r="B12" s="31" t="s">
        <v>196</v>
      </c>
      <c r="C12" s="50" t="s">
        <v>34</v>
      </c>
      <c r="D12" s="101">
        <v>366</v>
      </c>
      <c r="E12" s="47">
        <v>1</v>
      </c>
      <c r="F12" s="49">
        <f t="shared" ref="F12:F22" si="0">(D12)*(E12)</f>
        <v>366</v>
      </c>
      <c r="G12" s="47">
        <v>0.08</v>
      </c>
      <c r="H12" s="49">
        <f t="shared" ref="H12:H22" si="1">(F12)*(G12)</f>
        <v>29.28</v>
      </c>
      <c r="I12" s="30">
        <v>60</v>
      </c>
      <c r="J12" s="56">
        <f t="shared" ref="J12:J22" si="2">(H12)*(I12)</f>
        <v>1756.8000000000002</v>
      </c>
      <c r="K12" s="100"/>
      <c r="M12" s="79"/>
      <c r="N12" s="79"/>
      <c r="O12" s="79"/>
      <c r="P12" s="79"/>
      <c r="Q12" s="80"/>
      <c r="R12" s="81"/>
      <c r="S12" s="81"/>
      <c r="T12" s="81"/>
      <c r="U12" s="81"/>
      <c r="V12" s="80"/>
      <c r="W12" s="82"/>
      <c r="X12" s="82"/>
      <c r="Y12" s="82"/>
      <c r="Z12" s="82"/>
      <c r="AA12" s="75"/>
    </row>
    <row r="13" spans="1:28" ht="25.5">
      <c r="A13" s="65" t="s">
        <v>203</v>
      </c>
      <c r="B13" s="31" t="s">
        <v>36</v>
      </c>
      <c r="C13" s="50" t="s">
        <v>34</v>
      </c>
      <c r="D13" s="101">
        <v>366</v>
      </c>
      <c r="E13" s="47">
        <v>1</v>
      </c>
      <c r="F13" s="49">
        <f t="shared" si="0"/>
        <v>366</v>
      </c>
      <c r="G13" s="47">
        <v>0.25</v>
      </c>
      <c r="H13" s="49">
        <f t="shared" si="1"/>
        <v>91.5</v>
      </c>
      <c r="I13" s="30">
        <v>60</v>
      </c>
      <c r="J13" s="56">
        <f t="shared" si="2"/>
        <v>5490</v>
      </c>
      <c r="K13" s="77"/>
      <c r="M13" s="79"/>
      <c r="N13" s="79"/>
      <c r="O13" s="79"/>
      <c r="P13" s="79"/>
      <c r="Q13" s="80"/>
      <c r="R13" s="81"/>
      <c r="S13" s="81"/>
      <c r="T13" s="81"/>
      <c r="U13" s="81"/>
      <c r="V13" s="80"/>
      <c r="W13" s="82"/>
      <c r="X13" s="82"/>
      <c r="Y13" s="82"/>
      <c r="Z13" s="82"/>
      <c r="AA13" s="75"/>
    </row>
    <row r="14" spans="1:28">
      <c r="A14" s="214" t="s">
        <v>240</v>
      </c>
      <c r="B14" s="31" t="s">
        <v>60</v>
      </c>
      <c r="C14" s="50" t="s">
        <v>34</v>
      </c>
      <c r="D14" s="101">
        <v>285</v>
      </c>
      <c r="E14" s="47">
        <v>1</v>
      </c>
      <c r="F14" s="49">
        <f t="shared" si="0"/>
        <v>285</v>
      </c>
      <c r="G14" s="47">
        <v>40</v>
      </c>
      <c r="H14" s="49">
        <f t="shared" si="1"/>
        <v>11400</v>
      </c>
      <c r="I14" s="30">
        <v>60</v>
      </c>
      <c r="J14" s="56">
        <f t="shared" si="2"/>
        <v>684000</v>
      </c>
      <c r="K14" s="77"/>
      <c r="M14" s="79"/>
      <c r="N14" s="79"/>
      <c r="O14" s="79"/>
      <c r="P14" s="79"/>
      <c r="Q14" s="80"/>
      <c r="R14" s="81"/>
      <c r="S14" s="81"/>
      <c r="T14" s="81"/>
      <c r="U14" s="81"/>
      <c r="V14" s="80"/>
      <c r="W14" s="82"/>
      <c r="X14" s="82"/>
      <c r="Y14" s="82"/>
      <c r="Z14" s="82"/>
      <c r="AA14" s="75"/>
    </row>
    <row r="15" spans="1:28">
      <c r="A15" s="214" t="s">
        <v>240</v>
      </c>
      <c r="B15" s="31" t="s">
        <v>35</v>
      </c>
      <c r="C15" s="50" t="s">
        <v>34</v>
      </c>
      <c r="D15" s="101">
        <v>81</v>
      </c>
      <c r="E15" s="47">
        <v>1</v>
      </c>
      <c r="F15" s="49">
        <f t="shared" si="0"/>
        <v>81</v>
      </c>
      <c r="G15" s="47">
        <v>40</v>
      </c>
      <c r="H15" s="49">
        <f t="shared" si="1"/>
        <v>3240</v>
      </c>
      <c r="I15" s="30">
        <v>60</v>
      </c>
      <c r="J15" s="56">
        <f t="shared" si="2"/>
        <v>194400</v>
      </c>
      <c r="K15" s="77"/>
      <c r="M15" s="79"/>
      <c r="N15" s="79"/>
      <c r="O15" s="79"/>
      <c r="P15" s="79"/>
      <c r="Q15" s="80"/>
      <c r="R15" s="81"/>
      <c r="S15" s="81"/>
      <c r="T15" s="81"/>
      <c r="U15" s="81"/>
      <c r="V15" s="80"/>
      <c r="W15" s="82"/>
      <c r="X15" s="82"/>
      <c r="Y15" s="82"/>
      <c r="Z15" s="82"/>
      <c r="AA15" s="75"/>
    </row>
    <row r="16" spans="1:28" ht="38.25">
      <c r="A16" s="214" t="s">
        <v>206</v>
      </c>
      <c r="B16" s="31" t="s">
        <v>73</v>
      </c>
      <c r="C16" s="50" t="s">
        <v>99</v>
      </c>
      <c r="D16" s="101">
        <v>366</v>
      </c>
      <c r="E16" s="47">
        <v>1</v>
      </c>
      <c r="F16" s="49">
        <f t="shared" si="0"/>
        <v>366</v>
      </c>
      <c r="G16" s="47">
        <v>20</v>
      </c>
      <c r="H16" s="49">
        <f t="shared" si="1"/>
        <v>7320</v>
      </c>
      <c r="I16" s="30">
        <v>60</v>
      </c>
      <c r="J16" s="56">
        <f t="shared" si="2"/>
        <v>439200</v>
      </c>
      <c r="K16" s="77"/>
      <c r="M16" s="79"/>
      <c r="N16" s="79"/>
      <c r="O16" s="79"/>
      <c r="P16" s="79"/>
      <c r="Q16" s="80"/>
      <c r="R16" s="81"/>
      <c r="S16" s="81"/>
      <c r="T16" s="81"/>
      <c r="U16" s="81"/>
      <c r="V16" s="80"/>
      <c r="W16" s="82"/>
      <c r="X16" s="82"/>
      <c r="Y16" s="82"/>
      <c r="Z16" s="82"/>
      <c r="AA16" s="75"/>
    </row>
    <row r="17" spans="1:27">
      <c r="A17" s="65" t="s">
        <v>227</v>
      </c>
      <c r="B17" s="31" t="s">
        <v>72</v>
      </c>
      <c r="C17" s="50" t="s">
        <v>34</v>
      </c>
      <c r="D17" s="101">
        <f>366*0.5</f>
        <v>183</v>
      </c>
      <c r="E17" s="47">
        <v>1</v>
      </c>
      <c r="F17" s="49">
        <f t="shared" si="0"/>
        <v>183</v>
      </c>
      <c r="G17" s="47">
        <v>1.5</v>
      </c>
      <c r="H17" s="49">
        <f t="shared" si="1"/>
        <v>274.5</v>
      </c>
      <c r="I17" s="30">
        <v>60</v>
      </c>
      <c r="J17" s="56">
        <f t="shared" si="2"/>
        <v>16470</v>
      </c>
      <c r="K17" s="77"/>
      <c r="M17" s="79"/>
      <c r="N17" s="79"/>
      <c r="O17" s="79"/>
      <c r="P17" s="79"/>
      <c r="Q17" s="80"/>
      <c r="R17" s="81"/>
      <c r="S17" s="81"/>
      <c r="T17" s="81"/>
      <c r="U17" s="81"/>
      <c r="V17" s="80"/>
      <c r="W17" s="82"/>
      <c r="X17" s="82"/>
      <c r="Y17" s="82"/>
      <c r="Z17" s="82"/>
      <c r="AA17" s="75"/>
    </row>
    <row r="18" spans="1:27" ht="25.5">
      <c r="A18" s="214" t="s">
        <v>208</v>
      </c>
      <c r="B18" s="31" t="s">
        <v>68</v>
      </c>
      <c r="C18" s="50" t="s">
        <v>225</v>
      </c>
      <c r="D18" s="101">
        <v>285</v>
      </c>
      <c r="E18" s="47">
        <v>1</v>
      </c>
      <c r="F18" s="49">
        <f t="shared" si="0"/>
        <v>285</v>
      </c>
      <c r="G18" s="47">
        <v>25</v>
      </c>
      <c r="H18" s="49">
        <f t="shared" si="1"/>
        <v>7125</v>
      </c>
      <c r="I18" s="30">
        <v>60</v>
      </c>
      <c r="J18" s="56">
        <f t="shared" si="2"/>
        <v>427500</v>
      </c>
      <c r="K18" s="77"/>
      <c r="M18" s="79"/>
      <c r="N18" s="79"/>
      <c r="O18" s="79"/>
      <c r="P18" s="79"/>
      <c r="Q18" s="80"/>
      <c r="R18" s="81"/>
      <c r="S18" s="81"/>
      <c r="T18" s="81"/>
      <c r="U18" s="81"/>
      <c r="V18" s="80"/>
      <c r="W18" s="82"/>
      <c r="X18" s="82"/>
      <c r="Y18" s="82"/>
      <c r="Z18" s="82"/>
      <c r="AA18" s="75"/>
    </row>
    <row r="19" spans="1:27">
      <c r="A19" s="214" t="s">
        <v>208</v>
      </c>
      <c r="B19" s="31" t="s">
        <v>69</v>
      </c>
      <c r="C19" s="50" t="s">
        <v>74</v>
      </c>
      <c r="D19" s="101">
        <v>81</v>
      </c>
      <c r="E19" s="47">
        <v>1</v>
      </c>
      <c r="F19" s="49">
        <f t="shared" si="0"/>
        <v>81</v>
      </c>
      <c r="G19" s="47">
        <v>25</v>
      </c>
      <c r="H19" s="49">
        <f t="shared" si="1"/>
        <v>2025</v>
      </c>
      <c r="I19" s="30">
        <v>60</v>
      </c>
      <c r="J19" s="56">
        <f t="shared" si="2"/>
        <v>121500</v>
      </c>
      <c r="K19" s="77"/>
      <c r="M19" s="79"/>
      <c r="N19" s="79"/>
      <c r="O19" s="79"/>
      <c r="P19" s="79"/>
      <c r="Q19" s="80"/>
      <c r="R19" s="81"/>
      <c r="S19" s="81"/>
      <c r="T19" s="81"/>
      <c r="U19" s="81"/>
      <c r="V19" s="80"/>
      <c r="W19" s="82"/>
      <c r="X19" s="82"/>
      <c r="Y19" s="82"/>
      <c r="Z19" s="82"/>
      <c r="AA19" s="75"/>
    </row>
    <row r="20" spans="1:27">
      <c r="A20" s="65" t="s">
        <v>205</v>
      </c>
      <c r="B20" s="31" t="s">
        <v>198</v>
      </c>
      <c r="C20" s="50" t="s">
        <v>34</v>
      </c>
      <c r="D20" s="101">
        <v>81</v>
      </c>
      <c r="E20" s="47">
        <v>1</v>
      </c>
      <c r="F20" s="49">
        <f t="shared" si="0"/>
        <v>81</v>
      </c>
      <c r="G20" s="47">
        <v>16</v>
      </c>
      <c r="H20" s="49">
        <f t="shared" si="1"/>
        <v>1296</v>
      </c>
      <c r="I20" s="30">
        <v>60</v>
      </c>
      <c r="J20" s="56">
        <f t="shared" si="2"/>
        <v>77760</v>
      </c>
      <c r="K20" s="77"/>
      <c r="M20" s="79"/>
      <c r="N20" s="79"/>
      <c r="O20" s="79"/>
      <c r="P20" s="79"/>
      <c r="Q20" s="80"/>
      <c r="R20" s="81"/>
      <c r="S20" s="81"/>
      <c r="T20" s="81"/>
      <c r="U20" s="81"/>
      <c r="V20" s="80"/>
      <c r="W20" s="82"/>
      <c r="X20" s="82"/>
      <c r="Y20" s="82"/>
      <c r="Z20" s="82"/>
      <c r="AA20" s="75"/>
    </row>
    <row r="21" spans="1:27">
      <c r="A21" s="214" t="s">
        <v>207</v>
      </c>
      <c r="B21" s="31" t="s">
        <v>67</v>
      </c>
      <c r="C21" s="50"/>
      <c r="D21" s="101">
        <v>285</v>
      </c>
      <c r="E21" s="47">
        <v>1</v>
      </c>
      <c r="F21" s="49">
        <f t="shared" si="0"/>
        <v>285</v>
      </c>
      <c r="G21" s="47">
        <v>40</v>
      </c>
      <c r="H21" s="49">
        <f t="shared" si="1"/>
        <v>11400</v>
      </c>
      <c r="I21" s="30">
        <v>60</v>
      </c>
      <c r="J21" s="56">
        <f t="shared" si="2"/>
        <v>684000</v>
      </c>
      <c r="K21" s="77"/>
      <c r="M21" s="79"/>
      <c r="N21" s="79"/>
      <c r="O21" s="79"/>
      <c r="P21" s="79"/>
      <c r="Q21" s="80"/>
      <c r="R21" s="81"/>
      <c r="S21" s="81"/>
      <c r="T21" s="81"/>
      <c r="U21" s="81"/>
      <c r="V21" s="80"/>
      <c r="W21" s="82"/>
      <c r="X21" s="82"/>
      <c r="Y21" s="82"/>
      <c r="Z21" s="82"/>
      <c r="AA21" s="75"/>
    </row>
    <row r="22" spans="1:27">
      <c r="A22" s="214">
        <v>118</v>
      </c>
      <c r="B22" s="31" t="s">
        <v>197</v>
      </c>
      <c r="C22" s="50" t="s">
        <v>34</v>
      </c>
      <c r="D22" s="101">
        <f>366*0.2</f>
        <v>73.2</v>
      </c>
      <c r="E22" s="47">
        <v>1</v>
      </c>
      <c r="F22" s="49">
        <f t="shared" si="0"/>
        <v>73.2</v>
      </c>
      <c r="G22" s="47">
        <v>1.5</v>
      </c>
      <c r="H22" s="49">
        <f t="shared" si="1"/>
        <v>109.80000000000001</v>
      </c>
      <c r="I22" s="30">
        <v>60</v>
      </c>
      <c r="J22" s="56">
        <f t="shared" si="2"/>
        <v>6588.0000000000009</v>
      </c>
      <c r="K22" s="77"/>
      <c r="M22" s="79"/>
      <c r="N22" s="79"/>
      <c r="O22" s="79"/>
      <c r="P22" s="79"/>
      <c r="Q22" s="80"/>
      <c r="R22" s="81"/>
      <c r="S22" s="81"/>
      <c r="T22" s="81"/>
      <c r="U22" s="81"/>
      <c r="V22" s="80"/>
      <c r="W22" s="82"/>
      <c r="X22" s="82"/>
      <c r="Y22" s="82"/>
      <c r="Z22" s="82"/>
      <c r="AA22" s="75"/>
    </row>
    <row r="23" spans="1:27">
      <c r="A23" s="65"/>
      <c r="B23" s="88"/>
      <c r="C23" s="50"/>
      <c r="D23" s="101"/>
      <c r="E23" s="47"/>
      <c r="F23" s="49"/>
      <c r="G23" s="47"/>
      <c r="H23" s="49"/>
      <c r="I23" s="30"/>
      <c r="J23" s="56"/>
      <c r="K23" s="77"/>
      <c r="M23" s="79"/>
      <c r="N23" s="79"/>
      <c r="O23" s="79"/>
      <c r="P23" s="79"/>
      <c r="Q23" s="80"/>
      <c r="R23" s="81"/>
      <c r="S23" s="81"/>
      <c r="T23" s="81"/>
      <c r="U23" s="81"/>
      <c r="V23" s="80"/>
      <c r="W23" s="82"/>
      <c r="X23" s="82"/>
      <c r="Y23" s="82"/>
      <c r="Z23" s="82"/>
      <c r="AA23" s="75"/>
    </row>
    <row r="24" spans="1:27">
      <c r="A24" s="194"/>
      <c r="B24" s="89" t="s">
        <v>200</v>
      </c>
      <c r="C24" s="50"/>
      <c r="D24" s="101"/>
      <c r="E24" s="47"/>
      <c r="F24" s="49"/>
      <c r="G24" s="47"/>
      <c r="H24" s="49"/>
      <c r="I24" s="30"/>
      <c r="J24" s="56"/>
      <c r="K24" s="77"/>
      <c r="M24" s="79"/>
      <c r="N24" s="79"/>
      <c r="O24" s="79"/>
      <c r="P24" s="79"/>
      <c r="Q24" s="80"/>
      <c r="R24" s="81"/>
      <c r="S24" s="81"/>
      <c r="T24" s="81"/>
      <c r="U24" s="81"/>
      <c r="V24" s="80"/>
      <c r="W24" s="82"/>
      <c r="X24" s="82"/>
      <c r="Y24" s="82"/>
      <c r="Z24" s="82"/>
      <c r="AA24" s="75"/>
    </row>
    <row r="25" spans="1:27" ht="25.5">
      <c r="A25" s="197" t="s">
        <v>204</v>
      </c>
      <c r="B25" s="31" t="s">
        <v>196</v>
      </c>
      <c r="C25" s="50" t="s">
        <v>34</v>
      </c>
      <c r="D25" s="101">
        <f>1375+1878</f>
        <v>3253</v>
      </c>
      <c r="E25" s="47">
        <v>1</v>
      </c>
      <c r="F25" s="49">
        <f t="shared" ref="F25:F33" si="3">(D25)*(E25)</f>
        <v>3253</v>
      </c>
      <c r="G25" s="47">
        <v>0.08</v>
      </c>
      <c r="H25" s="49">
        <f t="shared" ref="H25:H33" si="4">(F25)*(G25)</f>
        <v>260.24</v>
      </c>
      <c r="I25" s="30">
        <v>60</v>
      </c>
      <c r="J25" s="56">
        <f t="shared" ref="J25:J33" si="5">(H25)*(I25)</f>
        <v>15614.400000000001</v>
      </c>
      <c r="K25" s="77"/>
      <c r="M25" s="79"/>
      <c r="N25" s="79"/>
      <c r="O25" s="79"/>
      <c r="P25" s="79"/>
      <c r="Q25" s="80"/>
      <c r="R25" s="81"/>
      <c r="S25" s="81"/>
      <c r="T25" s="81"/>
      <c r="U25" s="81"/>
      <c r="V25" s="80"/>
      <c r="W25" s="82"/>
      <c r="X25" s="82"/>
      <c r="Y25" s="82"/>
      <c r="Z25" s="82"/>
      <c r="AA25" s="75"/>
    </row>
    <row r="26" spans="1:27" ht="25.5">
      <c r="A26" s="195" t="s">
        <v>203</v>
      </c>
      <c r="B26" s="31" t="s">
        <v>36</v>
      </c>
      <c r="C26" s="50" t="s">
        <v>34</v>
      </c>
      <c r="D26" s="101">
        <f>1375+1878</f>
        <v>3253</v>
      </c>
      <c r="E26" s="47">
        <v>1</v>
      </c>
      <c r="F26" s="49">
        <f t="shared" si="3"/>
        <v>3253</v>
      </c>
      <c r="G26" s="47">
        <v>0.25</v>
      </c>
      <c r="H26" s="49">
        <f t="shared" si="4"/>
        <v>813.25</v>
      </c>
      <c r="I26" s="30">
        <v>60</v>
      </c>
      <c r="J26" s="56">
        <f t="shared" si="5"/>
        <v>48795</v>
      </c>
      <c r="K26" s="100"/>
      <c r="M26" s="79"/>
      <c r="N26" s="79"/>
      <c r="O26" s="79"/>
      <c r="P26" s="79"/>
      <c r="Q26" s="80"/>
      <c r="R26" s="81"/>
      <c r="S26" s="81"/>
      <c r="T26" s="81"/>
      <c r="U26" s="81"/>
      <c r="V26" s="80"/>
      <c r="W26" s="82"/>
      <c r="X26" s="82"/>
      <c r="Y26" s="82"/>
      <c r="Z26" s="82"/>
      <c r="AA26" s="75"/>
    </row>
    <row r="27" spans="1:27">
      <c r="A27" s="196" t="s">
        <v>210</v>
      </c>
      <c r="B27" s="31" t="s">
        <v>60</v>
      </c>
      <c r="C27" s="50" t="s">
        <v>34</v>
      </c>
      <c r="D27" s="101">
        <f>601+696</f>
        <v>1297</v>
      </c>
      <c r="E27" s="47">
        <v>1</v>
      </c>
      <c r="F27" s="49">
        <f t="shared" si="3"/>
        <v>1297</v>
      </c>
      <c r="G27" s="47">
        <v>40</v>
      </c>
      <c r="H27" s="49">
        <f t="shared" si="4"/>
        <v>51880</v>
      </c>
      <c r="I27" s="30">
        <v>60</v>
      </c>
      <c r="J27" s="56">
        <f t="shared" si="5"/>
        <v>3112800</v>
      </c>
      <c r="K27" s="77"/>
      <c r="M27" s="79"/>
      <c r="N27" s="79"/>
      <c r="O27" s="79"/>
      <c r="P27" s="79"/>
      <c r="Q27" s="80"/>
      <c r="R27" s="81"/>
      <c r="S27" s="81"/>
      <c r="T27" s="81"/>
      <c r="U27" s="81"/>
      <c r="V27" s="80"/>
      <c r="W27" s="82"/>
      <c r="X27" s="82"/>
      <c r="Y27" s="82"/>
      <c r="Z27" s="82"/>
      <c r="AA27" s="75"/>
    </row>
    <row r="28" spans="1:27">
      <c r="A28" s="196" t="s">
        <v>210</v>
      </c>
      <c r="B28" s="31" t="s">
        <v>35</v>
      </c>
      <c r="C28" s="50" t="s">
        <v>34</v>
      </c>
      <c r="D28" s="101">
        <f>774+1182</f>
        <v>1956</v>
      </c>
      <c r="E28" s="47">
        <v>1</v>
      </c>
      <c r="F28" s="49">
        <f t="shared" si="3"/>
        <v>1956</v>
      </c>
      <c r="G28" s="47">
        <v>40</v>
      </c>
      <c r="H28" s="49">
        <f t="shared" si="4"/>
        <v>78240</v>
      </c>
      <c r="I28" s="30">
        <v>60</v>
      </c>
      <c r="J28" s="56">
        <f t="shared" si="5"/>
        <v>4694400</v>
      </c>
      <c r="K28" s="77"/>
      <c r="M28" s="79"/>
      <c r="N28" s="79"/>
      <c r="O28" s="79"/>
      <c r="P28" s="79"/>
      <c r="Q28" s="80"/>
      <c r="R28" s="81"/>
      <c r="S28" s="81"/>
      <c r="T28" s="81"/>
      <c r="U28" s="81"/>
      <c r="V28" s="80"/>
      <c r="W28" s="82"/>
      <c r="X28" s="82"/>
      <c r="Y28" s="82"/>
      <c r="Z28" s="82"/>
      <c r="AA28" s="75"/>
    </row>
    <row r="29" spans="1:27" ht="13.5" customHeight="1">
      <c r="A29" s="65" t="s">
        <v>227</v>
      </c>
      <c r="B29" s="31" t="s">
        <v>72</v>
      </c>
      <c r="C29" s="50" t="s">
        <v>34</v>
      </c>
      <c r="D29" s="101">
        <v>1627</v>
      </c>
      <c r="E29" s="47">
        <v>1</v>
      </c>
      <c r="F29" s="49">
        <f t="shared" si="3"/>
        <v>1627</v>
      </c>
      <c r="G29" s="47">
        <v>1.5</v>
      </c>
      <c r="H29" s="49">
        <f t="shared" si="4"/>
        <v>2440.5</v>
      </c>
      <c r="I29" s="30">
        <v>60</v>
      </c>
      <c r="J29" s="56">
        <f t="shared" si="5"/>
        <v>146430</v>
      </c>
      <c r="K29" s="77"/>
      <c r="M29" s="79"/>
      <c r="N29" s="79"/>
      <c r="O29" s="79"/>
      <c r="P29" s="79"/>
      <c r="Q29" s="80"/>
      <c r="R29" s="81"/>
      <c r="S29" s="81"/>
      <c r="T29" s="81"/>
      <c r="U29" s="81"/>
      <c r="V29" s="80"/>
      <c r="W29" s="82"/>
      <c r="X29" s="82"/>
      <c r="Y29" s="82"/>
      <c r="Z29" s="82"/>
      <c r="AA29" s="75"/>
    </row>
    <row r="30" spans="1:27" ht="25.5">
      <c r="A30" s="214" t="s">
        <v>211</v>
      </c>
      <c r="B30" s="31" t="s">
        <v>68</v>
      </c>
      <c r="C30" s="50" t="s">
        <v>226</v>
      </c>
      <c r="D30" s="101">
        <v>1297</v>
      </c>
      <c r="E30" s="47">
        <v>1</v>
      </c>
      <c r="F30" s="49">
        <f t="shared" si="3"/>
        <v>1297</v>
      </c>
      <c r="G30" s="47">
        <v>25</v>
      </c>
      <c r="H30" s="49">
        <f t="shared" si="4"/>
        <v>32425</v>
      </c>
      <c r="I30" s="30">
        <v>60</v>
      </c>
      <c r="J30" s="56">
        <f t="shared" si="5"/>
        <v>1945500</v>
      </c>
      <c r="K30" s="77"/>
      <c r="M30" s="79"/>
      <c r="N30" s="79"/>
      <c r="O30" s="79"/>
      <c r="P30" s="79"/>
      <c r="Q30" s="80"/>
      <c r="R30" s="81"/>
      <c r="S30" s="81"/>
      <c r="T30" s="81"/>
      <c r="U30" s="81"/>
      <c r="V30" s="80"/>
      <c r="W30" s="82"/>
      <c r="X30" s="82"/>
      <c r="Y30" s="82"/>
      <c r="Z30" s="82"/>
      <c r="AA30" s="75"/>
    </row>
    <row r="31" spans="1:27">
      <c r="A31" s="202" t="s">
        <v>211</v>
      </c>
      <c r="B31" s="31" t="s">
        <v>69</v>
      </c>
      <c r="C31" s="50" t="s">
        <v>71</v>
      </c>
      <c r="D31" s="101">
        <v>1956</v>
      </c>
      <c r="E31" s="47">
        <v>1</v>
      </c>
      <c r="F31" s="49">
        <f t="shared" si="3"/>
        <v>1956</v>
      </c>
      <c r="G31" s="47">
        <v>25</v>
      </c>
      <c r="H31" s="49">
        <f t="shared" si="4"/>
        <v>48900</v>
      </c>
      <c r="I31" s="30">
        <v>60</v>
      </c>
      <c r="J31" s="56">
        <f t="shared" si="5"/>
        <v>2934000</v>
      </c>
      <c r="K31" s="77"/>
      <c r="M31" s="79"/>
      <c r="N31" s="79"/>
      <c r="O31" s="79"/>
      <c r="P31" s="79"/>
      <c r="Q31" s="80"/>
      <c r="R31" s="81"/>
      <c r="S31" s="81"/>
      <c r="T31" s="81"/>
      <c r="U31" s="81"/>
      <c r="V31" s="80"/>
      <c r="W31" s="82"/>
      <c r="X31" s="82"/>
      <c r="Y31" s="82"/>
      <c r="Z31" s="82"/>
      <c r="AA31" s="75"/>
    </row>
    <row r="32" spans="1:27">
      <c r="A32" s="202" t="s">
        <v>209</v>
      </c>
      <c r="B32" s="31" t="s">
        <v>198</v>
      </c>
      <c r="C32" s="50" t="s">
        <v>34</v>
      </c>
      <c r="D32" s="101">
        <v>587</v>
      </c>
      <c r="E32" s="47">
        <v>1</v>
      </c>
      <c r="F32" s="49">
        <f t="shared" si="3"/>
        <v>587</v>
      </c>
      <c r="G32" s="47">
        <v>16</v>
      </c>
      <c r="H32" s="49">
        <f t="shared" si="4"/>
        <v>9392</v>
      </c>
      <c r="I32" s="30">
        <v>60</v>
      </c>
      <c r="J32" s="56">
        <f t="shared" si="5"/>
        <v>563520</v>
      </c>
      <c r="K32" s="77"/>
      <c r="M32" s="79"/>
      <c r="N32" s="79"/>
      <c r="O32" s="79"/>
      <c r="P32" s="79"/>
      <c r="Q32" s="80"/>
      <c r="R32" s="81"/>
      <c r="S32" s="81"/>
      <c r="T32" s="81"/>
      <c r="U32" s="81"/>
      <c r="V32" s="80"/>
      <c r="W32" s="82"/>
      <c r="X32" s="82"/>
      <c r="Y32" s="82"/>
      <c r="Z32" s="82"/>
      <c r="AA32" s="75"/>
    </row>
    <row r="33" spans="1:27">
      <c r="A33" s="214">
        <v>118</v>
      </c>
      <c r="B33" s="31" t="s">
        <v>197</v>
      </c>
      <c r="C33" s="50" t="s">
        <v>34</v>
      </c>
      <c r="D33" s="101">
        <f>1375+1878</f>
        <v>3253</v>
      </c>
      <c r="E33" s="47">
        <v>1</v>
      </c>
      <c r="F33" s="49">
        <f t="shared" si="3"/>
        <v>3253</v>
      </c>
      <c r="G33" s="47">
        <v>0.5</v>
      </c>
      <c r="H33" s="49">
        <f t="shared" si="4"/>
        <v>1626.5</v>
      </c>
      <c r="I33" s="30">
        <v>60</v>
      </c>
      <c r="J33" s="56">
        <f t="shared" si="5"/>
        <v>97590</v>
      </c>
      <c r="K33" s="77"/>
      <c r="M33" s="79"/>
      <c r="N33" s="79"/>
      <c r="O33" s="79"/>
      <c r="P33" s="79"/>
      <c r="Q33" s="80"/>
      <c r="R33" s="81"/>
      <c r="S33" s="81"/>
      <c r="T33" s="81"/>
      <c r="U33" s="81"/>
      <c r="V33" s="80"/>
      <c r="W33" s="82"/>
      <c r="X33" s="82"/>
      <c r="Y33" s="82"/>
      <c r="Z33" s="82"/>
      <c r="AA33" s="75"/>
    </row>
    <row r="34" spans="1:27">
      <c r="A34" s="193"/>
      <c r="B34" s="183"/>
      <c r="C34" s="50"/>
      <c r="D34" s="101"/>
      <c r="E34" s="47"/>
      <c r="F34" s="49"/>
      <c r="G34" s="182"/>
      <c r="H34" s="49"/>
      <c r="I34" s="30"/>
      <c r="J34" s="56"/>
      <c r="K34" s="77"/>
      <c r="M34" s="79"/>
      <c r="N34" s="79"/>
      <c r="O34" s="79"/>
      <c r="P34" s="79"/>
      <c r="Q34" s="80"/>
      <c r="R34" s="81"/>
      <c r="S34" s="81"/>
      <c r="T34" s="81"/>
      <c r="U34" s="81"/>
      <c r="V34" s="80"/>
      <c r="W34" s="82"/>
      <c r="X34" s="82"/>
      <c r="Y34" s="82"/>
      <c r="Z34" s="82"/>
      <c r="AA34" s="75"/>
    </row>
    <row r="35" spans="1:27">
      <c r="A35" s="194"/>
      <c r="B35" s="32" t="s">
        <v>94</v>
      </c>
      <c r="C35" s="50"/>
      <c r="D35" s="47"/>
      <c r="E35" s="47"/>
      <c r="F35" s="48"/>
      <c r="G35" s="47"/>
      <c r="H35" s="48"/>
      <c r="I35" s="30"/>
      <c r="J35" s="57"/>
      <c r="K35" s="77"/>
      <c r="M35" s="79"/>
      <c r="N35" s="79"/>
      <c r="O35" s="79"/>
      <c r="P35" s="79"/>
      <c r="Q35" s="80"/>
      <c r="R35" s="81"/>
      <c r="S35" s="81"/>
      <c r="T35" s="81"/>
      <c r="U35" s="81"/>
      <c r="V35" s="80"/>
      <c r="W35" s="82"/>
      <c r="X35" s="82"/>
      <c r="Y35" s="82"/>
      <c r="Z35" s="82"/>
      <c r="AA35" s="75"/>
    </row>
    <row r="36" spans="1:27" ht="13.5" customHeight="1">
      <c r="A36" s="65" t="s">
        <v>228</v>
      </c>
      <c r="B36" s="90" t="s">
        <v>75</v>
      </c>
      <c r="C36" s="50" t="s">
        <v>34</v>
      </c>
      <c r="D36" s="48">
        <f>D41</f>
        <v>1898</v>
      </c>
      <c r="E36" s="47">
        <v>1</v>
      </c>
      <c r="F36" s="212">
        <f t="shared" ref="F36" si="6">(D36)*(E36)</f>
        <v>1898</v>
      </c>
      <c r="G36" s="47">
        <v>1</v>
      </c>
      <c r="H36" s="49">
        <f t="shared" ref="H36" si="7">(F36)*(G36)</f>
        <v>1898</v>
      </c>
      <c r="I36" s="30">
        <v>60</v>
      </c>
      <c r="J36" s="56">
        <f t="shared" ref="J36:J39" si="8">(H36)*(I36)</f>
        <v>113880</v>
      </c>
      <c r="K36" s="84"/>
      <c r="M36" s="79"/>
      <c r="N36" s="79"/>
      <c r="O36" s="79"/>
      <c r="P36" s="79"/>
      <c r="Q36" s="80"/>
      <c r="R36" s="87"/>
      <c r="S36" s="87"/>
      <c r="T36" s="81"/>
      <c r="U36" s="81"/>
      <c r="V36" s="80"/>
      <c r="W36" s="82"/>
      <c r="X36" s="82"/>
      <c r="Y36" s="82"/>
      <c r="Z36" s="82"/>
      <c r="AA36" s="75"/>
    </row>
    <row r="37" spans="1:27" ht="13.5" customHeight="1">
      <c r="A37" s="65" t="s">
        <v>233</v>
      </c>
      <c r="B37" s="31" t="s">
        <v>76</v>
      </c>
      <c r="C37" s="50" t="s">
        <v>34</v>
      </c>
      <c r="D37" s="103">
        <v>19</v>
      </c>
      <c r="E37" s="47">
        <v>1</v>
      </c>
      <c r="F37" s="212">
        <f t="shared" ref="F37:F45" si="9">(D37)*(E37)</f>
        <v>19</v>
      </c>
      <c r="G37" s="98">
        <v>0.5</v>
      </c>
      <c r="H37" s="49">
        <f t="shared" ref="H37:H39" si="10">(F37)*(G37)</f>
        <v>9.5</v>
      </c>
      <c r="I37" s="30">
        <v>60</v>
      </c>
      <c r="J37" s="56">
        <f t="shared" si="8"/>
        <v>570</v>
      </c>
      <c r="K37" s="84"/>
      <c r="M37" s="79"/>
      <c r="N37" s="79"/>
      <c r="O37" s="79"/>
      <c r="P37" s="79"/>
      <c r="Q37" s="69"/>
      <c r="R37" s="87"/>
      <c r="S37" s="87"/>
      <c r="T37" s="81"/>
      <c r="U37" s="81"/>
      <c r="V37" s="69"/>
      <c r="W37" s="82"/>
      <c r="X37" s="82"/>
      <c r="Y37" s="82"/>
      <c r="Z37" s="82"/>
    </row>
    <row r="38" spans="1:27" ht="13.5" customHeight="1">
      <c r="A38" s="65" t="s">
        <v>230</v>
      </c>
      <c r="B38" s="31" t="s">
        <v>229</v>
      </c>
      <c r="C38" s="50" t="s">
        <v>34</v>
      </c>
      <c r="D38" s="103">
        <v>38</v>
      </c>
      <c r="E38" s="47">
        <v>1</v>
      </c>
      <c r="F38" s="212">
        <f t="shared" si="9"/>
        <v>38</v>
      </c>
      <c r="G38" s="98">
        <v>0.5</v>
      </c>
      <c r="H38" s="49">
        <f t="shared" si="10"/>
        <v>19</v>
      </c>
      <c r="I38" s="30">
        <v>60</v>
      </c>
      <c r="J38" s="56">
        <f t="shared" si="8"/>
        <v>1140</v>
      </c>
      <c r="K38" s="84"/>
      <c r="M38" s="79"/>
      <c r="N38" s="79"/>
      <c r="O38" s="79"/>
      <c r="P38" s="79"/>
      <c r="Q38" s="69"/>
      <c r="R38" s="87"/>
      <c r="S38" s="87"/>
      <c r="T38" s="81"/>
      <c r="U38" s="81"/>
      <c r="V38" s="69"/>
      <c r="W38" s="82"/>
      <c r="X38" s="82"/>
      <c r="Y38" s="82"/>
      <c r="Z38" s="82"/>
    </row>
    <row r="39" spans="1:27" ht="13.5" customHeight="1">
      <c r="A39" s="65" t="s">
        <v>232</v>
      </c>
      <c r="B39" s="31" t="s">
        <v>87</v>
      </c>
      <c r="C39" s="50" t="s">
        <v>34</v>
      </c>
      <c r="D39" s="103">
        <v>19</v>
      </c>
      <c r="E39" s="47">
        <v>1</v>
      </c>
      <c r="F39" s="212">
        <f t="shared" si="9"/>
        <v>19</v>
      </c>
      <c r="G39" s="98">
        <v>0.5</v>
      </c>
      <c r="H39" s="49">
        <f t="shared" si="10"/>
        <v>9.5</v>
      </c>
      <c r="I39" s="30">
        <v>60</v>
      </c>
      <c r="J39" s="56">
        <f t="shared" si="8"/>
        <v>570</v>
      </c>
      <c r="K39" s="84"/>
      <c r="M39" s="79"/>
      <c r="N39" s="79"/>
      <c r="O39" s="79"/>
      <c r="P39" s="79"/>
      <c r="Q39" s="69"/>
      <c r="R39" s="87"/>
      <c r="S39" s="87"/>
      <c r="T39" s="81"/>
      <c r="U39" s="81"/>
      <c r="V39" s="69"/>
      <c r="W39" s="82"/>
      <c r="X39" s="82"/>
      <c r="Y39" s="82"/>
      <c r="Z39" s="82"/>
    </row>
    <row r="40" spans="1:27" ht="13.5" customHeight="1">
      <c r="A40" s="202" t="s">
        <v>223</v>
      </c>
      <c r="B40" s="31" t="s">
        <v>61</v>
      </c>
      <c r="C40" s="50" t="s">
        <v>34</v>
      </c>
      <c r="D40" s="48">
        <v>95</v>
      </c>
      <c r="E40" s="47">
        <v>1</v>
      </c>
      <c r="F40" s="212">
        <f>(D40)*(E40)</f>
        <v>95</v>
      </c>
      <c r="G40" s="98">
        <v>1.5</v>
      </c>
      <c r="H40" s="49">
        <f t="shared" ref="H40:H46" si="11">(F40)*(G40)</f>
        <v>142.5</v>
      </c>
      <c r="I40" s="30">
        <v>60</v>
      </c>
      <c r="J40" s="56">
        <f t="shared" ref="J40:J46" si="12">(H40)*(I40)</f>
        <v>8550</v>
      </c>
      <c r="K40" s="84"/>
      <c r="M40" s="79"/>
      <c r="N40" s="79"/>
      <c r="O40" s="79"/>
      <c r="P40" s="79"/>
      <c r="Q40" s="69"/>
      <c r="R40" s="87"/>
      <c r="S40" s="87"/>
      <c r="T40" s="81"/>
      <c r="U40" s="81"/>
      <c r="V40" s="69"/>
      <c r="W40" s="82"/>
      <c r="X40" s="82"/>
      <c r="Y40" s="82"/>
      <c r="Z40" s="82"/>
    </row>
    <row r="41" spans="1:27">
      <c r="A41" s="65" t="s">
        <v>234</v>
      </c>
      <c r="B41" s="31" t="s">
        <v>274</v>
      </c>
      <c r="C41" s="50" t="s">
        <v>34</v>
      </c>
      <c r="D41" s="48">
        <v>1898</v>
      </c>
      <c r="E41" s="47">
        <v>1</v>
      </c>
      <c r="F41" s="212">
        <f>(D41)*(E41)</f>
        <v>1898</v>
      </c>
      <c r="G41" s="47">
        <v>1</v>
      </c>
      <c r="H41" s="49">
        <f t="shared" si="11"/>
        <v>1898</v>
      </c>
      <c r="I41" s="30">
        <v>60</v>
      </c>
      <c r="J41" s="56">
        <f t="shared" si="12"/>
        <v>113880</v>
      </c>
      <c r="K41" s="77"/>
      <c r="M41" s="79"/>
      <c r="N41" s="79"/>
      <c r="O41" s="79"/>
      <c r="P41" s="79"/>
      <c r="Q41" s="80"/>
      <c r="R41" s="81"/>
      <c r="S41" s="81"/>
      <c r="T41" s="81"/>
      <c r="U41" s="81"/>
      <c r="V41" s="80"/>
      <c r="W41" s="82"/>
      <c r="X41" s="82"/>
      <c r="Y41" s="82"/>
      <c r="Z41" s="82"/>
      <c r="AA41" s="75"/>
    </row>
    <row r="42" spans="1:27" ht="15" customHeight="1">
      <c r="A42" s="202" t="s">
        <v>231</v>
      </c>
      <c r="B42" s="31" t="s">
        <v>93</v>
      </c>
      <c r="C42" s="50" t="s">
        <v>34</v>
      </c>
      <c r="D42" s="49">
        <f>D41-74</f>
        <v>1824</v>
      </c>
      <c r="E42" s="47">
        <v>2</v>
      </c>
      <c r="F42" s="212">
        <f t="shared" si="9"/>
        <v>3648</v>
      </c>
      <c r="G42" s="47">
        <v>1</v>
      </c>
      <c r="H42" s="49">
        <f t="shared" si="11"/>
        <v>3648</v>
      </c>
      <c r="I42" s="30">
        <v>60</v>
      </c>
      <c r="J42" s="56">
        <f t="shared" si="12"/>
        <v>218880</v>
      </c>
      <c r="K42" s="84"/>
      <c r="M42" s="79"/>
      <c r="N42" s="79"/>
      <c r="O42" s="79"/>
      <c r="P42" s="79"/>
      <c r="Q42" s="80"/>
      <c r="R42" s="87"/>
      <c r="S42" s="87"/>
      <c r="T42" s="81"/>
      <c r="U42" s="81"/>
      <c r="V42" s="80"/>
      <c r="W42" s="82"/>
      <c r="X42" s="82"/>
      <c r="Y42" s="82"/>
      <c r="Z42" s="82"/>
      <c r="AA42" s="75"/>
    </row>
    <row r="43" spans="1:27" ht="16.5" customHeight="1">
      <c r="A43" s="202" t="s">
        <v>231</v>
      </c>
      <c r="B43" s="31" t="s">
        <v>65</v>
      </c>
      <c r="C43" s="50" t="s">
        <v>34</v>
      </c>
      <c r="D43" s="48">
        <v>533</v>
      </c>
      <c r="E43" s="50">
        <v>1</v>
      </c>
      <c r="F43" s="51">
        <f t="shared" si="9"/>
        <v>533</v>
      </c>
      <c r="G43" s="50">
        <v>2</v>
      </c>
      <c r="H43" s="51">
        <f t="shared" si="11"/>
        <v>1066</v>
      </c>
      <c r="I43" s="30">
        <v>60</v>
      </c>
      <c r="J43" s="58">
        <f t="shared" si="12"/>
        <v>63960</v>
      </c>
      <c r="K43" s="84"/>
      <c r="M43" s="79"/>
      <c r="N43" s="79"/>
      <c r="O43" s="79"/>
      <c r="P43" s="79"/>
      <c r="Q43" s="80"/>
      <c r="R43" s="87"/>
      <c r="S43" s="87"/>
      <c r="T43" s="81"/>
      <c r="U43" s="81"/>
      <c r="V43" s="80"/>
      <c r="W43" s="82"/>
      <c r="X43" s="82"/>
      <c r="Y43" s="82"/>
      <c r="Z43" s="82"/>
    </row>
    <row r="44" spans="1:27" ht="13.5" customHeight="1">
      <c r="A44" s="202" t="s">
        <v>231</v>
      </c>
      <c r="B44" s="31" t="s">
        <v>40</v>
      </c>
      <c r="C44" s="50" t="s">
        <v>34</v>
      </c>
      <c r="D44" s="48">
        <v>1365</v>
      </c>
      <c r="E44" s="47">
        <v>1</v>
      </c>
      <c r="F44" s="212">
        <f>(D44)*(E44)</f>
        <v>1365</v>
      </c>
      <c r="G44" s="47">
        <v>1</v>
      </c>
      <c r="H44" s="49">
        <f t="shared" si="11"/>
        <v>1365</v>
      </c>
      <c r="I44" s="30">
        <v>60</v>
      </c>
      <c r="J44" s="56">
        <f t="shared" si="12"/>
        <v>81900</v>
      </c>
      <c r="K44" s="84"/>
      <c r="M44" s="79"/>
      <c r="N44" s="79"/>
      <c r="O44" s="79"/>
      <c r="P44" s="79"/>
      <c r="Q44" s="80"/>
      <c r="R44" s="87"/>
      <c r="S44" s="87"/>
      <c r="T44" s="81"/>
      <c r="U44" s="81"/>
      <c r="V44" s="80"/>
      <c r="W44" s="82"/>
      <c r="X44" s="82"/>
      <c r="Y44" s="82"/>
      <c r="Z44" s="82"/>
    </row>
    <row r="45" spans="1:27" ht="14.25" customHeight="1">
      <c r="A45" s="202" t="s">
        <v>231</v>
      </c>
      <c r="B45" s="31" t="s">
        <v>85</v>
      </c>
      <c r="C45" s="50" t="s">
        <v>34</v>
      </c>
      <c r="D45" s="48">
        <f>D43</f>
        <v>533</v>
      </c>
      <c r="E45" s="47">
        <v>1</v>
      </c>
      <c r="F45" s="212">
        <f t="shared" si="9"/>
        <v>533</v>
      </c>
      <c r="G45" s="47">
        <v>2</v>
      </c>
      <c r="H45" s="49">
        <f t="shared" si="11"/>
        <v>1066</v>
      </c>
      <c r="I45" s="30">
        <v>60</v>
      </c>
      <c r="J45" s="56">
        <f t="shared" si="12"/>
        <v>63960</v>
      </c>
      <c r="K45" s="84"/>
      <c r="M45" s="79"/>
      <c r="N45" s="79"/>
      <c r="O45" s="79"/>
      <c r="P45" s="79"/>
      <c r="Q45" s="80"/>
      <c r="R45" s="87"/>
      <c r="S45" s="87"/>
      <c r="T45" s="81"/>
      <c r="U45" s="81"/>
      <c r="V45" s="80"/>
      <c r="W45" s="82"/>
      <c r="X45" s="82"/>
      <c r="Y45" s="82"/>
      <c r="Z45" s="82"/>
      <c r="AA45" s="75"/>
    </row>
    <row r="46" spans="1:27" ht="13.5" customHeight="1">
      <c r="A46" s="202" t="s">
        <v>231</v>
      </c>
      <c r="B46" s="31" t="s">
        <v>86</v>
      </c>
      <c r="C46" s="50" t="s">
        <v>34</v>
      </c>
      <c r="D46" s="48">
        <f>D44</f>
        <v>1365</v>
      </c>
      <c r="E46" s="47">
        <v>1</v>
      </c>
      <c r="F46" s="212">
        <f>(D46)*(E46)</f>
        <v>1365</v>
      </c>
      <c r="G46" s="47">
        <v>1</v>
      </c>
      <c r="H46" s="49">
        <f t="shared" si="11"/>
        <v>1365</v>
      </c>
      <c r="I46" s="30">
        <v>60</v>
      </c>
      <c r="J46" s="56">
        <f t="shared" si="12"/>
        <v>81900</v>
      </c>
      <c r="K46" s="84"/>
      <c r="M46" s="79"/>
      <c r="N46" s="79"/>
      <c r="O46" s="79"/>
      <c r="P46" s="79"/>
      <c r="Q46" s="80"/>
      <c r="R46" s="87"/>
      <c r="S46" s="87"/>
      <c r="T46" s="81"/>
      <c r="U46" s="81"/>
      <c r="V46" s="80"/>
      <c r="W46" s="82"/>
      <c r="X46" s="82"/>
      <c r="Y46" s="82"/>
      <c r="Z46" s="82"/>
      <c r="AA46" s="75"/>
    </row>
    <row r="47" spans="1:27">
      <c r="A47" s="92"/>
      <c r="B47" s="52" t="s">
        <v>41</v>
      </c>
      <c r="C47" s="93"/>
      <c r="D47" s="180"/>
      <c r="E47" s="93"/>
      <c r="F47" s="94"/>
      <c r="G47" s="181"/>
      <c r="H47" s="95"/>
      <c r="I47" s="96"/>
      <c r="J47" s="97"/>
      <c r="K47" s="204"/>
      <c r="L47" s="62"/>
      <c r="M47" s="205"/>
      <c r="N47" s="79"/>
      <c r="O47" s="79"/>
      <c r="P47" s="79"/>
      <c r="Q47" s="69"/>
      <c r="R47" s="81"/>
      <c r="S47" s="81"/>
      <c r="T47" s="81"/>
      <c r="U47" s="81"/>
      <c r="V47" s="80"/>
      <c r="W47" s="82"/>
      <c r="X47" s="82"/>
      <c r="Y47" s="82"/>
      <c r="Z47" s="82"/>
      <c r="AA47" s="75"/>
    </row>
    <row r="48" spans="1:27">
      <c r="A48" s="92"/>
      <c r="B48" s="52"/>
      <c r="C48" s="93"/>
      <c r="D48" s="180"/>
      <c r="E48" s="93"/>
      <c r="F48" s="94"/>
      <c r="G48" s="181"/>
      <c r="H48" s="95"/>
      <c r="I48" s="96"/>
      <c r="J48" s="97"/>
      <c r="K48" s="204"/>
      <c r="L48" s="62"/>
      <c r="M48" s="205"/>
      <c r="N48" s="79"/>
      <c r="O48" s="79"/>
      <c r="P48" s="79"/>
      <c r="Q48" s="69"/>
      <c r="R48" s="81"/>
      <c r="S48" s="81"/>
      <c r="T48" s="81"/>
      <c r="U48" s="81"/>
      <c r="V48" s="80"/>
      <c r="W48" s="82"/>
      <c r="X48" s="82"/>
      <c r="Y48" s="82"/>
      <c r="Z48" s="82"/>
      <c r="AA48" s="75"/>
    </row>
    <row r="49" spans="1:26" ht="28.5" customHeight="1">
      <c r="A49" s="199" t="s">
        <v>212</v>
      </c>
      <c r="B49" s="31" t="s">
        <v>88</v>
      </c>
      <c r="C49" s="31" t="s">
        <v>64</v>
      </c>
      <c r="D49" s="49">
        <f>D41</f>
        <v>1898</v>
      </c>
      <c r="E49" s="47">
        <v>1</v>
      </c>
      <c r="F49" s="49">
        <f>(D49)*(E49)</f>
        <v>1898</v>
      </c>
      <c r="G49" s="47">
        <v>1</v>
      </c>
      <c r="H49" s="49">
        <f>(F49)*(G49)</f>
        <v>1898</v>
      </c>
      <c r="I49" s="30">
        <v>60</v>
      </c>
      <c r="J49" s="56">
        <f>(H49)*(I49)</f>
        <v>113880</v>
      </c>
      <c r="K49" s="206"/>
      <c r="L49" s="62"/>
      <c r="M49" s="205"/>
      <c r="N49" s="79"/>
      <c r="O49" s="79"/>
      <c r="P49" s="79"/>
      <c r="Q49" s="69"/>
      <c r="R49" s="86"/>
      <c r="S49" s="86"/>
      <c r="T49" s="81"/>
      <c r="U49" s="81"/>
      <c r="V49" s="69"/>
      <c r="W49" s="82"/>
      <c r="X49" s="82"/>
      <c r="Y49" s="82"/>
      <c r="Z49" s="82"/>
    </row>
    <row r="50" spans="1:26" ht="25.5">
      <c r="A50" s="214" t="s">
        <v>217</v>
      </c>
      <c r="B50" s="31" t="s">
        <v>46</v>
      </c>
      <c r="C50" s="31" t="s">
        <v>57</v>
      </c>
      <c r="D50" s="103">
        <f t="shared" ref="D50" si="13">81+285+1375+1878</f>
        <v>3619</v>
      </c>
      <c r="E50" s="47">
        <v>1</v>
      </c>
      <c r="F50" s="48">
        <f t="shared" ref="F50:F51" si="14">(D50)*(E50)</f>
        <v>3619</v>
      </c>
      <c r="G50" s="47">
        <v>0.25</v>
      </c>
      <c r="H50" s="48">
        <f t="shared" ref="H50:H51" si="15">(F50)*(G50)</f>
        <v>904.75</v>
      </c>
      <c r="I50" s="30">
        <v>60</v>
      </c>
      <c r="J50" s="56">
        <f t="shared" ref="J50:J51" si="16">(H50)*(I50)</f>
        <v>54285</v>
      </c>
      <c r="K50" s="203"/>
      <c r="L50" s="217"/>
      <c r="M50" s="205"/>
      <c r="N50" s="79"/>
      <c r="O50" s="79"/>
      <c r="P50" s="79"/>
      <c r="Q50" s="69"/>
      <c r="R50" s="81"/>
      <c r="S50" s="81"/>
      <c r="T50" s="81"/>
      <c r="U50" s="81"/>
      <c r="V50" s="69"/>
      <c r="W50" s="82"/>
      <c r="X50" s="82"/>
      <c r="Y50" s="82"/>
      <c r="Z50" s="82"/>
    </row>
    <row r="51" spans="1:26" ht="38.25">
      <c r="A51" s="214" t="s">
        <v>220</v>
      </c>
      <c r="B51" s="31" t="s">
        <v>77</v>
      </c>
      <c r="C51" s="31" t="s">
        <v>91</v>
      </c>
      <c r="D51" s="48">
        <f>1898+533</f>
        <v>2431</v>
      </c>
      <c r="E51" s="47">
        <v>1</v>
      </c>
      <c r="F51" s="48">
        <f>(D51)*(E51)</f>
        <v>2431</v>
      </c>
      <c r="G51" s="47">
        <v>0.25</v>
      </c>
      <c r="H51" s="48">
        <f>(F51)*(G51)</f>
        <v>607.75</v>
      </c>
      <c r="I51" s="30">
        <v>60</v>
      </c>
      <c r="J51" s="56">
        <f>(H51)*(I51)</f>
        <v>36465</v>
      </c>
      <c r="K51" s="62"/>
      <c r="L51" s="62"/>
      <c r="M51" s="205"/>
      <c r="N51" s="79"/>
      <c r="O51" s="79"/>
      <c r="P51" s="79"/>
      <c r="Q51" s="69"/>
      <c r="R51" s="81"/>
      <c r="S51" s="81"/>
      <c r="T51" s="81"/>
      <c r="U51" s="81"/>
      <c r="V51" s="69"/>
      <c r="W51" s="82"/>
      <c r="X51" s="82"/>
      <c r="Y51" s="82"/>
      <c r="Z51" s="82"/>
    </row>
    <row r="52" spans="1:26" ht="25.5">
      <c r="A52" s="214" t="s">
        <v>219</v>
      </c>
      <c r="B52" s="31" t="s">
        <v>49</v>
      </c>
      <c r="C52" s="31" t="s">
        <v>92</v>
      </c>
      <c r="D52" s="103">
        <f t="shared" ref="D52:D63" si="17">81+285+1375+1878</f>
        <v>3619</v>
      </c>
      <c r="E52" s="47">
        <v>1</v>
      </c>
      <c r="F52" s="48">
        <f>(D52)*(E52)</f>
        <v>3619</v>
      </c>
      <c r="G52" s="47">
        <v>0.25</v>
      </c>
      <c r="H52" s="48">
        <f>(F52)*(G52)</f>
        <v>904.75</v>
      </c>
      <c r="I52" s="30">
        <v>60</v>
      </c>
      <c r="J52" s="56">
        <f>(H52)*(I52)</f>
        <v>54285</v>
      </c>
      <c r="K52" s="62"/>
      <c r="L52" s="62"/>
      <c r="M52" s="205"/>
      <c r="N52" s="216"/>
      <c r="O52" s="216"/>
      <c r="P52" s="216"/>
      <c r="Q52" s="69"/>
      <c r="R52" s="81"/>
      <c r="S52" s="81"/>
      <c r="T52" s="81"/>
      <c r="U52" s="81"/>
      <c r="V52" s="69"/>
      <c r="W52" s="82"/>
      <c r="X52" s="82"/>
      <c r="Y52" s="82"/>
      <c r="Z52" s="82"/>
    </row>
    <row r="53" spans="1:26">
      <c r="A53" s="63"/>
      <c r="B53" s="34" t="s">
        <v>202</v>
      </c>
      <c r="C53" s="34"/>
      <c r="D53" s="35"/>
      <c r="E53" s="36"/>
      <c r="F53" s="212">
        <f>SUM(F6:F52)</f>
        <v>51152.2</v>
      </c>
      <c r="G53" s="49"/>
      <c r="H53" s="212">
        <f>SUM(H6:H52)</f>
        <v>294388.32</v>
      </c>
      <c r="I53" s="49"/>
      <c r="J53" s="212">
        <f>SUM(J6:J52)</f>
        <v>17663299.199999999</v>
      </c>
      <c r="M53" s="79"/>
      <c r="N53" s="79"/>
      <c r="O53" s="79"/>
      <c r="P53" s="79"/>
      <c r="Q53" s="69"/>
      <c r="R53" s="81"/>
      <c r="S53" s="81"/>
      <c r="T53" s="81"/>
      <c r="U53" s="81"/>
      <c r="V53" s="69"/>
      <c r="W53" s="82"/>
      <c r="X53" s="82"/>
      <c r="Y53" s="82"/>
      <c r="Z53" s="82"/>
    </row>
    <row r="54" spans="1:26" ht="24.75" customHeight="1">
      <c r="A54" s="64"/>
      <c r="B54" s="34" t="s">
        <v>201</v>
      </c>
      <c r="C54" s="22"/>
      <c r="D54" s="37"/>
      <c r="E54" s="23"/>
      <c r="F54" s="37">
        <f>+F53*3</f>
        <v>153456.59999999998</v>
      </c>
      <c r="G54" s="23"/>
      <c r="H54" s="37">
        <f>+H53*3</f>
        <v>883164.96</v>
      </c>
      <c r="I54" s="24"/>
      <c r="J54" s="73">
        <f>+J53*3</f>
        <v>52989897.599999994</v>
      </c>
      <c r="K54" s="91"/>
      <c r="M54" s="79"/>
      <c r="N54" s="79"/>
      <c r="O54" s="79"/>
      <c r="P54" s="79"/>
      <c r="Q54" s="69"/>
      <c r="R54" s="81"/>
      <c r="S54" s="81"/>
      <c r="T54" s="81"/>
      <c r="U54" s="81"/>
      <c r="V54" s="69"/>
      <c r="W54" s="82"/>
      <c r="X54" s="82"/>
      <c r="Y54" s="82"/>
      <c r="Z54" s="82"/>
    </row>
    <row r="55" spans="1:26" ht="28.5" customHeight="1">
      <c r="A55" s="64"/>
      <c r="B55" s="34"/>
      <c r="C55" s="22"/>
      <c r="D55" s="209"/>
      <c r="E55" s="23"/>
      <c r="F55" s="209"/>
      <c r="G55" s="23"/>
      <c r="H55" s="209"/>
      <c r="I55" s="24"/>
      <c r="J55" s="215"/>
      <c r="K55" s="91"/>
      <c r="M55" s="79"/>
      <c r="N55" s="79"/>
      <c r="O55" s="79"/>
      <c r="P55" s="79"/>
      <c r="Q55" s="69"/>
      <c r="R55" s="81"/>
      <c r="S55" s="81"/>
      <c r="T55" s="81"/>
      <c r="U55" s="81"/>
      <c r="V55" s="69"/>
      <c r="W55" s="82"/>
      <c r="X55" s="82"/>
      <c r="Y55" s="82"/>
      <c r="Z55" s="82"/>
    </row>
    <row r="56" spans="1:26" ht="27" customHeight="1">
      <c r="A56" s="29"/>
      <c r="B56" s="38" t="s">
        <v>42</v>
      </c>
      <c r="C56" s="27"/>
      <c r="D56" s="28"/>
      <c r="E56" s="29"/>
      <c r="F56" s="28"/>
      <c r="G56" s="29"/>
      <c r="H56" s="28"/>
      <c r="I56" s="25"/>
      <c r="J56" s="97"/>
      <c r="K56" s="91"/>
      <c r="M56" s="79"/>
      <c r="N56" s="79"/>
      <c r="O56" s="79"/>
      <c r="P56" s="79"/>
      <c r="Q56" s="69"/>
      <c r="R56" s="81"/>
      <c r="S56" s="81"/>
      <c r="T56" s="81"/>
      <c r="U56" s="81"/>
      <c r="V56" s="69"/>
      <c r="W56" s="82"/>
      <c r="X56" s="82"/>
      <c r="Y56" s="82"/>
      <c r="Z56" s="82"/>
    </row>
    <row r="57" spans="1:26" ht="28.5" customHeight="1">
      <c r="A57" s="200" t="s">
        <v>214</v>
      </c>
      <c r="B57" s="31" t="s">
        <v>43</v>
      </c>
      <c r="C57" s="31" t="s">
        <v>54</v>
      </c>
      <c r="D57" s="103">
        <f>81+285+1375+1878</f>
        <v>3619</v>
      </c>
      <c r="E57" s="47">
        <v>1</v>
      </c>
      <c r="F57" s="48">
        <f t="shared" ref="F57:F58" si="18">(D57)*(E57)</f>
        <v>3619</v>
      </c>
      <c r="G57" s="47">
        <v>1</v>
      </c>
      <c r="H57" s="48">
        <f t="shared" ref="H57:H58" si="19">(F57)*(G57)</f>
        <v>3619</v>
      </c>
      <c r="I57" s="30">
        <v>0</v>
      </c>
      <c r="J57" s="56">
        <f t="shared" ref="J57:J58" si="20">(H57)*(I57)</f>
        <v>0</v>
      </c>
      <c r="K57" s="91"/>
      <c r="M57" s="79"/>
      <c r="N57" s="79"/>
      <c r="O57" s="79"/>
      <c r="P57" s="79"/>
      <c r="Q57" s="69"/>
      <c r="R57" s="81"/>
      <c r="S57" s="81"/>
      <c r="T57" s="81"/>
      <c r="U57" s="81"/>
      <c r="V57" s="69"/>
      <c r="W57" s="82"/>
      <c r="X57" s="82"/>
      <c r="Y57" s="82"/>
      <c r="Z57" s="82"/>
    </row>
    <row r="58" spans="1:26" ht="24.75" customHeight="1">
      <c r="A58" s="214" t="s">
        <v>215</v>
      </c>
      <c r="B58" s="31" t="s">
        <v>44</v>
      </c>
      <c r="C58" s="31" t="s">
        <v>55</v>
      </c>
      <c r="D58" s="103">
        <f t="shared" ref="D58:D59" si="21">81+285+1375+1878</f>
        <v>3619</v>
      </c>
      <c r="E58" s="47">
        <v>1</v>
      </c>
      <c r="F58" s="48">
        <f t="shared" si="18"/>
        <v>3619</v>
      </c>
      <c r="G58" s="47">
        <v>3</v>
      </c>
      <c r="H58" s="48">
        <f t="shared" si="19"/>
        <v>10857</v>
      </c>
      <c r="I58" s="30">
        <v>0</v>
      </c>
      <c r="J58" s="56">
        <f t="shared" si="20"/>
        <v>0</v>
      </c>
      <c r="K58" s="91"/>
      <c r="M58" s="79"/>
      <c r="N58" s="79"/>
      <c r="O58" s="79"/>
      <c r="P58" s="79"/>
      <c r="Q58" s="69"/>
      <c r="R58" s="81"/>
      <c r="S58" s="81"/>
      <c r="T58" s="81"/>
      <c r="U58" s="81"/>
      <c r="V58" s="69"/>
      <c r="W58" s="82"/>
      <c r="X58" s="82"/>
      <c r="Y58" s="82"/>
      <c r="Z58" s="82"/>
    </row>
    <row r="59" spans="1:26" ht="27.75" customHeight="1">
      <c r="A59" s="214" t="s">
        <v>216</v>
      </c>
      <c r="B59" s="31" t="s">
        <v>45</v>
      </c>
      <c r="C59" s="31" t="s">
        <v>56</v>
      </c>
      <c r="D59" s="103">
        <f t="shared" si="21"/>
        <v>3619</v>
      </c>
      <c r="E59" s="47">
        <v>1</v>
      </c>
      <c r="F59" s="48">
        <f>(D59)*(E59)</f>
        <v>3619</v>
      </c>
      <c r="G59" s="47">
        <v>0.25</v>
      </c>
      <c r="H59" s="48">
        <f>(F59)*(G59)</f>
        <v>904.75</v>
      </c>
      <c r="I59" s="30">
        <v>0</v>
      </c>
      <c r="J59" s="56">
        <f>(H59)*(I59)</f>
        <v>0</v>
      </c>
      <c r="K59" s="91"/>
      <c r="M59" s="79"/>
      <c r="N59" s="79"/>
      <c r="O59" s="79"/>
      <c r="P59" s="79"/>
      <c r="Q59" s="69"/>
      <c r="R59" s="81"/>
      <c r="S59" s="81"/>
      <c r="T59" s="81"/>
      <c r="U59" s="81"/>
      <c r="V59" s="69"/>
      <c r="W59" s="82"/>
      <c r="X59" s="82"/>
      <c r="Y59" s="82"/>
      <c r="Z59" s="82"/>
    </row>
    <row r="60" spans="1:26" ht="24.75" customHeight="1">
      <c r="A60" s="192" t="s">
        <v>237</v>
      </c>
      <c r="B60" s="31" t="s">
        <v>37</v>
      </c>
      <c r="C60" s="31" t="s">
        <v>38</v>
      </c>
      <c r="D60" s="103">
        <f>81+285+1375+1878</f>
        <v>3619</v>
      </c>
      <c r="E60" s="47">
        <v>1</v>
      </c>
      <c r="F60" s="48">
        <f>(D60)*(E60)</f>
        <v>3619</v>
      </c>
      <c r="G60" s="47">
        <v>6</v>
      </c>
      <c r="H60" s="48">
        <f>(F60)*(G60)</f>
        <v>21714</v>
      </c>
      <c r="I60" s="102">
        <v>0</v>
      </c>
      <c r="J60" s="56">
        <f>(H60)*(I60)</f>
        <v>0</v>
      </c>
      <c r="K60" s="91"/>
      <c r="M60" s="79"/>
      <c r="N60" s="79"/>
      <c r="O60" s="79"/>
      <c r="P60" s="79"/>
      <c r="Q60" s="69"/>
      <c r="R60" s="81"/>
      <c r="S60" s="81"/>
      <c r="T60" s="81"/>
      <c r="U60" s="81"/>
      <c r="V60" s="69"/>
      <c r="W60" s="82"/>
      <c r="X60" s="82"/>
      <c r="Y60" s="82"/>
      <c r="Z60" s="82"/>
    </row>
    <row r="61" spans="1:26" ht="24.75" customHeight="1">
      <c r="A61" s="214" t="s">
        <v>218</v>
      </c>
      <c r="B61" s="31" t="s">
        <v>47</v>
      </c>
      <c r="C61" s="31" t="s">
        <v>48</v>
      </c>
      <c r="D61" s="48">
        <v>74</v>
      </c>
      <c r="E61" s="47">
        <v>1</v>
      </c>
      <c r="F61" s="49">
        <f t="shared" ref="F61" si="22">(D61)*(E61)</f>
        <v>74</v>
      </c>
      <c r="G61" s="47">
        <v>0.16</v>
      </c>
      <c r="H61" s="48">
        <f>(F61)*(G61)</f>
        <v>11.84</v>
      </c>
      <c r="I61" s="30">
        <v>0</v>
      </c>
      <c r="J61" s="56">
        <f>(H61)*(I61)</f>
        <v>0</v>
      </c>
      <c r="K61" s="91"/>
      <c r="M61" s="79"/>
      <c r="N61" s="79"/>
      <c r="O61" s="79"/>
      <c r="P61" s="79"/>
      <c r="Q61" s="69"/>
      <c r="R61" s="81"/>
      <c r="S61" s="81"/>
      <c r="T61" s="81"/>
      <c r="U61" s="81"/>
      <c r="V61" s="69"/>
      <c r="W61" s="82"/>
      <c r="X61" s="82"/>
      <c r="Y61" s="82"/>
      <c r="Z61" s="82"/>
    </row>
    <row r="62" spans="1:26" ht="26.25" customHeight="1">
      <c r="A62" s="214" t="s">
        <v>221</v>
      </c>
      <c r="B62" s="31" t="s">
        <v>50</v>
      </c>
      <c r="C62" s="31" t="s">
        <v>97</v>
      </c>
      <c r="D62" s="103">
        <f t="shared" si="17"/>
        <v>3619</v>
      </c>
      <c r="E62" s="47">
        <v>1</v>
      </c>
      <c r="F62" s="48">
        <f t="shared" ref="F62:F63" si="23">(D62)*(E62)</f>
        <v>3619</v>
      </c>
      <c r="G62" s="47">
        <v>0.16</v>
      </c>
      <c r="H62" s="48">
        <f t="shared" ref="H62:H63" si="24">(F62)*(G62)</f>
        <v>579.04</v>
      </c>
      <c r="I62" s="30">
        <v>0</v>
      </c>
      <c r="J62" s="56">
        <f t="shared" ref="J62:J63" si="25">(H62)*(I62)</f>
        <v>0</v>
      </c>
      <c r="K62" s="91"/>
      <c r="M62" s="79"/>
      <c r="N62" s="79"/>
      <c r="O62" s="79"/>
      <c r="P62" s="79"/>
      <c r="Q62" s="69"/>
      <c r="R62" s="81"/>
      <c r="S62" s="81"/>
      <c r="T62" s="81"/>
      <c r="U62" s="81"/>
      <c r="V62" s="69"/>
      <c r="W62" s="82"/>
      <c r="X62" s="82"/>
      <c r="Y62" s="82"/>
      <c r="Z62" s="82"/>
    </row>
    <row r="63" spans="1:26" ht="26.25" customHeight="1">
      <c r="A63" s="214" t="s">
        <v>222</v>
      </c>
      <c r="B63" s="31" t="s">
        <v>51</v>
      </c>
      <c r="C63" s="31" t="s">
        <v>98</v>
      </c>
      <c r="D63" s="103">
        <f t="shared" si="17"/>
        <v>3619</v>
      </c>
      <c r="E63" s="47">
        <v>1</v>
      </c>
      <c r="F63" s="48">
        <f t="shared" si="23"/>
        <v>3619</v>
      </c>
      <c r="G63" s="47">
        <v>0.25</v>
      </c>
      <c r="H63" s="48">
        <f t="shared" si="24"/>
        <v>904.75</v>
      </c>
      <c r="I63" s="30">
        <v>0</v>
      </c>
      <c r="J63" s="56">
        <f t="shared" si="25"/>
        <v>0</v>
      </c>
      <c r="K63" s="91"/>
      <c r="M63" s="79"/>
      <c r="N63" s="79"/>
      <c r="O63" s="79"/>
      <c r="P63" s="79"/>
      <c r="Q63" s="69"/>
      <c r="R63" s="81"/>
      <c r="S63" s="81"/>
      <c r="T63" s="81"/>
      <c r="U63" s="81"/>
      <c r="V63" s="69"/>
      <c r="W63" s="82"/>
      <c r="X63" s="82"/>
      <c r="Y63" s="82"/>
      <c r="Z63" s="82"/>
    </row>
    <row r="64" spans="1:26" ht="24.75" customHeight="1">
      <c r="A64" s="214" t="s">
        <v>238</v>
      </c>
      <c r="B64" s="208" t="s">
        <v>79</v>
      </c>
      <c r="C64" s="208" t="s">
        <v>80</v>
      </c>
      <c r="D64" s="211">
        <v>1898</v>
      </c>
      <c r="E64" s="210">
        <v>1</v>
      </c>
      <c r="F64" s="211">
        <v>1898</v>
      </c>
      <c r="G64" s="210">
        <v>0.25</v>
      </c>
      <c r="H64" s="211">
        <v>474.5</v>
      </c>
      <c r="I64" s="207">
        <v>0</v>
      </c>
      <c r="J64" s="213">
        <v>0</v>
      </c>
      <c r="K64" s="91"/>
      <c r="M64" s="79"/>
      <c r="N64" s="79"/>
      <c r="O64" s="79"/>
      <c r="P64" s="79"/>
      <c r="Q64" s="69"/>
      <c r="R64" s="81"/>
      <c r="S64" s="81"/>
      <c r="T64" s="81"/>
      <c r="U64" s="81"/>
      <c r="V64" s="69"/>
      <c r="W64" s="82"/>
      <c r="X64" s="82"/>
      <c r="Y64" s="82"/>
      <c r="Z64" s="82"/>
    </row>
    <row r="65" spans="1:26" ht="26.25" customHeight="1">
      <c r="A65" s="214" t="s">
        <v>238</v>
      </c>
      <c r="B65" s="208" t="s">
        <v>81</v>
      </c>
      <c r="C65" s="208" t="s">
        <v>82</v>
      </c>
      <c r="D65" s="211">
        <v>1898</v>
      </c>
      <c r="E65" s="210">
        <v>1</v>
      </c>
      <c r="F65" s="211">
        <v>1898</v>
      </c>
      <c r="G65" s="210">
        <v>0.5</v>
      </c>
      <c r="H65" s="211">
        <v>949</v>
      </c>
      <c r="I65" s="207">
        <v>0</v>
      </c>
      <c r="J65" s="213">
        <v>0</v>
      </c>
      <c r="K65" s="91"/>
      <c r="M65" s="79"/>
      <c r="N65" s="79"/>
      <c r="O65" s="79"/>
      <c r="P65" s="79"/>
      <c r="Q65" s="69"/>
      <c r="R65" s="81"/>
      <c r="S65" s="81"/>
      <c r="T65" s="81"/>
      <c r="U65" s="81"/>
      <c r="V65" s="69"/>
      <c r="W65" s="82"/>
      <c r="X65" s="82"/>
      <c r="Y65" s="82"/>
      <c r="Z65" s="82"/>
    </row>
    <row r="66" spans="1:26" ht="14.25" customHeight="1">
      <c r="A66" s="65" t="s">
        <v>236</v>
      </c>
      <c r="B66" s="31" t="s">
        <v>235</v>
      </c>
      <c r="C66" s="31" t="s">
        <v>39</v>
      </c>
      <c r="D66" s="48">
        <v>533</v>
      </c>
      <c r="E66" s="47">
        <v>1</v>
      </c>
      <c r="F66" s="48">
        <f t="shared" ref="F66:F72" si="26">(D66)*(E66)</f>
        <v>533</v>
      </c>
      <c r="G66" s="47">
        <v>0.25</v>
      </c>
      <c r="H66" s="48">
        <f>(F66)*(G66)</f>
        <v>133.25</v>
      </c>
      <c r="I66" s="30">
        <v>0</v>
      </c>
      <c r="J66" s="56">
        <f t="shared" ref="J66" si="27">(H66)*(I66)</f>
        <v>0</v>
      </c>
      <c r="K66" s="85"/>
      <c r="M66" s="79"/>
      <c r="N66" s="79"/>
      <c r="O66" s="79"/>
      <c r="P66" s="79"/>
      <c r="Q66" s="69"/>
      <c r="R66" s="86"/>
      <c r="S66" s="86"/>
      <c r="T66" s="81"/>
      <c r="U66" s="81"/>
      <c r="V66" s="69"/>
      <c r="W66" s="82"/>
      <c r="X66" s="82"/>
      <c r="Y66" s="82"/>
      <c r="Z66" s="82"/>
    </row>
    <row r="67" spans="1:26" ht="24.75" customHeight="1">
      <c r="A67" s="192" t="s">
        <v>239</v>
      </c>
      <c r="B67" s="31" t="s">
        <v>78</v>
      </c>
      <c r="C67" s="31" t="s">
        <v>89</v>
      </c>
      <c r="D67" s="48">
        <v>533</v>
      </c>
      <c r="E67" s="47">
        <v>1</v>
      </c>
      <c r="F67" s="48">
        <f t="shared" si="26"/>
        <v>533</v>
      </c>
      <c r="G67" s="47">
        <v>0.25</v>
      </c>
      <c r="H67" s="48">
        <f>(F67)*(G67)</f>
        <v>133.25</v>
      </c>
      <c r="I67" s="30">
        <v>0</v>
      </c>
      <c r="J67" s="56">
        <f>(H67)*(I67)</f>
        <v>0</v>
      </c>
      <c r="K67" s="91"/>
      <c r="M67" s="79"/>
      <c r="N67" s="79"/>
      <c r="O67" s="79"/>
      <c r="P67" s="79"/>
      <c r="Q67" s="69"/>
      <c r="R67" s="81"/>
      <c r="S67" s="81"/>
      <c r="T67" s="81"/>
      <c r="U67" s="81"/>
      <c r="V67" s="69"/>
      <c r="W67" s="82"/>
      <c r="X67" s="82"/>
      <c r="Y67" s="82"/>
      <c r="Z67" s="82"/>
    </row>
    <row r="68" spans="1:26" ht="24.75" customHeight="1">
      <c r="A68" s="198" t="s">
        <v>213</v>
      </c>
      <c r="B68" s="31" t="s">
        <v>62</v>
      </c>
      <c r="C68" s="31" t="s">
        <v>63</v>
      </c>
      <c r="D68" s="49">
        <v>1898</v>
      </c>
      <c r="E68" s="47">
        <v>1</v>
      </c>
      <c r="F68" s="49">
        <f t="shared" si="26"/>
        <v>1898</v>
      </c>
      <c r="G68" s="47">
        <v>1.5</v>
      </c>
      <c r="H68" s="49">
        <f>(F68)*(G68)</f>
        <v>2847</v>
      </c>
      <c r="I68" s="102">
        <v>0</v>
      </c>
      <c r="J68" s="56">
        <f>(H68)*(I68)</f>
        <v>0</v>
      </c>
      <c r="K68" s="91"/>
      <c r="M68" s="79"/>
      <c r="N68" s="79"/>
      <c r="O68" s="79"/>
      <c r="P68" s="79"/>
      <c r="Q68" s="69"/>
      <c r="R68" s="81"/>
      <c r="S68" s="81"/>
      <c r="T68" s="81"/>
      <c r="U68" s="81"/>
      <c r="V68" s="69"/>
      <c r="W68" s="82"/>
      <c r="X68" s="82"/>
      <c r="Y68" s="82"/>
      <c r="Z68" s="82"/>
    </row>
    <row r="69" spans="1:26" ht="27" customHeight="1">
      <c r="A69" s="201" t="s">
        <v>213</v>
      </c>
      <c r="B69" s="31" t="s">
        <v>52</v>
      </c>
      <c r="C69" s="31" t="s">
        <v>90</v>
      </c>
      <c r="D69" s="48">
        <v>1898</v>
      </c>
      <c r="E69" s="47">
        <v>1</v>
      </c>
      <c r="F69" s="48">
        <f t="shared" si="26"/>
        <v>1898</v>
      </c>
      <c r="G69" s="47">
        <v>0.25</v>
      </c>
      <c r="H69" s="48">
        <f>(F69)*(G69)</f>
        <v>474.5</v>
      </c>
      <c r="I69" s="30">
        <v>0</v>
      </c>
      <c r="J69" s="56">
        <f>(H69)*(I69)</f>
        <v>0</v>
      </c>
      <c r="K69" s="91"/>
      <c r="M69" s="79"/>
      <c r="N69" s="79"/>
      <c r="O69" s="79"/>
      <c r="P69" s="79"/>
      <c r="Q69" s="69"/>
      <c r="R69" s="81"/>
      <c r="S69" s="81"/>
      <c r="T69" s="81"/>
      <c r="U69" s="81"/>
      <c r="V69" s="69"/>
      <c r="W69" s="82"/>
      <c r="X69" s="82"/>
      <c r="Y69" s="82"/>
      <c r="Z69" s="82"/>
    </row>
    <row r="70" spans="1:26" ht="27" customHeight="1">
      <c r="A70" s="214">
        <v>121</v>
      </c>
      <c r="B70" s="31" t="s">
        <v>58</v>
      </c>
      <c r="C70" s="31" t="s">
        <v>53</v>
      </c>
      <c r="D70" s="48">
        <f>+D49</f>
        <v>1898</v>
      </c>
      <c r="E70" s="47">
        <v>2</v>
      </c>
      <c r="F70" s="48">
        <f t="shared" si="26"/>
        <v>3796</v>
      </c>
      <c r="G70" s="47">
        <v>1</v>
      </c>
      <c r="H70" s="48">
        <f>(F70)*(G70)</f>
        <v>3796</v>
      </c>
      <c r="I70" s="30">
        <v>0</v>
      </c>
      <c r="J70" s="56">
        <f>(H70)*(I70)</f>
        <v>0</v>
      </c>
      <c r="K70" s="91"/>
      <c r="M70" s="79"/>
      <c r="N70" s="79"/>
      <c r="O70" s="79"/>
      <c r="P70" s="79"/>
      <c r="Q70" s="69"/>
      <c r="R70" s="81"/>
      <c r="S70" s="81"/>
      <c r="T70" s="81"/>
      <c r="U70" s="81"/>
      <c r="V70" s="69"/>
      <c r="W70" s="82"/>
      <c r="X70" s="82"/>
      <c r="Y70" s="82"/>
      <c r="Z70" s="82"/>
    </row>
    <row r="71" spans="1:26" ht="25.5">
      <c r="A71" s="65" t="s">
        <v>231</v>
      </c>
      <c r="B71" s="31" t="s">
        <v>83</v>
      </c>
      <c r="C71" s="31" t="s">
        <v>84</v>
      </c>
      <c r="D71" s="48">
        <f>D49</f>
        <v>1898</v>
      </c>
      <c r="E71" s="47">
        <v>2</v>
      </c>
      <c r="F71" s="48">
        <f t="shared" si="26"/>
        <v>3796</v>
      </c>
      <c r="G71" s="47">
        <v>1.5</v>
      </c>
      <c r="H71" s="48">
        <f t="shared" ref="H71:H72" si="28">(F71)*(G71)</f>
        <v>5694</v>
      </c>
      <c r="I71" s="30">
        <v>0</v>
      </c>
      <c r="J71" s="56">
        <f t="shared" ref="J71:J72" si="29">(H71)*(I71)</f>
        <v>0</v>
      </c>
    </row>
    <row r="72" spans="1:26" ht="25.5">
      <c r="A72" s="65" t="s">
        <v>231</v>
      </c>
      <c r="B72" s="31" t="s">
        <v>95</v>
      </c>
      <c r="C72" s="31" t="s">
        <v>96</v>
      </c>
      <c r="D72" s="48">
        <v>74</v>
      </c>
      <c r="E72" s="47">
        <v>2</v>
      </c>
      <c r="F72" s="48">
        <f t="shared" si="26"/>
        <v>148</v>
      </c>
      <c r="G72" s="47">
        <v>0.43</v>
      </c>
      <c r="H72" s="48">
        <f t="shared" si="28"/>
        <v>63.64</v>
      </c>
      <c r="I72" s="30">
        <v>0</v>
      </c>
      <c r="J72" s="56">
        <f t="shared" si="29"/>
        <v>0</v>
      </c>
    </row>
    <row r="73" spans="1:26">
      <c r="A73" s="62"/>
      <c r="B73" s="62"/>
      <c r="C73" s="62"/>
      <c r="J73"/>
    </row>
    <row r="74" spans="1:26">
      <c r="A74" s="62"/>
      <c r="B74" s="159"/>
      <c r="C74" s="62"/>
      <c r="J74"/>
    </row>
    <row r="75" spans="1:26">
      <c r="A75" s="62"/>
      <c r="B75" s="62"/>
      <c r="C75" s="62"/>
      <c r="J75"/>
    </row>
    <row r="76" spans="1:26">
      <c r="B76" s="34"/>
      <c r="J76" s="67"/>
    </row>
    <row r="77" spans="1:26">
      <c r="J77" s="67"/>
    </row>
    <row r="78" spans="1:26">
      <c r="C78" s="66"/>
      <c r="D78" s="66"/>
      <c r="E78" s="66"/>
      <c r="F78" s="66"/>
      <c r="J78" s="67"/>
      <c r="K78" s="68"/>
      <c r="L78" s="68"/>
    </row>
    <row r="79" spans="1:26">
      <c r="C79" s="66"/>
      <c r="D79" s="66"/>
      <c r="E79" s="66"/>
      <c r="F79" s="66"/>
      <c r="J79" s="67"/>
      <c r="K79" s="68"/>
      <c r="L79" s="68"/>
    </row>
    <row r="80" spans="1:26">
      <c r="A80" s="62"/>
      <c r="B80" s="71"/>
      <c r="C80" s="66"/>
      <c r="D80" s="66"/>
      <c r="E80" s="66"/>
      <c r="F80" s="66"/>
      <c r="G80" s="67"/>
      <c r="H80" s="67"/>
      <c r="I80" s="67"/>
      <c r="J80" s="67"/>
      <c r="K80" s="68"/>
      <c r="L80" s="68"/>
    </row>
    <row r="81" spans="1:12">
      <c r="A81" s="62"/>
      <c r="B81" s="62"/>
      <c r="C81" s="66"/>
      <c r="D81" s="66"/>
      <c r="E81" s="66"/>
      <c r="F81" s="72"/>
      <c r="G81" s="67"/>
      <c r="H81" s="67"/>
      <c r="I81" s="67"/>
      <c r="J81" s="67"/>
      <c r="K81" s="68"/>
      <c r="L81" s="68"/>
    </row>
    <row r="82" spans="1:12">
      <c r="A82" s="62"/>
      <c r="B82" s="62"/>
      <c r="C82" s="67"/>
      <c r="D82" s="67"/>
      <c r="E82" s="67"/>
      <c r="F82" s="67"/>
      <c r="G82" s="67"/>
      <c r="H82" s="67"/>
      <c r="I82" s="67"/>
      <c r="J82" s="67"/>
      <c r="K82" s="68"/>
      <c r="L82" s="68"/>
    </row>
    <row r="83" spans="1:12">
      <c r="A83" s="62"/>
      <c r="B83" s="70"/>
      <c r="C83" s="67"/>
      <c r="D83" s="67"/>
      <c r="E83" s="67"/>
      <c r="F83" s="67"/>
      <c r="G83" s="67"/>
      <c r="H83" s="67"/>
      <c r="I83" s="67"/>
      <c r="J83" s="67"/>
      <c r="K83" s="68"/>
      <c r="L83" s="68"/>
    </row>
    <row r="84" spans="1:12">
      <c r="A84" s="62"/>
      <c r="B84" s="70"/>
      <c r="C84" s="67"/>
      <c r="D84" s="67"/>
      <c r="E84" s="67"/>
      <c r="F84" s="67"/>
      <c r="G84" s="67"/>
      <c r="H84" s="67"/>
      <c r="I84" s="67"/>
      <c r="J84" s="67"/>
      <c r="K84" s="68"/>
      <c r="L84" s="68"/>
    </row>
    <row r="85" spans="1:12">
      <c r="A85" s="62"/>
      <c r="B85" s="70"/>
      <c r="C85" s="67"/>
      <c r="D85" s="67"/>
      <c r="E85" s="67"/>
      <c r="F85" s="67"/>
      <c r="G85" s="67"/>
      <c r="H85" s="67"/>
      <c r="I85" s="67"/>
      <c r="J85" s="67"/>
      <c r="K85" s="68"/>
      <c r="L85" s="68"/>
    </row>
    <row r="86" spans="1:12">
      <c r="A86" s="62"/>
      <c r="B86" s="67"/>
      <c r="C86" s="67"/>
      <c r="D86" s="67"/>
      <c r="E86" s="67"/>
      <c r="F86" s="67"/>
      <c r="G86" s="67"/>
      <c r="H86" s="67"/>
      <c r="I86" s="67"/>
      <c r="J86" s="67"/>
      <c r="K86" s="68"/>
      <c r="L86" s="68"/>
    </row>
    <row r="87" spans="1:12">
      <c r="A87" s="62"/>
      <c r="B87" s="67"/>
      <c r="C87" s="67"/>
      <c r="D87" s="67"/>
      <c r="E87" s="67"/>
      <c r="F87" s="67"/>
      <c r="G87" s="67"/>
      <c r="H87" s="67"/>
      <c r="I87" s="67"/>
      <c r="J87" s="67"/>
      <c r="K87" s="68"/>
      <c r="L87" s="68"/>
    </row>
    <row r="88" spans="1:12">
      <c r="A88" s="62"/>
      <c r="B88" s="67"/>
      <c r="C88" s="67"/>
      <c r="D88" s="67"/>
      <c r="E88" s="67"/>
      <c r="F88" s="67"/>
      <c r="G88" s="67"/>
      <c r="H88" s="67"/>
      <c r="I88" s="67"/>
      <c r="J88" s="67"/>
      <c r="K88" s="68"/>
      <c r="L88" s="68"/>
    </row>
    <row r="89" spans="1:12">
      <c r="A89" s="62"/>
      <c r="B89" s="70"/>
      <c r="C89" s="67"/>
      <c r="D89" s="67"/>
      <c r="E89" s="67"/>
      <c r="F89" s="67"/>
      <c r="G89" s="67"/>
      <c r="H89" s="68"/>
      <c r="I89" s="68"/>
      <c r="J89" s="68"/>
      <c r="K89" s="68"/>
      <c r="L89" s="68"/>
    </row>
    <row r="90" spans="1:12">
      <c r="A90" s="62"/>
      <c r="B90" s="70"/>
      <c r="C90" s="67"/>
      <c r="D90" s="67"/>
      <c r="E90" s="67"/>
      <c r="F90" s="67"/>
      <c r="G90" s="67"/>
      <c r="H90" s="68"/>
      <c r="I90" s="68"/>
      <c r="J90" s="68"/>
      <c r="K90" s="68"/>
      <c r="L90" s="68"/>
    </row>
    <row r="91" spans="1:12">
      <c r="A91" s="62"/>
      <c r="B91" s="70"/>
      <c r="C91" s="67"/>
      <c r="D91" s="67"/>
      <c r="E91" s="67"/>
      <c r="F91" s="67"/>
      <c r="G91" s="68"/>
      <c r="H91" s="68"/>
      <c r="I91" s="68"/>
      <c r="J91" s="68"/>
      <c r="K91" s="68"/>
      <c r="L91" s="68"/>
    </row>
    <row r="92" spans="1:12">
      <c r="A92" s="62"/>
      <c r="B92" s="67"/>
      <c r="C92" s="67"/>
      <c r="D92" s="67"/>
      <c r="E92" s="67"/>
      <c r="F92" s="67"/>
      <c r="G92" s="68"/>
      <c r="H92" s="68"/>
      <c r="I92" s="68"/>
      <c r="J92" s="68"/>
      <c r="K92" s="68"/>
      <c r="L92" s="68"/>
    </row>
    <row r="93" spans="1:12">
      <c r="A93" s="62"/>
      <c r="B93" s="67"/>
      <c r="C93" s="67"/>
      <c r="D93" s="67"/>
      <c r="E93" s="67"/>
      <c r="F93" s="67"/>
      <c r="G93" s="68"/>
      <c r="H93" s="68"/>
      <c r="I93" s="68"/>
      <c r="J93" s="68"/>
      <c r="K93" s="68"/>
      <c r="L93" s="68"/>
    </row>
    <row r="94" spans="1:12">
      <c r="A94" s="62"/>
      <c r="B94" s="67"/>
      <c r="C94" s="67"/>
      <c r="D94" s="67"/>
      <c r="E94" s="67"/>
      <c r="F94" s="67"/>
      <c r="G94" s="67"/>
      <c r="H94" s="68"/>
      <c r="I94" s="68"/>
      <c r="J94" s="68"/>
      <c r="K94" s="68"/>
      <c r="L94" s="68"/>
    </row>
    <row r="95" spans="1:12">
      <c r="A95" s="62"/>
      <c r="B95" s="70"/>
      <c r="C95" s="67"/>
      <c r="D95" s="67"/>
      <c r="E95" s="67"/>
      <c r="F95" s="67"/>
      <c r="G95" s="67"/>
      <c r="H95" s="68"/>
      <c r="I95" s="68"/>
      <c r="J95" s="68"/>
      <c r="K95" s="68"/>
      <c r="L95" s="68"/>
    </row>
    <row r="96" spans="1:12">
      <c r="A96" s="62"/>
      <c r="B96" s="70"/>
      <c r="C96" s="67"/>
      <c r="D96" s="67"/>
      <c r="E96" s="67"/>
      <c r="F96" s="67"/>
      <c r="G96" s="67"/>
      <c r="H96" s="68"/>
      <c r="I96" s="68"/>
      <c r="J96" s="68"/>
      <c r="K96" s="68"/>
      <c r="L96" s="68"/>
    </row>
    <row r="97" spans="1:12">
      <c r="A97" s="62"/>
      <c r="B97" s="70"/>
      <c r="C97" s="67"/>
      <c r="D97" s="67"/>
      <c r="E97" s="67"/>
      <c r="F97" s="67"/>
      <c r="G97" s="68"/>
      <c r="H97" s="68"/>
      <c r="I97" s="68"/>
      <c r="J97" s="68"/>
      <c r="K97" s="68"/>
      <c r="L97" s="68"/>
    </row>
    <row r="98" spans="1:12">
      <c r="A98" s="62"/>
      <c r="B98" s="67"/>
      <c r="C98" s="67"/>
      <c r="D98" s="67"/>
      <c r="E98" s="67"/>
      <c r="F98" s="67"/>
      <c r="G98" s="68"/>
      <c r="H98" s="68"/>
      <c r="I98" s="68"/>
      <c r="J98" s="68"/>
      <c r="K98" s="68"/>
      <c r="L98" s="68"/>
    </row>
    <row r="99" spans="1:12">
      <c r="A99" s="62"/>
      <c r="B99" s="67"/>
      <c r="C99" s="67"/>
      <c r="D99" s="67"/>
      <c r="E99" s="67"/>
      <c r="F99" s="67"/>
      <c r="G99" s="68"/>
      <c r="H99" s="68"/>
      <c r="I99" s="68"/>
      <c r="J99" s="68"/>
      <c r="K99" s="68"/>
      <c r="L99" s="68"/>
    </row>
    <row r="100" spans="1:12">
      <c r="A100" s="62"/>
      <c r="B100" s="67"/>
      <c r="C100" s="62"/>
      <c r="D100" s="62"/>
      <c r="E100" s="62"/>
      <c r="F100" s="62"/>
      <c r="G100" s="68"/>
      <c r="H100" s="68"/>
      <c r="I100" s="68"/>
      <c r="J100" s="68"/>
      <c r="K100" s="68"/>
      <c r="L100" s="68"/>
    </row>
    <row r="101" spans="1:12">
      <c r="B101" s="62"/>
      <c r="G101" s="69"/>
      <c r="H101" s="69"/>
      <c r="I101" s="69"/>
      <c r="J101" s="68"/>
      <c r="K101" s="68"/>
      <c r="L101" s="68"/>
    </row>
    <row r="102" spans="1:12">
      <c r="G102" s="69"/>
      <c r="H102" s="69"/>
      <c r="I102" s="69"/>
      <c r="J102" s="68"/>
      <c r="K102" s="68"/>
      <c r="L102" s="68"/>
    </row>
    <row r="103" spans="1:12">
      <c r="G103" s="69"/>
      <c r="H103" s="69"/>
      <c r="I103" s="69"/>
      <c r="J103" s="68"/>
    </row>
    <row r="104" spans="1:12">
      <c r="G104" s="69"/>
      <c r="H104" s="69"/>
      <c r="I104" s="69"/>
      <c r="J104" s="68"/>
    </row>
    <row r="105" spans="1:12">
      <c r="J105"/>
    </row>
    <row r="106" spans="1:12">
      <c r="J106"/>
    </row>
    <row r="107" spans="1:12">
      <c r="J107"/>
    </row>
    <row r="108" spans="1:12">
      <c r="J108"/>
    </row>
    <row r="109" spans="1:12">
      <c r="J109"/>
    </row>
    <row r="110" spans="1:12">
      <c r="J110"/>
    </row>
    <row r="111" spans="1:12">
      <c r="J111"/>
    </row>
    <row r="112" spans="1:12">
      <c r="J112"/>
    </row>
    <row r="113" spans="10:10">
      <c r="J113"/>
    </row>
    <row r="114" spans="10:10">
      <c r="J114"/>
    </row>
    <row r="115" spans="10:10">
      <c r="J115"/>
    </row>
    <row r="116" spans="10:10">
      <c r="J116"/>
    </row>
    <row r="117" spans="10:10">
      <c r="J117"/>
    </row>
    <row r="118" spans="10:10">
      <c r="J118"/>
    </row>
    <row r="119" spans="10:10">
      <c r="J119"/>
    </row>
    <row r="120" spans="10:10">
      <c r="J120"/>
    </row>
    <row r="121" spans="10:10">
      <c r="J121"/>
    </row>
    <row r="122" spans="10:10">
      <c r="J122"/>
    </row>
    <row r="123" spans="10:10">
      <c r="J123"/>
    </row>
    <row r="124" spans="10:10">
      <c r="J124"/>
    </row>
    <row r="125" spans="10:10">
      <c r="J125"/>
    </row>
    <row r="126" spans="10:10">
      <c r="J126"/>
    </row>
    <row r="127" spans="10:10">
      <c r="J127"/>
    </row>
    <row r="128" spans="10:10">
      <c r="J128"/>
    </row>
    <row r="129" spans="10:10">
      <c r="J129"/>
    </row>
    <row r="130" spans="10:10">
      <c r="J130"/>
    </row>
    <row r="131" spans="10:10">
      <c r="J131"/>
    </row>
    <row r="132" spans="10:10">
      <c r="J132"/>
    </row>
    <row r="133" spans="10:10">
      <c r="J133"/>
    </row>
    <row r="134" spans="10:10">
      <c r="J134"/>
    </row>
    <row r="135" spans="10:10">
      <c r="J135"/>
    </row>
    <row r="136" spans="10:10">
      <c r="J136"/>
    </row>
    <row r="137" spans="10:10">
      <c r="J137"/>
    </row>
    <row r="138" spans="10:10">
      <c r="J138"/>
    </row>
    <row r="139" spans="10:10">
      <c r="J139"/>
    </row>
    <row r="140" spans="10:10">
      <c r="J140"/>
    </row>
    <row r="141" spans="10:10">
      <c r="J141"/>
    </row>
    <row r="142" spans="10:10">
      <c r="J142"/>
    </row>
    <row r="143" spans="10:10">
      <c r="J143"/>
    </row>
    <row r="144" spans="10:10">
      <c r="J144"/>
    </row>
    <row r="145" spans="10:10">
      <c r="J145"/>
    </row>
    <row r="146" spans="10:10">
      <c r="J146"/>
    </row>
    <row r="147" spans="10:10">
      <c r="J147"/>
    </row>
    <row r="148" spans="10:10">
      <c r="J148"/>
    </row>
    <row r="149" spans="10:10">
      <c r="J149"/>
    </row>
    <row r="150" spans="10:10">
      <c r="J150"/>
    </row>
    <row r="151" spans="10:10">
      <c r="J151"/>
    </row>
    <row r="152" spans="10:10">
      <c r="J152"/>
    </row>
    <row r="153" spans="10:10">
      <c r="J153"/>
    </row>
    <row r="154" spans="10:10">
      <c r="J154"/>
    </row>
    <row r="155" spans="10:10">
      <c r="J155"/>
    </row>
    <row r="156" spans="10:10">
      <c r="J156"/>
    </row>
    <row r="157" spans="10:10">
      <c r="J157"/>
    </row>
    <row r="158" spans="10:10">
      <c r="J158"/>
    </row>
    <row r="159" spans="10:10">
      <c r="J159"/>
    </row>
    <row r="160" spans="10:10">
      <c r="J160"/>
    </row>
    <row r="161" spans="10:10">
      <c r="J161"/>
    </row>
    <row r="162" spans="10:10">
      <c r="J162"/>
    </row>
    <row r="163" spans="10:10">
      <c r="J163"/>
    </row>
    <row r="164" spans="10:10">
      <c r="J164"/>
    </row>
    <row r="165" spans="10:10">
      <c r="J165"/>
    </row>
    <row r="166" spans="10:10">
      <c r="J166"/>
    </row>
    <row r="167" spans="10:10">
      <c r="J167"/>
    </row>
    <row r="168" spans="10:10">
      <c r="J168"/>
    </row>
    <row r="169" spans="10:10">
      <c r="J169"/>
    </row>
    <row r="170" spans="10:10">
      <c r="J170"/>
    </row>
    <row r="171" spans="10:10">
      <c r="J171"/>
    </row>
    <row r="172" spans="10:10">
      <c r="J172"/>
    </row>
    <row r="173" spans="10:10">
      <c r="J173"/>
    </row>
    <row r="174" spans="10:10">
      <c r="J174"/>
    </row>
    <row r="175" spans="10:10">
      <c r="J175"/>
    </row>
    <row r="176" spans="10:10">
      <c r="J176"/>
    </row>
    <row r="177" spans="10:10">
      <c r="J177"/>
    </row>
    <row r="178" spans="10:10">
      <c r="J178"/>
    </row>
    <row r="179" spans="10:10">
      <c r="J179"/>
    </row>
    <row r="180" spans="10:10">
      <c r="J180"/>
    </row>
    <row r="181" spans="10:10">
      <c r="J181"/>
    </row>
    <row r="182" spans="10:10">
      <c r="J182"/>
    </row>
    <row r="183" spans="10:10">
      <c r="J183"/>
    </row>
    <row r="184" spans="10:10">
      <c r="J184"/>
    </row>
    <row r="185" spans="10:10">
      <c r="J185"/>
    </row>
    <row r="186" spans="10:10">
      <c r="J186"/>
    </row>
    <row r="187" spans="10:10">
      <c r="J187"/>
    </row>
    <row r="188" spans="10:10">
      <c r="J188"/>
    </row>
    <row r="189" spans="10:10">
      <c r="J189"/>
    </row>
    <row r="190" spans="10:10">
      <c r="J190"/>
    </row>
    <row r="191" spans="10:10">
      <c r="J191"/>
    </row>
    <row r="192" spans="10:10">
      <c r="J192"/>
    </row>
    <row r="193" spans="10:10">
      <c r="J193"/>
    </row>
    <row r="194" spans="10:10">
      <c r="J194"/>
    </row>
    <row r="195" spans="10:10">
      <c r="J195"/>
    </row>
    <row r="196" spans="10:10">
      <c r="J196"/>
    </row>
    <row r="197" spans="10:10">
      <c r="J197"/>
    </row>
    <row r="198" spans="10:10">
      <c r="J198"/>
    </row>
    <row r="199" spans="10:10">
      <c r="J199"/>
    </row>
    <row r="200" spans="10:10">
      <c r="J200"/>
    </row>
    <row r="201" spans="10:10">
      <c r="J201"/>
    </row>
    <row r="202" spans="10:10">
      <c r="J202"/>
    </row>
    <row r="203" spans="10:10">
      <c r="J203"/>
    </row>
    <row r="204" spans="10:10">
      <c r="J204"/>
    </row>
    <row r="205" spans="10:10">
      <c r="J205"/>
    </row>
    <row r="206" spans="10:10">
      <c r="J206"/>
    </row>
    <row r="207" spans="10:10">
      <c r="J207"/>
    </row>
    <row r="208" spans="10:10">
      <c r="J208"/>
    </row>
    <row r="209" spans="10:10">
      <c r="J209"/>
    </row>
    <row r="210" spans="10:10">
      <c r="J210"/>
    </row>
    <row r="211" spans="10:10">
      <c r="J211"/>
    </row>
    <row r="212" spans="10:10">
      <c r="J212"/>
    </row>
    <row r="213" spans="10:10">
      <c r="J213"/>
    </row>
    <row r="214" spans="10:10">
      <c r="J214"/>
    </row>
    <row r="215" spans="10:10">
      <c r="J215"/>
    </row>
    <row r="216" spans="10:10">
      <c r="J216"/>
    </row>
    <row r="217" spans="10:10">
      <c r="J217"/>
    </row>
    <row r="218" spans="10:10">
      <c r="J218"/>
    </row>
    <row r="219" spans="10:10">
      <c r="J219"/>
    </row>
    <row r="220" spans="10:10">
      <c r="J220"/>
    </row>
    <row r="221" spans="10:10">
      <c r="J221"/>
    </row>
    <row r="222" spans="10:10">
      <c r="J222"/>
    </row>
    <row r="223" spans="10:10">
      <c r="J223"/>
    </row>
    <row r="224" spans="10:10">
      <c r="J224"/>
    </row>
    <row r="225" spans="10:10">
      <c r="J225"/>
    </row>
    <row r="226" spans="10:10">
      <c r="J226"/>
    </row>
    <row r="227" spans="10:10">
      <c r="J227"/>
    </row>
    <row r="228" spans="10:10">
      <c r="J228"/>
    </row>
    <row r="229" spans="10:10">
      <c r="J229"/>
    </row>
    <row r="230" spans="10:10">
      <c r="J230"/>
    </row>
    <row r="231" spans="10:10">
      <c r="J231"/>
    </row>
    <row r="232" spans="10:10">
      <c r="J232"/>
    </row>
    <row r="233" spans="10:10">
      <c r="J233"/>
    </row>
    <row r="234" spans="10:10">
      <c r="J234"/>
    </row>
    <row r="235" spans="10:10">
      <c r="J235"/>
    </row>
    <row r="236" spans="10:10">
      <c r="J236"/>
    </row>
    <row r="237" spans="10:10">
      <c r="J237"/>
    </row>
    <row r="238" spans="10:10">
      <c r="J238"/>
    </row>
    <row r="239" spans="10:10">
      <c r="J239"/>
    </row>
    <row r="240" spans="10:10">
      <c r="J240"/>
    </row>
    <row r="241" spans="10:10">
      <c r="J241"/>
    </row>
    <row r="242" spans="10:10">
      <c r="J242"/>
    </row>
    <row r="243" spans="10:10">
      <c r="J243"/>
    </row>
    <row r="244" spans="10:10">
      <c r="J244"/>
    </row>
    <row r="245" spans="10:10">
      <c r="J245"/>
    </row>
    <row r="246" spans="10:10">
      <c r="J246"/>
    </row>
    <row r="247" spans="10:10">
      <c r="J247"/>
    </row>
    <row r="248" spans="10:10">
      <c r="J248"/>
    </row>
    <row r="249" spans="10:10">
      <c r="J249"/>
    </row>
    <row r="250" spans="10:10">
      <c r="J250"/>
    </row>
    <row r="251" spans="10:10">
      <c r="J251"/>
    </row>
    <row r="252" spans="10:10">
      <c r="J252"/>
    </row>
    <row r="253" spans="10:10">
      <c r="J253"/>
    </row>
    <row r="254" spans="10:10">
      <c r="J254"/>
    </row>
    <row r="255" spans="10:10">
      <c r="J255"/>
    </row>
    <row r="256" spans="10:10">
      <c r="J256"/>
    </row>
    <row r="257" spans="10:10">
      <c r="J257"/>
    </row>
    <row r="258" spans="10:10">
      <c r="J258"/>
    </row>
    <row r="259" spans="10:10">
      <c r="J259"/>
    </row>
    <row r="260" spans="10:10">
      <c r="J260"/>
    </row>
    <row r="261" spans="10:10">
      <c r="J261"/>
    </row>
    <row r="262" spans="10:10">
      <c r="J262"/>
    </row>
    <row r="263" spans="10:10">
      <c r="J263"/>
    </row>
    <row r="264" spans="10:10">
      <c r="J264"/>
    </row>
    <row r="265" spans="10:10">
      <c r="J265"/>
    </row>
    <row r="266" spans="10:10">
      <c r="J266"/>
    </row>
    <row r="267" spans="10:10">
      <c r="J267"/>
    </row>
    <row r="268" spans="10:10">
      <c r="J268"/>
    </row>
    <row r="269" spans="10:10">
      <c r="J269"/>
    </row>
    <row r="270" spans="10:10">
      <c r="J270"/>
    </row>
    <row r="271" spans="10:10">
      <c r="J271"/>
    </row>
    <row r="272" spans="10:10">
      <c r="J272"/>
    </row>
    <row r="273" spans="10:10">
      <c r="J273"/>
    </row>
    <row r="274" spans="10:10">
      <c r="J274"/>
    </row>
    <row r="275" spans="10:10">
      <c r="J275"/>
    </row>
    <row r="276" spans="10:10">
      <c r="J276"/>
    </row>
    <row r="277" spans="10:10">
      <c r="J277"/>
    </row>
    <row r="278" spans="10:10">
      <c r="J278"/>
    </row>
    <row r="279" spans="10:10">
      <c r="J279"/>
    </row>
    <row r="280" spans="10:10">
      <c r="J280"/>
    </row>
    <row r="281" spans="10:10">
      <c r="J281"/>
    </row>
    <row r="282" spans="10:10">
      <c r="J282"/>
    </row>
    <row r="283" spans="10:10">
      <c r="J283"/>
    </row>
    <row r="284" spans="10:10">
      <c r="J284"/>
    </row>
    <row r="285" spans="10:10">
      <c r="J285"/>
    </row>
    <row r="286" spans="10:10">
      <c r="J286"/>
    </row>
    <row r="287" spans="10:10">
      <c r="J287"/>
    </row>
    <row r="288" spans="10:10">
      <c r="J288"/>
    </row>
    <row r="289" spans="10:10">
      <c r="J289"/>
    </row>
    <row r="290" spans="10:10">
      <c r="J290"/>
    </row>
    <row r="291" spans="10:10">
      <c r="J291"/>
    </row>
    <row r="292" spans="10:10">
      <c r="J292"/>
    </row>
    <row r="293" spans="10:10">
      <c r="J293"/>
    </row>
    <row r="294" spans="10:10">
      <c r="J294"/>
    </row>
    <row r="295" spans="10:10">
      <c r="J295"/>
    </row>
    <row r="296" spans="10:10">
      <c r="J296"/>
    </row>
    <row r="297" spans="10:10">
      <c r="J297"/>
    </row>
    <row r="298" spans="10:10">
      <c r="J298"/>
    </row>
    <row r="299" spans="10:10">
      <c r="J299"/>
    </row>
    <row r="300" spans="10:10">
      <c r="J300"/>
    </row>
    <row r="301" spans="10:10">
      <c r="J301"/>
    </row>
    <row r="302" spans="10:10">
      <c r="J302"/>
    </row>
    <row r="303" spans="10:10">
      <c r="J303"/>
    </row>
    <row r="304" spans="10:10">
      <c r="J304"/>
    </row>
    <row r="305" spans="10:10">
      <c r="J305"/>
    </row>
    <row r="306" spans="10:10">
      <c r="J306"/>
    </row>
    <row r="307" spans="10:10">
      <c r="J307"/>
    </row>
    <row r="308" spans="10:10">
      <c r="J308"/>
    </row>
    <row r="309" spans="10:10">
      <c r="J309"/>
    </row>
    <row r="310" spans="10:10">
      <c r="J310"/>
    </row>
    <row r="311" spans="10:10">
      <c r="J311"/>
    </row>
    <row r="312" spans="10:10">
      <c r="J312"/>
    </row>
    <row r="313" spans="10:10">
      <c r="J313"/>
    </row>
    <row r="314" spans="10:10">
      <c r="J314"/>
    </row>
    <row r="315" spans="10:10">
      <c r="J315"/>
    </row>
    <row r="316" spans="10:10">
      <c r="J316"/>
    </row>
    <row r="317" spans="10:10">
      <c r="J317"/>
    </row>
    <row r="318" spans="10:10">
      <c r="J318"/>
    </row>
    <row r="319" spans="10:10">
      <c r="J319"/>
    </row>
    <row r="320" spans="10:10">
      <c r="J320"/>
    </row>
    <row r="321" spans="10:10">
      <c r="J321"/>
    </row>
    <row r="322" spans="10:10">
      <c r="J322"/>
    </row>
    <row r="323" spans="10:10">
      <c r="J323"/>
    </row>
    <row r="324" spans="10:10">
      <c r="J324"/>
    </row>
    <row r="325" spans="10:10">
      <c r="J325"/>
    </row>
    <row r="326" spans="10:10">
      <c r="J326"/>
    </row>
    <row r="327" spans="10:10">
      <c r="J327"/>
    </row>
    <row r="328" spans="10:10">
      <c r="J328"/>
    </row>
    <row r="329" spans="10:10">
      <c r="J329"/>
    </row>
    <row r="330" spans="10:10">
      <c r="J330"/>
    </row>
    <row r="331" spans="10:10">
      <c r="J331"/>
    </row>
    <row r="332" spans="10:10">
      <c r="J332"/>
    </row>
    <row r="333" spans="10:10">
      <c r="J333"/>
    </row>
    <row r="334" spans="10:10">
      <c r="J334"/>
    </row>
    <row r="335" spans="10:10">
      <c r="J335"/>
    </row>
    <row r="336" spans="10:10">
      <c r="J336"/>
    </row>
    <row r="337" spans="10:10">
      <c r="J337"/>
    </row>
    <row r="338" spans="10:10">
      <c r="J338"/>
    </row>
    <row r="339" spans="10:10">
      <c r="J339"/>
    </row>
    <row r="340" spans="10:10">
      <c r="J340"/>
    </row>
    <row r="341" spans="10:10">
      <c r="J341"/>
    </row>
    <row r="342" spans="10:10">
      <c r="J342"/>
    </row>
    <row r="343" spans="10:10">
      <c r="J343"/>
    </row>
    <row r="344" spans="10:10">
      <c r="J344"/>
    </row>
    <row r="345" spans="10:10">
      <c r="J345"/>
    </row>
    <row r="346" spans="10:10">
      <c r="J346"/>
    </row>
    <row r="347" spans="10:10">
      <c r="J347"/>
    </row>
    <row r="348" spans="10:10">
      <c r="J348"/>
    </row>
    <row r="349" spans="10:10">
      <c r="J349"/>
    </row>
    <row r="350" spans="10:10">
      <c r="J350"/>
    </row>
    <row r="351" spans="10:10">
      <c r="J351"/>
    </row>
    <row r="352" spans="10:10">
      <c r="J352"/>
    </row>
    <row r="353" spans="10:10">
      <c r="J353"/>
    </row>
    <row r="354" spans="10:10">
      <c r="J354"/>
    </row>
    <row r="355" spans="10:10">
      <c r="J355"/>
    </row>
    <row r="356" spans="10:10">
      <c r="J356"/>
    </row>
    <row r="357" spans="10:10">
      <c r="J357"/>
    </row>
    <row r="358" spans="10:10">
      <c r="J358"/>
    </row>
    <row r="359" spans="10:10">
      <c r="J359"/>
    </row>
    <row r="360" spans="10:10">
      <c r="J360"/>
    </row>
    <row r="361" spans="10:10">
      <c r="J361"/>
    </row>
    <row r="362" spans="10:10">
      <c r="J362"/>
    </row>
    <row r="363" spans="10:10">
      <c r="J363"/>
    </row>
    <row r="364" spans="10:10">
      <c r="J364"/>
    </row>
    <row r="365" spans="10:10">
      <c r="J365"/>
    </row>
    <row r="366" spans="10:10">
      <c r="J366"/>
    </row>
    <row r="367" spans="10:10">
      <c r="J367"/>
    </row>
    <row r="368" spans="10:10">
      <c r="J368"/>
    </row>
    <row r="369" spans="10:10">
      <c r="J369"/>
    </row>
    <row r="370" spans="10:10">
      <c r="J370"/>
    </row>
    <row r="371" spans="10:10">
      <c r="J371"/>
    </row>
    <row r="372" spans="10:10">
      <c r="J372"/>
    </row>
    <row r="373" spans="10:10">
      <c r="J373"/>
    </row>
    <row r="374" spans="10:10">
      <c r="J374"/>
    </row>
    <row r="375" spans="10:10">
      <c r="J375"/>
    </row>
    <row r="376" spans="10:10">
      <c r="J376"/>
    </row>
    <row r="377" spans="10:10">
      <c r="J377"/>
    </row>
    <row r="378" spans="10:10">
      <c r="J378"/>
    </row>
    <row r="379" spans="10:10">
      <c r="J379"/>
    </row>
    <row r="380" spans="10:10">
      <c r="J380"/>
    </row>
    <row r="381" spans="10:10">
      <c r="J381"/>
    </row>
    <row r="382" spans="10:10">
      <c r="J382"/>
    </row>
    <row r="383" spans="10:10">
      <c r="J383"/>
    </row>
    <row r="384" spans="10:10">
      <c r="J384"/>
    </row>
    <row r="385" spans="10:10">
      <c r="J385"/>
    </row>
    <row r="386" spans="10:10">
      <c r="J386"/>
    </row>
    <row r="387" spans="10:10">
      <c r="J387"/>
    </row>
    <row r="388" spans="10:10">
      <c r="J388"/>
    </row>
    <row r="389" spans="10:10">
      <c r="J389"/>
    </row>
    <row r="390" spans="10:10">
      <c r="J390"/>
    </row>
    <row r="391" spans="10:10">
      <c r="J391"/>
    </row>
    <row r="392" spans="10:10">
      <c r="J392"/>
    </row>
    <row r="393" spans="10:10">
      <c r="J393"/>
    </row>
    <row r="394" spans="10:10">
      <c r="J394"/>
    </row>
    <row r="395" spans="10:10">
      <c r="J395"/>
    </row>
    <row r="396" spans="10:10">
      <c r="J396"/>
    </row>
    <row r="397" spans="10:10">
      <c r="J397"/>
    </row>
    <row r="398" spans="10:10">
      <c r="J398"/>
    </row>
    <row r="399" spans="10:10">
      <c r="J399"/>
    </row>
    <row r="400" spans="10:10">
      <c r="J400"/>
    </row>
    <row r="401" spans="10:10">
      <c r="J401"/>
    </row>
    <row r="402" spans="10:10">
      <c r="J402"/>
    </row>
    <row r="403" spans="10:10">
      <c r="J403"/>
    </row>
    <row r="404" spans="10:10">
      <c r="J404"/>
    </row>
    <row r="405" spans="10:10">
      <c r="J405"/>
    </row>
    <row r="406" spans="10:10">
      <c r="J406"/>
    </row>
    <row r="407" spans="10:10">
      <c r="J407"/>
    </row>
    <row r="408" spans="10:10">
      <c r="J408"/>
    </row>
    <row r="409" spans="10:10">
      <c r="J409"/>
    </row>
    <row r="410" spans="10:10">
      <c r="J410"/>
    </row>
    <row r="411" spans="10:10">
      <c r="J411"/>
    </row>
    <row r="412" spans="10:10">
      <c r="J412"/>
    </row>
    <row r="413" spans="10:10">
      <c r="J413"/>
    </row>
    <row r="414" spans="10:10">
      <c r="J414"/>
    </row>
    <row r="415" spans="10:10">
      <c r="J415"/>
    </row>
    <row r="416" spans="10:10">
      <c r="J416"/>
    </row>
    <row r="417" spans="10:10">
      <c r="J417"/>
    </row>
    <row r="418" spans="10:10">
      <c r="J418"/>
    </row>
    <row r="419" spans="10:10">
      <c r="J419"/>
    </row>
    <row r="420" spans="10:10">
      <c r="J420"/>
    </row>
    <row r="421" spans="10:10">
      <c r="J421"/>
    </row>
    <row r="422" spans="10:10">
      <c r="J422"/>
    </row>
    <row r="423" spans="10:10">
      <c r="J423"/>
    </row>
    <row r="424" spans="10:10">
      <c r="J424"/>
    </row>
    <row r="425" spans="10:10">
      <c r="J425"/>
    </row>
    <row r="426" spans="10:10">
      <c r="J426"/>
    </row>
    <row r="427" spans="10:10">
      <c r="J427"/>
    </row>
    <row r="428" spans="10:10">
      <c r="J428"/>
    </row>
    <row r="429" spans="10:10">
      <c r="J429"/>
    </row>
    <row r="430" spans="10:10">
      <c r="J430"/>
    </row>
    <row r="431" spans="10:10">
      <c r="J431"/>
    </row>
    <row r="432" spans="10:10">
      <c r="J432"/>
    </row>
    <row r="433" spans="10:10">
      <c r="J433"/>
    </row>
    <row r="434" spans="10:10">
      <c r="J434"/>
    </row>
    <row r="435" spans="10:10">
      <c r="J435"/>
    </row>
    <row r="436" spans="10:10">
      <c r="J436"/>
    </row>
    <row r="437" spans="10:10">
      <c r="J437"/>
    </row>
    <row r="438" spans="10:10">
      <c r="J438"/>
    </row>
    <row r="439" spans="10:10">
      <c r="J439"/>
    </row>
    <row r="440" spans="10:10">
      <c r="J440"/>
    </row>
    <row r="441" spans="10:10">
      <c r="J441"/>
    </row>
    <row r="442" spans="10:10">
      <c r="J442"/>
    </row>
    <row r="443" spans="10:10">
      <c r="J443"/>
    </row>
    <row r="444" spans="10:10">
      <c r="J444"/>
    </row>
    <row r="445" spans="10:10">
      <c r="J445"/>
    </row>
    <row r="446" spans="10:10">
      <c r="J446"/>
    </row>
    <row r="447" spans="10:10">
      <c r="J447"/>
    </row>
    <row r="448" spans="10:10">
      <c r="J448"/>
    </row>
    <row r="449" spans="10:10">
      <c r="J449"/>
    </row>
    <row r="450" spans="10:10">
      <c r="J450"/>
    </row>
    <row r="451" spans="10:10">
      <c r="J451"/>
    </row>
    <row r="452" spans="10:10">
      <c r="J452"/>
    </row>
    <row r="453" spans="10:10">
      <c r="J453"/>
    </row>
    <row r="454" spans="10:10">
      <c r="J454"/>
    </row>
    <row r="455" spans="10:10">
      <c r="J455"/>
    </row>
    <row r="456" spans="10:10">
      <c r="J456"/>
    </row>
    <row r="457" spans="10:10">
      <c r="J457"/>
    </row>
    <row r="458" spans="10:10">
      <c r="J458"/>
    </row>
    <row r="459" spans="10:10">
      <c r="J459"/>
    </row>
    <row r="460" spans="10:10">
      <c r="J460"/>
    </row>
    <row r="461" spans="10:10">
      <c r="J461"/>
    </row>
    <row r="462" spans="10:10">
      <c r="J462"/>
    </row>
    <row r="463" spans="10:10">
      <c r="J463"/>
    </row>
    <row r="464" spans="10:10">
      <c r="J464"/>
    </row>
    <row r="465" spans="10:10">
      <c r="J465"/>
    </row>
    <row r="466" spans="10:10">
      <c r="J466"/>
    </row>
    <row r="467" spans="10:10">
      <c r="J467"/>
    </row>
    <row r="468" spans="10:10">
      <c r="J468"/>
    </row>
    <row r="469" spans="10:10">
      <c r="J469"/>
    </row>
    <row r="470" spans="10:10">
      <c r="J470"/>
    </row>
    <row r="471" spans="10:10">
      <c r="J471"/>
    </row>
    <row r="472" spans="10:10">
      <c r="J472"/>
    </row>
    <row r="473" spans="10:10">
      <c r="J473"/>
    </row>
    <row r="474" spans="10:10">
      <c r="J474"/>
    </row>
    <row r="475" spans="10:10">
      <c r="J475"/>
    </row>
    <row r="476" spans="10:10">
      <c r="J476"/>
    </row>
    <row r="477" spans="10:10">
      <c r="J477"/>
    </row>
    <row r="478" spans="10:10">
      <c r="J478"/>
    </row>
    <row r="479" spans="10:10">
      <c r="J479"/>
    </row>
    <row r="480" spans="10:10">
      <c r="J480"/>
    </row>
    <row r="481" spans="10:10">
      <c r="J481"/>
    </row>
    <row r="482" spans="10:10">
      <c r="J482"/>
    </row>
    <row r="483" spans="10:10">
      <c r="J483"/>
    </row>
    <row r="484" spans="10:10">
      <c r="J484"/>
    </row>
    <row r="485" spans="10:10">
      <c r="J485"/>
    </row>
    <row r="486" spans="10:10">
      <c r="J486"/>
    </row>
    <row r="487" spans="10:10">
      <c r="J487"/>
    </row>
    <row r="488" spans="10:10">
      <c r="J488"/>
    </row>
    <row r="489" spans="10:10">
      <c r="J489"/>
    </row>
    <row r="490" spans="10:10">
      <c r="J490"/>
    </row>
    <row r="491" spans="10:10">
      <c r="J491"/>
    </row>
    <row r="492" spans="10:10">
      <c r="J492"/>
    </row>
    <row r="493" spans="10:10">
      <c r="J493"/>
    </row>
    <row r="494" spans="10:10">
      <c r="J494"/>
    </row>
    <row r="495" spans="10:10">
      <c r="J495"/>
    </row>
    <row r="496" spans="10:10">
      <c r="J496"/>
    </row>
    <row r="497" spans="10:10">
      <c r="J497"/>
    </row>
    <row r="498" spans="10:10">
      <c r="J498"/>
    </row>
    <row r="499" spans="10:10">
      <c r="J499"/>
    </row>
    <row r="500" spans="10:10">
      <c r="J500"/>
    </row>
    <row r="501" spans="10:10">
      <c r="J501"/>
    </row>
    <row r="502" spans="10:10">
      <c r="J502"/>
    </row>
    <row r="503" spans="10:10">
      <c r="J503"/>
    </row>
    <row r="504" spans="10:10">
      <c r="J504"/>
    </row>
    <row r="505" spans="10:10">
      <c r="J505"/>
    </row>
    <row r="506" spans="10:10">
      <c r="J506"/>
    </row>
    <row r="507" spans="10:10">
      <c r="J507"/>
    </row>
    <row r="508" spans="10:10">
      <c r="J508"/>
    </row>
    <row r="509" spans="10:10">
      <c r="J509"/>
    </row>
    <row r="510" spans="10:10">
      <c r="J510"/>
    </row>
    <row r="511" spans="10:10">
      <c r="J511"/>
    </row>
    <row r="512" spans="10:10">
      <c r="J512"/>
    </row>
    <row r="513" spans="10:10">
      <c r="J513"/>
    </row>
    <row r="514" spans="10:10">
      <c r="J514"/>
    </row>
    <row r="515" spans="10:10">
      <c r="J515"/>
    </row>
    <row r="516" spans="10:10">
      <c r="J516"/>
    </row>
    <row r="517" spans="10:10">
      <c r="J517"/>
    </row>
    <row r="518" spans="10:10">
      <c r="J518"/>
    </row>
    <row r="519" spans="10:10">
      <c r="J519"/>
    </row>
    <row r="520" spans="10:10">
      <c r="J520"/>
    </row>
    <row r="521" spans="10:10">
      <c r="J521"/>
    </row>
    <row r="522" spans="10:10">
      <c r="J522"/>
    </row>
    <row r="523" spans="10:10">
      <c r="J523"/>
    </row>
    <row r="524" spans="10:10">
      <c r="J524"/>
    </row>
    <row r="525" spans="10:10">
      <c r="J525"/>
    </row>
    <row r="526" spans="10:10">
      <c r="J526"/>
    </row>
    <row r="527" spans="10:10">
      <c r="J527"/>
    </row>
    <row r="528" spans="10:10">
      <c r="J528"/>
    </row>
    <row r="529" spans="10:10">
      <c r="J529"/>
    </row>
    <row r="530" spans="10:10">
      <c r="J530"/>
    </row>
    <row r="531" spans="10:10">
      <c r="J531"/>
    </row>
    <row r="532" spans="10:10">
      <c r="J532"/>
    </row>
    <row r="533" spans="10:10">
      <c r="J533"/>
    </row>
    <row r="534" spans="10:10">
      <c r="J534"/>
    </row>
    <row r="535" spans="10:10">
      <c r="J535"/>
    </row>
    <row r="536" spans="10:10">
      <c r="J536"/>
    </row>
    <row r="537" spans="10:10">
      <c r="J537"/>
    </row>
    <row r="538" spans="10:10">
      <c r="J538"/>
    </row>
    <row r="539" spans="10:10">
      <c r="J539"/>
    </row>
    <row r="540" spans="10:10">
      <c r="J540"/>
    </row>
    <row r="541" spans="10:10">
      <c r="J541"/>
    </row>
    <row r="542" spans="10:10">
      <c r="J542"/>
    </row>
    <row r="543" spans="10:10">
      <c r="J543"/>
    </row>
    <row r="544" spans="10:10">
      <c r="J544"/>
    </row>
    <row r="545" spans="10:10">
      <c r="J545"/>
    </row>
    <row r="546" spans="10:10">
      <c r="J546"/>
    </row>
    <row r="547" spans="10:10">
      <c r="J547"/>
    </row>
    <row r="548" spans="10:10">
      <c r="J548"/>
    </row>
    <row r="549" spans="10:10">
      <c r="J549"/>
    </row>
    <row r="550" spans="10:10">
      <c r="J550"/>
    </row>
    <row r="551" spans="10:10">
      <c r="J551"/>
    </row>
    <row r="552" spans="10:10">
      <c r="J552"/>
    </row>
    <row r="553" spans="10:10">
      <c r="J553"/>
    </row>
    <row r="554" spans="10:10">
      <c r="J554"/>
    </row>
    <row r="555" spans="10:10">
      <c r="J555"/>
    </row>
    <row r="556" spans="10:10">
      <c r="J556"/>
    </row>
    <row r="557" spans="10:10">
      <c r="J557"/>
    </row>
    <row r="558" spans="10:10">
      <c r="J558"/>
    </row>
    <row r="559" spans="10:10">
      <c r="J559"/>
    </row>
    <row r="560" spans="10:10">
      <c r="J560"/>
    </row>
    <row r="561" spans="10:10">
      <c r="J561"/>
    </row>
    <row r="562" spans="10:10">
      <c r="J562"/>
    </row>
    <row r="563" spans="10:10">
      <c r="J563"/>
    </row>
    <row r="564" spans="10:10">
      <c r="J564"/>
    </row>
    <row r="565" spans="10:10">
      <c r="J565"/>
    </row>
    <row r="566" spans="10:10">
      <c r="J566"/>
    </row>
    <row r="567" spans="10:10">
      <c r="J567"/>
    </row>
    <row r="568" spans="10:10">
      <c r="J568"/>
    </row>
    <row r="569" spans="10:10">
      <c r="J569"/>
    </row>
    <row r="570" spans="10:10">
      <c r="J570"/>
    </row>
    <row r="571" spans="10:10">
      <c r="J571"/>
    </row>
    <row r="572" spans="10:10">
      <c r="J572"/>
    </row>
    <row r="573" spans="10:10">
      <c r="J573"/>
    </row>
    <row r="574" spans="10:10">
      <c r="J574"/>
    </row>
    <row r="575" spans="10:10">
      <c r="J575"/>
    </row>
    <row r="576" spans="10:10">
      <c r="J576"/>
    </row>
    <row r="577" spans="10:10">
      <c r="J577"/>
    </row>
    <row r="578" spans="10:10">
      <c r="J578"/>
    </row>
    <row r="579" spans="10:10">
      <c r="J579"/>
    </row>
    <row r="580" spans="10:10">
      <c r="J580"/>
    </row>
    <row r="581" spans="10:10">
      <c r="J581"/>
    </row>
    <row r="582" spans="10:10">
      <c r="J582"/>
    </row>
    <row r="583" spans="10:10">
      <c r="J583"/>
    </row>
    <row r="584" spans="10:10">
      <c r="J584"/>
    </row>
    <row r="585" spans="10:10">
      <c r="J585"/>
    </row>
    <row r="586" spans="10:10">
      <c r="J586"/>
    </row>
    <row r="587" spans="10:10">
      <c r="J587"/>
    </row>
    <row r="588" spans="10:10">
      <c r="J588"/>
    </row>
    <row r="589" spans="10:10">
      <c r="J589"/>
    </row>
    <row r="590" spans="10:10">
      <c r="J590"/>
    </row>
    <row r="591" spans="10:10">
      <c r="J591"/>
    </row>
    <row r="592" spans="10:10">
      <c r="J592"/>
    </row>
    <row r="593" spans="10:10">
      <c r="J593"/>
    </row>
    <row r="594" spans="10:10">
      <c r="J594"/>
    </row>
    <row r="595" spans="10:10">
      <c r="J595"/>
    </row>
    <row r="596" spans="10:10">
      <c r="J596"/>
    </row>
    <row r="597" spans="10:10">
      <c r="J597"/>
    </row>
    <row r="598" spans="10:10">
      <c r="J598"/>
    </row>
    <row r="599" spans="10:10">
      <c r="J599"/>
    </row>
    <row r="600" spans="10:10">
      <c r="J600"/>
    </row>
    <row r="601" spans="10:10">
      <c r="J601"/>
    </row>
    <row r="602" spans="10:10">
      <c r="J602"/>
    </row>
    <row r="603" spans="10:10">
      <c r="J603"/>
    </row>
    <row r="604" spans="10:10">
      <c r="J604"/>
    </row>
    <row r="605" spans="10:10">
      <c r="J605"/>
    </row>
    <row r="606" spans="10:10">
      <c r="J606"/>
    </row>
    <row r="607" spans="10:10">
      <c r="J607"/>
    </row>
    <row r="608" spans="10:10">
      <c r="J608"/>
    </row>
    <row r="609" spans="10:10">
      <c r="J609"/>
    </row>
    <row r="610" spans="10:10">
      <c r="J610"/>
    </row>
    <row r="611" spans="10:10">
      <c r="J611"/>
    </row>
    <row r="612" spans="10:10">
      <c r="J612"/>
    </row>
    <row r="613" spans="10:10">
      <c r="J613"/>
    </row>
    <row r="614" spans="10:10">
      <c r="J614"/>
    </row>
    <row r="615" spans="10:10">
      <c r="J615"/>
    </row>
    <row r="616" spans="10:10">
      <c r="J616"/>
    </row>
    <row r="617" spans="10:10">
      <c r="J617"/>
    </row>
    <row r="618" spans="10:10">
      <c r="J618"/>
    </row>
    <row r="619" spans="10:10">
      <c r="J619"/>
    </row>
    <row r="620" spans="10:10">
      <c r="J620"/>
    </row>
    <row r="621" spans="10:10">
      <c r="J621"/>
    </row>
    <row r="622" spans="10:10">
      <c r="J622"/>
    </row>
    <row r="623" spans="10:10">
      <c r="J623"/>
    </row>
    <row r="624" spans="10:10">
      <c r="J624"/>
    </row>
    <row r="625" spans="10:10">
      <c r="J625"/>
    </row>
    <row r="626" spans="10:10">
      <c r="J626"/>
    </row>
    <row r="627" spans="10:10">
      <c r="J627"/>
    </row>
    <row r="628" spans="10:10">
      <c r="J628"/>
    </row>
    <row r="629" spans="10:10">
      <c r="J629"/>
    </row>
    <row r="630" spans="10:10">
      <c r="J630"/>
    </row>
    <row r="631" spans="10:10">
      <c r="J631"/>
    </row>
    <row r="632" spans="10:10">
      <c r="J632"/>
    </row>
    <row r="633" spans="10:10">
      <c r="J633"/>
    </row>
    <row r="634" spans="10:10">
      <c r="J634"/>
    </row>
    <row r="635" spans="10:10">
      <c r="J635"/>
    </row>
    <row r="636" spans="10:10">
      <c r="J636"/>
    </row>
    <row r="637" spans="10:10">
      <c r="J637"/>
    </row>
    <row r="638" spans="10:10">
      <c r="J638"/>
    </row>
    <row r="639" spans="10:10">
      <c r="J639"/>
    </row>
    <row r="640" spans="10:10">
      <c r="J640"/>
    </row>
    <row r="641" spans="10:10">
      <c r="J641"/>
    </row>
    <row r="642" spans="10:10">
      <c r="J642"/>
    </row>
    <row r="643" spans="10:10">
      <c r="J643"/>
    </row>
    <row r="644" spans="10:10">
      <c r="J644"/>
    </row>
    <row r="645" spans="10:10">
      <c r="J645"/>
    </row>
    <row r="646" spans="10:10">
      <c r="J646"/>
    </row>
    <row r="647" spans="10:10">
      <c r="J647"/>
    </row>
    <row r="648" spans="10:10">
      <c r="J648"/>
    </row>
    <row r="649" spans="10:10">
      <c r="J649"/>
    </row>
    <row r="650" spans="10:10">
      <c r="J650"/>
    </row>
    <row r="651" spans="10:10">
      <c r="J651"/>
    </row>
    <row r="652" spans="10:10">
      <c r="J652"/>
    </row>
    <row r="653" spans="10:10">
      <c r="J653"/>
    </row>
    <row r="654" spans="10:10">
      <c r="J654"/>
    </row>
    <row r="655" spans="10:10">
      <c r="J655"/>
    </row>
    <row r="656" spans="10:10">
      <c r="J656"/>
    </row>
    <row r="657" spans="10:10">
      <c r="J657"/>
    </row>
    <row r="658" spans="10:10">
      <c r="J658"/>
    </row>
    <row r="659" spans="10:10">
      <c r="J659"/>
    </row>
    <row r="660" spans="10:10">
      <c r="J660"/>
    </row>
    <row r="661" spans="10:10">
      <c r="J661"/>
    </row>
    <row r="662" spans="10:10">
      <c r="J662"/>
    </row>
    <row r="663" spans="10:10">
      <c r="J663"/>
    </row>
    <row r="664" spans="10:10">
      <c r="J664"/>
    </row>
    <row r="665" spans="10:10">
      <c r="J665"/>
    </row>
    <row r="666" spans="10:10">
      <c r="J666"/>
    </row>
    <row r="667" spans="10:10">
      <c r="J667"/>
    </row>
    <row r="668" spans="10:10">
      <c r="J668"/>
    </row>
    <row r="669" spans="10:10">
      <c r="J669"/>
    </row>
    <row r="670" spans="10:10">
      <c r="J670"/>
    </row>
    <row r="671" spans="10:10">
      <c r="J671"/>
    </row>
    <row r="672" spans="10:10">
      <c r="J672"/>
    </row>
    <row r="673" spans="10:10">
      <c r="J673"/>
    </row>
    <row r="674" spans="10:10">
      <c r="J674"/>
    </row>
    <row r="675" spans="10:10">
      <c r="J675"/>
    </row>
    <row r="676" spans="10:10">
      <c r="J676"/>
    </row>
    <row r="677" spans="10:10">
      <c r="J677"/>
    </row>
    <row r="678" spans="10:10">
      <c r="J678"/>
    </row>
    <row r="679" spans="10:10">
      <c r="J679"/>
    </row>
    <row r="680" spans="10:10">
      <c r="J680"/>
    </row>
    <row r="681" spans="10:10">
      <c r="J681"/>
    </row>
    <row r="682" spans="10:10">
      <c r="J682"/>
    </row>
    <row r="683" spans="10:10">
      <c r="J683"/>
    </row>
    <row r="684" spans="10:10">
      <c r="J684"/>
    </row>
    <row r="685" spans="10:10">
      <c r="J685"/>
    </row>
    <row r="686" spans="10:10">
      <c r="J686"/>
    </row>
    <row r="687" spans="10:10">
      <c r="J687"/>
    </row>
    <row r="688" spans="10:10">
      <c r="J688"/>
    </row>
    <row r="689" spans="10:10">
      <c r="J689"/>
    </row>
    <row r="690" spans="10:10">
      <c r="J690"/>
    </row>
    <row r="691" spans="10:10">
      <c r="J691"/>
    </row>
    <row r="692" spans="10:10">
      <c r="J692"/>
    </row>
    <row r="693" spans="10:10">
      <c r="J693"/>
    </row>
    <row r="694" spans="10:10">
      <c r="J694"/>
    </row>
    <row r="695" spans="10:10">
      <c r="J695"/>
    </row>
    <row r="696" spans="10:10">
      <c r="J696"/>
    </row>
    <row r="697" spans="10:10">
      <c r="J697"/>
    </row>
    <row r="698" spans="10:10">
      <c r="J698"/>
    </row>
    <row r="699" spans="10:10">
      <c r="J699"/>
    </row>
    <row r="700" spans="10:10">
      <c r="J700"/>
    </row>
    <row r="701" spans="10:10">
      <c r="J701"/>
    </row>
    <row r="702" spans="10:10">
      <c r="J702"/>
    </row>
    <row r="703" spans="10:10">
      <c r="J703"/>
    </row>
    <row r="704" spans="10:10">
      <c r="J704"/>
    </row>
    <row r="705" spans="10:10">
      <c r="J705"/>
    </row>
    <row r="706" spans="10:10">
      <c r="J706"/>
    </row>
    <row r="707" spans="10:10">
      <c r="J707"/>
    </row>
    <row r="708" spans="10:10">
      <c r="J708"/>
    </row>
    <row r="709" spans="10:10">
      <c r="J709"/>
    </row>
    <row r="710" spans="10:10">
      <c r="J710"/>
    </row>
    <row r="711" spans="10:10">
      <c r="J711"/>
    </row>
    <row r="712" spans="10:10">
      <c r="J712"/>
    </row>
    <row r="713" spans="10:10">
      <c r="J713"/>
    </row>
    <row r="714" spans="10:10">
      <c r="J714"/>
    </row>
    <row r="715" spans="10:10">
      <c r="J715"/>
    </row>
    <row r="716" spans="10:10">
      <c r="J716"/>
    </row>
    <row r="717" spans="10:10">
      <c r="J717"/>
    </row>
    <row r="718" spans="10:10">
      <c r="J718"/>
    </row>
    <row r="719" spans="10:10">
      <c r="J719"/>
    </row>
    <row r="720" spans="10:10">
      <c r="J720"/>
    </row>
    <row r="721" spans="10:10">
      <c r="J721"/>
    </row>
    <row r="722" spans="10:10">
      <c r="J722"/>
    </row>
    <row r="723" spans="10:10">
      <c r="J723"/>
    </row>
    <row r="724" spans="10:10">
      <c r="J724"/>
    </row>
    <row r="725" spans="10:10">
      <c r="J725"/>
    </row>
    <row r="726" spans="10:10">
      <c r="J726"/>
    </row>
    <row r="727" spans="10:10">
      <c r="J727"/>
    </row>
    <row r="728" spans="10:10">
      <c r="J728"/>
    </row>
    <row r="729" spans="10:10">
      <c r="J729"/>
    </row>
    <row r="730" spans="10:10">
      <c r="J730"/>
    </row>
    <row r="731" spans="10:10">
      <c r="J731"/>
    </row>
    <row r="732" spans="10:10">
      <c r="J732"/>
    </row>
    <row r="733" spans="10:10">
      <c r="J733"/>
    </row>
    <row r="734" spans="10:10">
      <c r="J734"/>
    </row>
    <row r="735" spans="10:10">
      <c r="J735"/>
    </row>
    <row r="736" spans="10:10">
      <c r="J736"/>
    </row>
    <row r="737" spans="10:10">
      <c r="J737"/>
    </row>
    <row r="738" spans="10:10">
      <c r="J738"/>
    </row>
    <row r="739" spans="10:10">
      <c r="J739"/>
    </row>
    <row r="740" spans="10:10">
      <c r="J740"/>
    </row>
    <row r="741" spans="10:10">
      <c r="J741"/>
    </row>
    <row r="742" spans="10:10">
      <c r="J742"/>
    </row>
    <row r="743" spans="10:10">
      <c r="J743"/>
    </row>
    <row r="744" spans="10:10">
      <c r="J744"/>
    </row>
    <row r="745" spans="10:10">
      <c r="J745"/>
    </row>
    <row r="746" spans="10:10">
      <c r="J746"/>
    </row>
    <row r="747" spans="10:10">
      <c r="J747"/>
    </row>
    <row r="748" spans="10:10">
      <c r="J748"/>
    </row>
    <row r="749" spans="10:10">
      <c r="J749"/>
    </row>
    <row r="750" spans="10:10">
      <c r="J750"/>
    </row>
    <row r="751" spans="10:10">
      <c r="J751"/>
    </row>
    <row r="752" spans="10:10">
      <c r="J752"/>
    </row>
    <row r="753" spans="10:10">
      <c r="J753"/>
    </row>
    <row r="754" spans="10:10">
      <c r="J754"/>
    </row>
    <row r="755" spans="10:10">
      <c r="J755"/>
    </row>
    <row r="756" spans="10:10">
      <c r="J756"/>
    </row>
    <row r="757" spans="10:10">
      <c r="J757"/>
    </row>
    <row r="758" spans="10:10">
      <c r="J758"/>
    </row>
    <row r="759" spans="10:10">
      <c r="J759"/>
    </row>
    <row r="760" spans="10:10">
      <c r="J760"/>
    </row>
    <row r="761" spans="10:10">
      <c r="J761"/>
    </row>
    <row r="762" spans="10:10">
      <c r="J762"/>
    </row>
    <row r="763" spans="10:10">
      <c r="J763"/>
    </row>
    <row r="764" spans="10:10">
      <c r="J764"/>
    </row>
    <row r="765" spans="10:10">
      <c r="J765"/>
    </row>
    <row r="766" spans="10:10">
      <c r="J766"/>
    </row>
    <row r="767" spans="10:10">
      <c r="J767"/>
    </row>
    <row r="768" spans="10:10">
      <c r="J768"/>
    </row>
    <row r="769" spans="10:10">
      <c r="J769"/>
    </row>
    <row r="770" spans="10:10">
      <c r="J770"/>
    </row>
    <row r="771" spans="10:10">
      <c r="J771"/>
    </row>
    <row r="772" spans="10:10">
      <c r="J772"/>
    </row>
    <row r="773" spans="10:10">
      <c r="J773"/>
    </row>
    <row r="774" spans="10:10">
      <c r="J774"/>
    </row>
    <row r="775" spans="10:10">
      <c r="J775"/>
    </row>
    <row r="776" spans="10:10">
      <c r="J776"/>
    </row>
    <row r="777" spans="10:10">
      <c r="J777"/>
    </row>
    <row r="778" spans="10:10">
      <c r="J778"/>
    </row>
    <row r="779" spans="10:10">
      <c r="J779"/>
    </row>
    <row r="780" spans="10:10">
      <c r="J780"/>
    </row>
    <row r="781" spans="10:10">
      <c r="J781"/>
    </row>
    <row r="782" spans="10:10">
      <c r="J782"/>
    </row>
    <row r="783" spans="10:10">
      <c r="J783"/>
    </row>
    <row r="784" spans="10:10">
      <c r="J784"/>
    </row>
    <row r="785" spans="10:10">
      <c r="J785"/>
    </row>
    <row r="786" spans="10:10">
      <c r="J786"/>
    </row>
    <row r="787" spans="10:10">
      <c r="J787"/>
    </row>
    <row r="788" spans="10:10">
      <c r="J788"/>
    </row>
    <row r="789" spans="10:10">
      <c r="J789"/>
    </row>
    <row r="790" spans="10:10">
      <c r="J790"/>
    </row>
    <row r="791" spans="10:10">
      <c r="J791"/>
    </row>
    <row r="792" spans="10:10">
      <c r="J792"/>
    </row>
    <row r="793" spans="10:10">
      <c r="J793"/>
    </row>
    <row r="794" spans="10:10">
      <c r="J794"/>
    </row>
    <row r="795" spans="10:10">
      <c r="J795"/>
    </row>
    <row r="796" spans="10:10">
      <c r="J796"/>
    </row>
    <row r="797" spans="10:10">
      <c r="J797"/>
    </row>
    <row r="798" spans="10:10">
      <c r="J798"/>
    </row>
    <row r="799" spans="10:10">
      <c r="J799"/>
    </row>
    <row r="800" spans="10:10">
      <c r="J800"/>
    </row>
    <row r="801" spans="10:10">
      <c r="J801"/>
    </row>
    <row r="802" spans="10:10">
      <c r="J802"/>
    </row>
    <row r="803" spans="10:10">
      <c r="J803"/>
    </row>
    <row r="804" spans="10:10">
      <c r="J804"/>
    </row>
    <row r="805" spans="10:10">
      <c r="J805"/>
    </row>
    <row r="806" spans="10:10">
      <c r="J806"/>
    </row>
    <row r="807" spans="10:10">
      <c r="J807"/>
    </row>
    <row r="808" spans="10:10">
      <c r="J808"/>
    </row>
    <row r="809" spans="10:10">
      <c r="J809"/>
    </row>
    <row r="810" spans="10:10">
      <c r="J810"/>
    </row>
    <row r="811" spans="10:10">
      <c r="J811"/>
    </row>
    <row r="812" spans="10:10">
      <c r="J812"/>
    </row>
    <row r="813" spans="10:10">
      <c r="J813"/>
    </row>
    <row r="814" spans="10:10">
      <c r="J814"/>
    </row>
    <row r="815" spans="10:10">
      <c r="J815"/>
    </row>
    <row r="816" spans="10:10">
      <c r="J816"/>
    </row>
    <row r="817" spans="10:10">
      <c r="J817"/>
    </row>
    <row r="818" spans="10:10">
      <c r="J818"/>
    </row>
    <row r="819" spans="10:10">
      <c r="J819"/>
    </row>
    <row r="820" spans="10:10">
      <c r="J820"/>
    </row>
    <row r="821" spans="10:10">
      <c r="J821"/>
    </row>
    <row r="822" spans="10:10">
      <c r="J822"/>
    </row>
    <row r="823" spans="10:10">
      <c r="J823"/>
    </row>
    <row r="824" spans="10:10">
      <c r="J824"/>
    </row>
    <row r="825" spans="10:10">
      <c r="J825"/>
    </row>
    <row r="826" spans="10:10">
      <c r="J826"/>
    </row>
    <row r="827" spans="10:10">
      <c r="J827"/>
    </row>
    <row r="828" spans="10:10">
      <c r="J828"/>
    </row>
    <row r="829" spans="10:10">
      <c r="J829"/>
    </row>
    <row r="830" spans="10:10">
      <c r="J830"/>
    </row>
    <row r="831" spans="10:10">
      <c r="J831"/>
    </row>
    <row r="832" spans="10:10">
      <c r="J832"/>
    </row>
    <row r="833" spans="10:10">
      <c r="J833"/>
    </row>
    <row r="834" spans="10:10">
      <c r="J834"/>
    </row>
    <row r="835" spans="10:10">
      <c r="J835"/>
    </row>
    <row r="836" spans="10:10">
      <c r="J836"/>
    </row>
    <row r="837" spans="10:10">
      <c r="J837"/>
    </row>
    <row r="838" spans="10:10">
      <c r="J838"/>
    </row>
    <row r="839" spans="10:10">
      <c r="J839"/>
    </row>
    <row r="840" spans="10:10">
      <c r="J840"/>
    </row>
    <row r="841" spans="10:10">
      <c r="J841"/>
    </row>
    <row r="842" spans="10:10">
      <c r="J842"/>
    </row>
    <row r="843" spans="10:10">
      <c r="J843"/>
    </row>
    <row r="844" spans="10:10">
      <c r="J844"/>
    </row>
    <row r="845" spans="10:10">
      <c r="J845"/>
    </row>
    <row r="846" spans="10:10">
      <c r="J846"/>
    </row>
    <row r="847" spans="10:10">
      <c r="J847"/>
    </row>
    <row r="848" spans="10:10">
      <c r="J848"/>
    </row>
    <row r="849" spans="10:10">
      <c r="J849"/>
    </row>
    <row r="850" spans="10:10">
      <c r="J850"/>
    </row>
    <row r="851" spans="10:10">
      <c r="J851"/>
    </row>
    <row r="852" spans="10:10">
      <c r="J852"/>
    </row>
    <row r="853" spans="10:10">
      <c r="J853"/>
    </row>
    <row r="854" spans="10:10">
      <c r="J854"/>
    </row>
    <row r="855" spans="10:10">
      <c r="J855"/>
    </row>
    <row r="856" spans="10:10">
      <c r="J856"/>
    </row>
    <row r="857" spans="10:10">
      <c r="J857"/>
    </row>
    <row r="858" spans="10:10">
      <c r="J858"/>
    </row>
    <row r="859" spans="10:10">
      <c r="J859"/>
    </row>
    <row r="860" spans="10:10">
      <c r="J860"/>
    </row>
    <row r="861" spans="10:10">
      <c r="J861"/>
    </row>
    <row r="862" spans="10:10">
      <c r="J862"/>
    </row>
    <row r="863" spans="10:10">
      <c r="J863"/>
    </row>
    <row r="864" spans="10:10">
      <c r="J864"/>
    </row>
    <row r="865" spans="10:10">
      <c r="J865"/>
    </row>
    <row r="866" spans="10:10">
      <c r="J866"/>
    </row>
    <row r="867" spans="10:10">
      <c r="J867"/>
    </row>
    <row r="868" spans="10:10">
      <c r="J868"/>
    </row>
    <row r="869" spans="10:10">
      <c r="J869"/>
    </row>
    <row r="870" spans="10:10">
      <c r="J870"/>
    </row>
    <row r="871" spans="10:10">
      <c r="J871"/>
    </row>
    <row r="872" spans="10:10">
      <c r="J872"/>
    </row>
    <row r="873" spans="10:10">
      <c r="J873"/>
    </row>
    <row r="874" spans="10:10">
      <c r="J874"/>
    </row>
    <row r="875" spans="10:10">
      <c r="J875"/>
    </row>
    <row r="876" spans="10:10">
      <c r="J876"/>
    </row>
    <row r="877" spans="10:10">
      <c r="J877"/>
    </row>
    <row r="878" spans="10:10">
      <c r="J878"/>
    </row>
    <row r="879" spans="10:10">
      <c r="J879"/>
    </row>
    <row r="880" spans="10:10">
      <c r="J880"/>
    </row>
    <row r="881" spans="10:10">
      <c r="J881"/>
    </row>
    <row r="882" spans="10:10">
      <c r="J882"/>
    </row>
    <row r="883" spans="10:10">
      <c r="J883"/>
    </row>
    <row r="884" spans="10:10">
      <c r="J884"/>
    </row>
    <row r="885" spans="10:10">
      <c r="J885"/>
    </row>
    <row r="886" spans="10:10">
      <c r="J886"/>
    </row>
    <row r="887" spans="10:10">
      <c r="J887"/>
    </row>
    <row r="888" spans="10:10">
      <c r="J888"/>
    </row>
    <row r="889" spans="10:10">
      <c r="J889"/>
    </row>
    <row r="890" spans="10:10">
      <c r="J890"/>
    </row>
    <row r="891" spans="10:10">
      <c r="J891"/>
    </row>
    <row r="892" spans="10:10">
      <c r="J892"/>
    </row>
    <row r="893" spans="10:10">
      <c r="J893"/>
    </row>
    <row r="894" spans="10:10">
      <c r="J894"/>
    </row>
    <row r="895" spans="10:10">
      <c r="J895"/>
    </row>
    <row r="896" spans="10:10">
      <c r="J896"/>
    </row>
    <row r="897" spans="10:10">
      <c r="J897"/>
    </row>
    <row r="898" spans="10:10">
      <c r="J898"/>
    </row>
    <row r="899" spans="10:10">
      <c r="J899"/>
    </row>
    <row r="900" spans="10:10">
      <c r="J900"/>
    </row>
    <row r="901" spans="10:10">
      <c r="J901"/>
    </row>
    <row r="902" spans="10:10">
      <c r="J902"/>
    </row>
    <row r="903" spans="10:10">
      <c r="J903"/>
    </row>
    <row r="904" spans="10:10">
      <c r="J904"/>
    </row>
    <row r="905" spans="10:10">
      <c r="J905"/>
    </row>
    <row r="906" spans="10:10">
      <c r="J906"/>
    </row>
    <row r="907" spans="10:10">
      <c r="J907"/>
    </row>
    <row r="908" spans="10:10">
      <c r="J908"/>
    </row>
    <row r="909" spans="10:10">
      <c r="J909"/>
    </row>
    <row r="910" spans="10:10">
      <c r="J910"/>
    </row>
    <row r="911" spans="10:10">
      <c r="J911"/>
    </row>
    <row r="912" spans="10:10">
      <c r="J912"/>
    </row>
    <row r="913" spans="10:10">
      <c r="J913"/>
    </row>
    <row r="914" spans="10:10">
      <c r="J914"/>
    </row>
    <row r="915" spans="10:10">
      <c r="J915"/>
    </row>
    <row r="916" spans="10:10">
      <c r="J916"/>
    </row>
    <row r="917" spans="10:10">
      <c r="J917"/>
    </row>
    <row r="918" spans="10:10">
      <c r="J918"/>
    </row>
    <row r="919" spans="10:10">
      <c r="J919"/>
    </row>
    <row r="920" spans="10:10">
      <c r="J920"/>
    </row>
    <row r="921" spans="10:10">
      <c r="J921"/>
    </row>
    <row r="922" spans="10:10">
      <c r="J922"/>
    </row>
    <row r="923" spans="10:10">
      <c r="J923"/>
    </row>
    <row r="924" spans="10:10">
      <c r="J924"/>
    </row>
    <row r="925" spans="10:10">
      <c r="J925"/>
    </row>
    <row r="926" spans="10:10">
      <c r="J926"/>
    </row>
    <row r="927" spans="10:10">
      <c r="J927"/>
    </row>
    <row r="928" spans="10:10">
      <c r="J928"/>
    </row>
    <row r="929" spans="10:10">
      <c r="J929"/>
    </row>
    <row r="930" spans="10:10">
      <c r="J930"/>
    </row>
    <row r="931" spans="10:10">
      <c r="J931"/>
    </row>
    <row r="932" spans="10:10">
      <c r="J932"/>
    </row>
    <row r="933" spans="10:10">
      <c r="J933"/>
    </row>
    <row r="934" spans="10:10">
      <c r="J934"/>
    </row>
    <row r="935" spans="10:10">
      <c r="J935"/>
    </row>
    <row r="936" spans="10:10">
      <c r="J936"/>
    </row>
    <row r="937" spans="10:10">
      <c r="J937"/>
    </row>
    <row r="938" spans="10:10">
      <c r="J938"/>
    </row>
    <row r="939" spans="10:10">
      <c r="J939"/>
    </row>
    <row r="940" spans="10:10">
      <c r="J940"/>
    </row>
    <row r="941" spans="10:10">
      <c r="J941"/>
    </row>
    <row r="942" spans="10:10">
      <c r="J942"/>
    </row>
    <row r="943" spans="10:10">
      <c r="J943"/>
    </row>
    <row r="944" spans="10:10">
      <c r="J944"/>
    </row>
    <row r="945" spans="10:10">
      <c r="J945"/>
    </row>
    <row r="946" spans="10:10">
      <c r="J946"/>
    </row>
    <row r="947" spans="10:10">
      <c r="J947"/>
    </row>
    <row r="948" spans="10:10">
      <c r="J948"/>
    </row>
    <row r="949" spans="10:10">
      <c r="J949"/>
    </row>
    <row r="950" spans="10:10">
      <c r="J950"/>
    </row>
    <row r="951" spans="10:10">
      <c r="J951"/>
    </row>
    <row r="952" spans="10:10">
      <c r="J952"/>
    </row>
    <row r="953" spans="10:10">
      <c r="J953"/>
    </row>
    <row r="954" spans="10:10">
      <c r="J954"/>
    </row>
    <row r="955" spans="10:10">
      <c r="J955"/>
    </row>
    <row r="956" spans="10:10">
      <c r="J956"/>
    </row>
    <row r="957" spans="10:10">
      <c r="J957"/>
    </row>
    <row r="958" spans="10:10">
      <c r="J958"/>
    </row>
    <row r="959" spans="10:10">
      <c r="J959"/>
    </row>
    <row r="960" spans="10:10">
      <c r="J960"/>
    </row>
    <row r="961" spans="10:10">
      <c r="J961"/>
    </row>
    <row r="962" spans="10:10">
      <c r="J962"/>
    </row>
    <row r="963" spans="10:10">
      <c r="J963"/>
    </row>
    <row r="964" spans="10:10">
      <c r="J964"/>
    </row>
    <row r="965" spans="10:10">
      <c r="J965"/>
    </row>
    <row r="966" spans="10:10">
      <c r="J966"/>
    </row>
    <row r="967" spans="10:10">
      <c r="J967"/>
    </row>
    <row r="968" spans="10:10">
      <c r="J968"/>
    </row>
    <row r="969" spans="10:10">
      <c r="J969"/>
    </row>
    <row r="970" spans="10:10">
      <c r="J970"/>
    </row>
    <row r="971" spans="10:10">
      <c r="J971"/>
    </row>
    <row r="972" spans="10:10">
      <c r="J972"/>
    </row>
    <row r="973" spans="10:10">
      <c r="J973"/>
    </row>
    <row r="974" spans="10:10">
      <c r="J974"/>
    </row>
    <row r="975" spans="10:10">
      <c r="J975"/>
    </row>
    <row r="976" spans="10:10">
      <c r="J976"/>
    </row>
    <row r="977" spans="10:10">
      <c r="J977"/>
    </row>
    <row r="978" spans="10:10">
      <c r="J978"/>
    </row>
    <row r="979" spans="10:10">
      <c r="J979"/>
    </row>
    <row r="980" spans="10:10">
      <c r="J980"/>
    </row>
    <row r="981" spans="10:10">
      <c r="J981"/>
    </row>
    <row r="982" spans="10:10">
      <c r="J982"/>
    </row>
    <row r="983" spans="10:10">
      <c r="J983"/>
    </row>
    <row r="984" spans="10:10">
      <c r="J984"/>
    </row>
    <row r="985" spans="10:10">
      <c r="J985"/>
    </row>
    <row r="986" spans="10:10">
      <c r="J986"/>
    </row>
    <row r="987" spans="10:10">
      <c r="J987"/>
    </row>
    <row r="988" spans="10:10">
      <c r="J988"/>
    </row>
    <row r="989" spans="10:10">
      <c r="J989"/>
    </row>
    <row r="990" spans="10:10">
      <c r="J990"/>
    </row>
    <row r="991" spans="10:10">
      <c r="J991"/>
    </row>
    <row r="992" spans="10:10">
      <c r="J992"/>
    </row>
    <row r="993" spans="10:10">
      <c r="J993"/>
    </row>
    <row r="994" spans="10:10">
      <c r="J994"/>
    </row>
    <row r="995" spans="10:10">
      <c r="J995"/>
    </row>
    <row r="996" spans="10:10">
      <c r="J996"/>
    </row>
    <row r="997" spans="10:10">
      <c r="J997"/>
    </row>
    <row r="998" spans="10:10">
      <c r="J998"/>
    </row>
    <row r="999" spans="10:10">
      <c r="J999"/>
    </row>
    <row r="1000" spans="10:10">
      <c r="J1000"/>
    </row>
    <row r="1001" spans="10:10">
      <c r="J1001"/>
    </row>
    <row r="1002" spans="10:10">
      <c r="J1002"/>
    </row>
    <row r="1003" spans="10:10">
      <c r="J1003"/>
    </row>
    <row r="1004" spans="10:10">
      <c r="J1004"/>
    </row>
    <row r="1005" spans="10:10">
      <c r="J1005"/>
    </row>
    <row r="1006" spans="10:10">
      <c r="J1006"/>
    </row>
    <row r="1007" spans="10:10">
      <c r="J1007"/>
    </row>
    <row r="1008" spans="10:10">
      <c r="J1008"/>
    </row>
    <row r="1009" spans="10:10">
      <c r="J1009"/>
    </row>
    <row r="1010" spans="10:10">
      <c r="J1010"/>
    </row>
    <row r="1011" spans="10:10">
      <c r="J1011"/>
    </row>
    <row r="1012" spans="10:10">
      <c r="J1012"/>
    </row>
    <row r="1013" spans="10:10">
      <c r="J1013"/>
    </row>
    <row r="1014" spans="10:10">
      <c r="J1014"/>
    </row>
    <row r="1015" spans="10:10">
      <c r="J1015"/>
    </row>
    <row r="1016" spans="10:10">
      <c r="J1016"/>
    </row>
    <row r="1017" spans="10:10">
      <c r="J1017"/>
    </row>
    <row r="1018" spans="10:10">
      <c r="J1018"/>
    </row>
    <row r="1019" spans="10:10">
      <c r="J1019"/>
    </row>
    <row r="1020" spans="10:10">
      <c r="J1020"/>
    </row>
    <row r="1021" spans="10:10">
      <c r="J1021"/>
    </row>
    <row r="1022" spans="10:10">
      <c r="J1022"/>
    </row>
    <row r="1023" spans="10:10">
      <c r="J1023"/>
    </row>
    <row r="1024" spans="10:10">
      <c r="J1024"/>
    </row>
    <row r="1025" spans="10:10">
      <c r="J1025"/>
    </row>
    <row r="1026" spans="10:10">
      <c r="J1026"/>
    </row>
    <row r="1027" spans="10:10">
      <c r="J1027"/>
    </row>
    <row r="1028" spans="10:10">
      <c r="J1028"/>
    </row>
    <row r="1029" spans="10:10">
      <c r="J1029"/>
    </row>
    <row r="1030" spans="10:10">
      <c r="J1030"/>
    </row>
    <row r="1031" spans="10:10">
      <c r="J1031"/>
    </row>
    <row r="1032" spans="10:10">
      <c r="J1032"/>
    </row>
    <row r="1033" spans="10:10">
      <c r="J1033"/>
    </row>
    <row r="1034" spans="10:10">
      <c r="J1034"/>
    </row>
    <row r="1035" spans="10:10">
      <c r="J1035"/>
    </row>
    <row r="1036" spans="10:10">
      <c r="J1036"/>
    </row>
    <row r="1037" spans="10:10">
      <c r="J1037"/>
    </row>
    <row r="1038" spans="10:10">
      <c r="J1038"/>
    </row>
    <row r="1039" spans="10:10">
      <c r="J1039"/>
    </row>
    <row r="1040" spans="10:10">
      <c r="J1040"/>
    </row>
    <row r="1041" spans="10:10">
      <c r="J1041"/>
    </row>
    <row r="1042" spans="10:10">
      <c r="J1042"/>
    </row>
    <row r="1043" spans="10:10">
      <c r="J1043"/>
    </row>
    <row r="1044" spans="10:10">
      <c r="J1044"/>
    </row>
    <row r="1045" spans="10:10">
      <c r="J1045"/>
    </row>
    <row r="1046" spans="10:10">
      <c r="J1046"/>
    </row>
    <row r="1047" spans="10:10">
      <c r="J1047"/>
    </row>
    <row r="1048" spans="10:10">
      <c r="J1048"/>
    </row>
    <row r="1049" spans="10:10">
      <c r="J1049"/>
    </row>
    <row r="1050" spans="10:10">
      <c r="J1050"/>
    </row>
    <row r="1051" spans="10:10">
      <c r="J1051"/>
    </row>
    <row r="1052" spans="10:10">
      <c r="J1052"/>
    </row>
    <row r="1053" spans="10:10">
      <c r="J1053"/>
    </row>
    <row r="1054" spans="10:10">
      <c r="J1054"/>
    </row>
    <row r="1055" spans="10:10">
      <c r="J1055"/>
    </row>
    <row r="1056" spans="10:10">
      <c r="J1056"/>
    </row>
    <row r="1057" spans="10:10">
      <c r="J1057"/>
    </row>
    <row r="1058" spans="10:10">
      <c r="J1058"/>
    </row>
    <row r="1059" spans="10:10">
      <c r="J1059"/>
    </row>
    <row r="1060" spans="10:10">
      <c r="J1060"/>
    </row>
    <row r="1061" spans="10:10">
      <c r="J1061"/>
    </row>
    <row r="1062" spans="10:10">
      <c r="J1062"/>
    </row>
    <row r="1063" spans="10:10">
      <c r="J1063"/>
    </row>
    <row r="1064" spans="10:10">
      <c r="J1064"/>
    </row>
    <row r="1065" spans="10:10">
      <c r="J1065"/>
    </row>
    <row r="1066" spans="10:10">
      <c r="J1066"/>
    </row>
    <row r="1067" spans="10:10">
      <c r="J1067"/>
    </row>
    <row r="1068" spans="10:10">
      <c r="J1068"/>
    </row>
    <row r="1069" spans="10:10">
      <c r="J1069"/>
    </row>
    <row r="1070" spans="10:10">
      <c r="J1070"/>
    </row>
    <row r="1071" spans="10:10">
      <c r="J1071"/>
    </row>
    <row r="1072" spans="10:10">
      <c r="J1072"/>
    </row>
    <row r="1073" spans="10:10">
      <c r="J1073"/>
    </row>
    <row r="1074" spans="10:10">
      <c r="J1074"/>
    </row>
    <row r="1075" spans="10:10">
      <c r="J1075"/>
    </row>
    <row r="1076" spans="10:10">
      <c r="J1076"/>
    </row>
    <row r="1077" spans="10:10">
      <c r="J1077"/>
    </row>
    <row r="1078" spans="10:10">
      <c r="J1078"/>
    </row>
    <row r="1079" spans="10:10">
      <c r="J1079"/>
    </row>
    <row r="1080" spans="10:10">
      <c r="J1080"/>
    </row>
    <row r="1081" spans="10:10">
      <c r="J1081"/>
    </row>
    <row r="1082" spans="10:10">
      <c r="J1082"/>
    </row>
    <row r="1083" spans="10:10">
      <c r="J1083"/>
    </row>
    <row r="1084" spans="10:10">
      <c r="J1084"/>
    </row>
    <row r="1085" spans="10:10">
      <c r="J1085"/>
    </row>
    <row r="1086" spans="10:10">
      <c r="J1086"/>
    </row>
    <row r="1087" spans="10:10">
      <c r="J1087"/>
    </row>
    <row r="1088" spans="10:10">
      <c r="J1088"/>
    </row>
    <row r="1089" spans="10:10">
      <c r="J1089"/>
    </row>
    <row r="1090" spans="10:10">
      <c r="J1090"/>
    </row>
    <row r="1091" spans="10:10">
      <c r="J1091"/>
    </row>
    <row r="1092" spans="10:10">
      <c r="J1092"/>
    </row>
    <row r="1093" spans="10:10">
      <c r="J1093"/>
    </row>
    <row r="1094" spans="10:10">
      <c r="J1094"/>
    </row>
    <row r="1095" spans="10:10">
      <c r="J1095"/>
    </row>
    <row r="1096" spans="10:10">
      <c r="J1096"/>
    </row>
    <row r="1097" spans="10:10">
      <c r="J1097"/>
    </row>
    <row r="1098" spans="10:10">
      <c r="J1098"/>
    </row>
    <row r="1099" spans="10:10">
      <c r="J1099"/>
    </row>
    <row r="1100" spans="10:10">
      <c r="J1100"/>
    </row>
    <row r="1101" spans="10:10">
      <c r="J1101"/>
    </row>
    <row r="1102" spans="10:10">
      <c r="J1102"/>
    </row>
    <row r="1103" spans="10:10">
      <c r="J1103"/>
    </row>
    <row r="1104" spans="10:10">
      <c r="J1104"/>
    </row>
    <row r="1105" spans="10:10">
      <c r="J1105"/>
    </row>
    <row r="1106" spans="10:10">
      <c r="J1106"/>
    </row>
    <row r="1107" spans="10:10">
      <c r="J1107"/>
    </row>
    <row r="1108" spans="10:10">
      <c r="J1108"/>
    </row>
    <row r="1109" spans="10:10">
      <c r="J1109"/>
    </row>
    <row r="1110" spans="10:10">
      <c r="J1110"/>
    </row>
    <row r="1111" spans="10:10">
      <c r="J1111"/>
    </row>
    <row r="1112" spans="10:10">
      <c r="J1112"/>
    </row>
    <row r="1113" spans="10:10">
      <c r="J1113"/>
    </row>
    <row r="1114" spans="10:10">
      <c r="J1114"/>
    </row>
    <row r="1115" spans="10:10">
      <c r="J1115"/>
    </row>
    <row r="1116" spans="10:10">
      <c r="J1116"/>
    </row>
    <row r="1117" spans="10:10">
      <c r="J1117"/>
    </row>
    <row r="1118" spans="10:10">
      <c r="J1118"/>
    </row>
    <row r="1119" spans="10:10">
      <c r="J1119"/>
    </row>
    <row r="1120" spans="10:10">
      <c r="J1120"/>
    </row>
    <row r="1121" spans="10:10">
      <c r="J1121"/>
    </row>
    <row r="1122" spans="10:10">
      <c r="J1122"/>
    </row>
    <row r="1123" spans="10:10">
      <c r="J1123"/>
    </row>
    <row r="1124" spans="10:10">
      <c r="J1124"/>
    </row>
    <row r="1125" spans="10:10">
      <c r="J1125"/>
    </row>
    <row r="1126" spans="10:10">
      <c r="J1126"/>
    </row>
    <row r="1127" spans="10:10">
      <c r="J1127"/>
    </row>
    <row r="1128" spans="10:10">
      <c r="J1128"/>
    </row>
    <row r="1129" spans="10:10">
      <c r="J1129"/>
    </row>
    <row r="1130" spans="10:10">
      <c r="J1130"/>
    </row>
    <row r="1131" spans="10:10">
      <c r="J1131"/>
    </row>
    <row r="1132" spans="10:10">
      <c r="J1132"/>
    </row>
    <row r="1133" spans="10:10">
      <c r="J1133"/>
    </row>
    <row r="1134" spans="10:10">
      <c r="J1134"/>
    </row>
    <row r="1135" spans="10:10">
      <c r="J1135"/>
    </row>
    <row r="1136" spans="10:10">
      <c r="J1136"/>
    </row>
    <row r="1137" spans="10:10">
      <c r="J1137"/>
    </row>
    <row r="1138" spans="10:10">
      <c r="J1138"/>
    </row>
    <row r="1139" spans="10:10">
      <c r="J1139"/>
    </row>
    <row r="1140" spans="10:10">
      <c r="J1140"/>
    </row>
    <row r="1141" spans="10:10">
      <c r="J1141"/>
    </row>
    <row r="1142" spans="10:10">
      <c r="J1142"/>
    </row>
    <row r="1143" spans="10:10">
      <c r="J1143"/>
    </row>
    <row r="1144" spans="10:10">
      <c r="J1144"/>
    </row>
    <row r="1145" spans="10:10">
      <c r="J1145"/>
    </row>
    <row r="1146" spans="10:10">
      <c r="J1146"/>
    </row>
    <row r="1147" spans="10:10">
      <c r="J1147"/>
    </row>
    <row r="1148" spans="10:10">
      <c r="J1148"/>
    </row>
    <row r="1149" spans="10:10">
      <c r="J1149"/>
    </row>
    <row r="1150" spans="10:10">
      <c r="J1150"/>
    </row>
    <row r="1151" spans="10:10">
      <c r="J1151"/>
    </row>
    <row r="1152" spans="10:10">
      <c r="J1152"/>
    </row>
    <row r="1153" spans="10:10">
      <c r="J1153"/>
    </row>
    <row r="1154" spans="10:10">
      <c r="J1154"/>
    </row>
    <row r="1155" spans="10:10">
      <c r="J1155"/>
    </row>
    <row r="1156" spans="10:10">
      <c r="J1156"/>
    </row>
    <row r="1157" spans="10:10">
      <c r="J1157"/>
    </row>
    <row r="1158" spans="10:10">
      <c r="J1158"/>
    </row>
    <row r="1159" spans="10:10">
      <c r="J1159"/>
    </row>
    <row r="1160" spans="10:10">
      <c r="J1160"/>
    </row>
    <row r="1161" spans="10:10">
      <c r="J1161"/>
    </row>
    <row r="1162" spans="10:10">
      <c r="J1162"/>
    </row>
    <row r="1163" spans="10:10">
      <c r="J1163"/>
    </row>
    <row r="1164" spans="10:10">
      <c r="J1164"/>
    </row>
    <row r="1165" spans="10:10">
      <c r="J1165"/>
    </row>
    <row r="1166" spans="10:10">
      <c r="J1166"/>
    </row>
    <row r="1167" spans="10:10">
      <c r="J1167"/>
    </row>
    <row r="1168" spans="10:10">
      <c r="J1168"/>
    </row>
    <row r="1169" spans="10:10">
      <c r="J1169"/>
    </row>
    <row r="1170" spans="10:10">
      <c r="J1170"/>
    </row>
    <row r="1171" spans="10:10">
      <c r="J1171"/>
    </row>
    <row r="1172" spans="10:10">
      <c r="J1172"/>
    </row>
    <row r="1173" spans="10:10">
      <c r="J1173"/>
    </row>
    <row r="1174" spans="10:10">
      <c r="J1174"/>
    </row>
    <row r="1175" spans="10:10">
      <c r="J1175"/>
    </row>
    <row r="1176" spans="10:10">
      <c r="J1176"/>
    </row>
    <row r="1177" spans="10:10">
      <c r="J1177"/>
    </row>
    <row r="1178" spans="10:10">
      <c r="J1178"/>
    </row>
    <row r="1179" spans="10:10">
      <c r="J1179"/>
    </row>
    <row r="1180" spans="10:10">
      <c r="J1180"/>
    </row>
    <row r="1181" spans="10:10">
      <c r="J1181"/>
    </row>
    <row r="1182" spans="10:10">
      <c r="J1182"/>
    </row>
    <row r="1183" spans="10:10">
      <c r="J1183"/>
    </row>
    <row r="1184" spans="10:10">
      <c r="J1184"/>
    </row>
    <row r="1185" spans="10:10">
      <c r="J1185"/>
    </row>
    <row r="1186" spans="10:10">
      <c r="J1186"/>
    </row>
    <row r="1187" spans="10:10">
      <c r="J1187"/>
    </row>
    <row r="1188" spans="10:10">
      <c r="J1188"/>
    </row>
    <row r="1189" spans="10:10">
      <c r="J1189"/>
    </row>
    <row r="1190" spans="10:10">
      <c r="J1190"/>
    </row>
    <row r="1191" spans="10:10">
      <c r="J1191"/>
    </row>
    <row r="1192" spans="10:10">
      <c r="J1192"/>
    </row>
    <row r="1193" spans="10:10">
      <c r="J1193"/>
    </row>
    <row r="1194" spans="10:10">
      <c r="J1194"/>
    </row>
    <row r="1195" spans="10:10">
      <c r="J1195"/>
    </row>
    <row r="1196" spans="10:10">
      <c r="J1196"/>
    </row>
    <row r="1197" spans="10:10">
      <c r="J1197"/>
    </row>
    <row r="1198" spans="10:10">
      <c r="J1198"/>
    </row>
    <row r="1199" spans="10:10">
      <c r="J1199"/>
    </row>
    <row r="1200" spans="10:10">
      <c r="J1200"/>
    </row>
    <row r="1201" spans="10:10">
      <c r="J1201"/>
    </row>
    <row r="1202" spans="10:10">
      <c r="J1202"/>
    </row>
    <row r="1203" spans="10:10">
      <c r="J1203"/>
    </row>
    <row r="1204" spans="10:10">
      <c r="J1204"/>
    </row>
    <row r="1205" spans="10:10">
      <c r="J1205"/>
    </row>
    <row r="1206" spans="10:10">
      <c r="J1206"/>
    </row>
    <row r="1207" spans="10:10">
      <c r="J1207"/>
    </row>
    <row r="1208" spans="10:10">
      <c r="J1208"/>
    </row>
    <row r="1209" spans="10:10">
      <c r="J1209"/>
    </row>
    <row r="1210" spans="10:10">
      <c r="J1210"/>
    </row>
    <row r="1211" spans="10:10">
      <c r="J1211"/>
    </row>
    <row r="1212" spans="10:10">
      <c r="J1212"/>
    </row>
    <row r="1213" spans="10:10">
      <c r="J1213"/>
    </row>
    <row r="1214" spans="10:10">
      <c r="J1214"/>
    </row>
    <row r="1215" spans="10:10">
      <c r="J1215"/>
    </row>
    <row r="1216" spans="10:10">
      <c r="J1216"/>
    </row>
    <row r="1217" spans="10:10">
      <c r="J1217"/>
    </row>
    <row r="1218" spans="10:10">
      <c r="J1218"/>
    </row>
    <row r="1219" spans="10:10">
      <c r="J1219"/>
    </row>
    <row r="1220" spans="10:10">
      <c r="J1220"/>
    </row>
    <row r="1221" spans="10:10">
      <c r="J1221"/>
    </row>
    <row r="1222" spans="10:10">
      <c r="J1222"/>
    </row>
    <row r="1223" spans="10:10">
      <c r="J1223"/>
    </row>
    <row r="1224" spans="10:10">
      <c r="J1224"/>
    </row>
    <row r="1225" spans="10:10">
      <c r="J1225"/>
    </row>
    <row r="1226" spans="10:10">
      <c r="J1226"/>
    </row>
    <row r="1227" spans="10:10">
      <c r="J1227"/>
    </row>
    <row r="1228" spans="10:10">
      <c r="J1228"/>
    </row>
    <row r="1229" spans="10:10">
      <c r="J1229"/>
    </row>
    <row r="1230" spans="10:10">
      <c r="J1230"/>
    </row>
    <row r="1231" spans="10:10">
      <c r="J1231"/>
    </row>
    <row r="1232" spans="10:10">
      <c r="J1232"/>
    </row>
    <row r="1233" spans="10:10">
      <c r="J1233"/>
    </row>
    <row r="1234" spans="10:10">
      <c r="J1234"/>
    </row>
    <row r="1235" spans="10:10">
      <c r="J1235"/>
    </row>
    <row r="1236" spans="10:10">
      <c r="J1236"/>
    </row>
    <row r="1237" spans="10:10">
      <c r="J1237"/>
    </row>
    <row r="1238" spans="10:10">
      <c r="J1238"/>
    </row>
    <row r="1239" spans="10:10">
      <c r="J1239"/>
    </row>
    <row r="1240" spans="10:10">
      <c r="J1240"/>
    </row>
    <row r="1241" spans="10:10">
      <c r="J1241"/>
    </row>
    <row r="1242" spans="10:10">
      <c r="J1242"/>
    </row>
    <row r="1243" spans="10:10">
      <c r="J1243"/>
    </row>
    <row r="1244" spans="10:10">
      <c r="J1244"/>
    </row>
    <row r="1245" spans="10:10">
      <c r="J1245"/>
    </row>
    <row r="1246" spans="10:10">
      <c r="J1246"/>
    </row>
    <row r="1247" spans="10:10">
      <c r="J1247"/>
    </row>
    <row r="1248" spans="10:10">
      <c r="J1248"/>
    </row>
    <row r="1249" spans="10:10">
      <c r="J1249"/>
    </row>
    <row r="1250" spans="10:10">
      <c r="J1250"/>
    </row>
    <row r="1251" spans="10:10">
      <c r="J1251"/>
    </row>
    <row r="1252" spans="10:10">
      <c r="J1252"/>
    </row>
    <row r="1253" spans="10:10">
      <c r="J1253"/>
    </row>
    <row r="1254" spans="10:10">
      <c r="J1254"/>
    </row>
    <row r="1255" spans="10:10">
      <c r="J1255"/>
    </row>
    <row r="1256" spans="10:10">
      <c r="J1256"/>
    </row>
    <row r="1257" spans="10:10">
      <c r="J1257"/>
    </row>
    <row r="1258" spans="10:10">
      <c r="J1258"/>
    </row>
    <row r="1259" spans="10:10">
      <c r="J1259"/>
    </row>
    <row r="1260" spans="10:10">
      <c r="J1260"/>
    </row>
    <row r="1261" spans="10:10">
      <c r="J1261"/>
    </row>
    <row r="1262" spans="10:10">
      <c r="J1262"/>
    </row>
    <row r="1263" spans="10:10">
      <c r="J1263"/>
    </row>
    <row r="1264" spans="10:10">
      <c r="J1264"/>
    </row>
    <row r="1265" spans="10:10">
      <c r="J1265"/>
    </row>
    <row r="1266" spans="10:10">
      <c r="J1266"/>
    </row>
    <row r="1267" spans="10:10">
      <c r="J1267"/>
    </row>
    <row r="1268" spans="10:10">
      <c r="J1268"/>
    </row>
    <row r="1269" spans="10:10">
      <c r="J1269"/>
    </row>
    <row r="1270" spans="10:10">
      <c r="J1270"/>
    </row>
    <row r="1271" spans="10:10">
      <c r="J1271"/>
    </row>
    <row r="1272" spans="10:10">
      <c r="J1272"/>
    </row>
    <row r="1273" spans="10:10">
      <c r="J1273"/>
    </row>
    <row r="1274" spans="10:10">
      <c r="J1274"/>
    </row>
    <row r="1275" spans="10:10">
      <c r="J1275"/>
    </row>
    <row r="1276" spans="10:10">
      <c r="J1276"/>
    </row>
    <row r="1277" spans="10:10">
      <c r="J1277"/>
    </row>
    <row r="1278" spans="10:10">
      <c r="J1278"/>
    </row>
    <row r="1279" spans="10:10">
      <c r="J1279"/>
    </row>
    <row r="1280" spans="10:10">
      <c r="J1280"/>
    </row>
    <row r="1281" spans="10:10">
      <c r="J1281"/>
    </row>
    <row r="1282" spans="10:10">
      <c r="J1282"/>
    </row>
    <row r="1283" spans="10:10">
      <c r="J1283"/>
    </row>
    <row r="1284" spans="10:10">
      <c r="J1284"/>
    </row>
    <row r="1285" spans="10:10">
      <c r="J1285"/>
    </row>
    <row r="1286" spans="10:10">
      <c r="J1286"/>
    </row>
    <row r="1287" spans="10:10">
      <c r="J1287"/>
    </row>
    <row r="1288" spans="10:10">
      <c r="J1288"/>
    </row>
    <row r="1289" spans="10:10">
      <c r="J1289"/>
    </row>
    <row r="1290" spans="10:10">
      <c r="J1290"/>
    </row>
    <row r="1291" spans="10:10">
      <c r="J1291"/>
    </row>
    <row r="1292" spans="10:10">
      <c r="J1292"/>
    </row>
    <row r="1293" spans="10:10">
      <c r="J1293"/>
    </row>
    <row r="1294" spans="10:10">
      <c r="J1294"/>
    </row>
    <row r="1295" spans="10:10">
      <c r="J1295"/>
    </row>
    <row r="1296" spans="10:10">
      <c r="J1296"/>
    </row>
    <row r="1297" spans="10:10">
      <c r="J1297"/>
    </row>
    <row r="1298" spans="10:10">
      <c r="J1298"/>
    </row>
    <row r="1299" spans="10:10">
      <c r="J1299"/>
    </row>
    <row r="1300" spans="10:10">
      <c r="J1300"/>
    </row>
    <row r="1301" spans="10:10">
      <c r="J1301"/>
    </row>
    <row r="1302" spans="10:10">
      <c r="J1302"/>
    </row>
    <row r="1303" spans="10:10">
      <c r="J1303"/>
    </row>
    <row r="1304" spans="10:10">
      <c r="J1304"/>
    </row>
    <row r="1305" spans="10:10">
      <c r="J1305"/>
    </row>
    <row r="1306" spans="10:10">
      <c r="J1306"/>
    </row>
    <row r="1307" spans="10:10">
      <c r="J1307"/>
    </row>
    <row r="1308" spans="10:10">
      <c r="J1308"/>
    </row>
    <row r="1309" spans="10:10">
      <c r="J1309"/>
    </row>
    <row r="1310" spans="10:10">
      <c r="J1310"/>
    </row>
    <row r="1311" spans="10:10">
      <c r="J1311"/>
    </row>
    <row r="1312" spans="10:10">
      <c r="J1312"/>
    </row>
    <row r="1313" spans="10:10">
      <c r="J1313"/>
    </row>
    <row r="1314" spans="10:10">
      <c r="J1314"/>
    </row>
    <row r="1315" spans="10:10">
      <c r="J1315"/>
    </row>
    <row r="1316" spans="10:10">
      <c r="J1316"/>
    </row>
    <row r="1317" spans="10:10">
      <c r="J1317"/>
    </row>
    <row r="1318" spans="10:10">
      <c r="J1318"/>
    </row>
    <row r="1319" spans="10:10">
      <c r="J1319"/>
    </row>
    <row r="1320" spans="10:10">
      <c r="J1320"/>
    </row>
    <row r="1321" spans="10:10">
      <c r="J1321"/>
    </row>
    <row r="1322" spans="10:10">
      <c r="J1322"/>
    </row>
    <row r="1323" spans="10:10">
      <c r="J1323"/>
    </row>
    <row r="1324" spans="10:10">
      <c r="J1324"/>
    </row>
    <row r="1325" spans="10:10">
      <c r="J1325"/>
    </row>
    <row r="1326" spans="10:10">
      <c r="J1326"/>
    </row>
    <row r="1327" spans="10:10">
      <c r="J1327"/>
    </row>
    <row r="1328" spans="10:10">
      <c r="J1328"/>
    </row>
    <row r="1329" spans="10:10">
      <c r="J1329"/>
    </row>
    <row r="1330" spans="10:10">
      <c r="J1330"/>
    </row>
    <row r="1331" spans="10:10">
      <c r="J1331"/>
    </row>
    <row r="1332" spans="10:10">
      <c r="J1332"/>
    </row>
    <row r="1333" spans="10:10">
      <c r="J1333"/>
    </row>
    <row r="1334" spans="10:10">
      <c r="J1334"/>
    </row>
    <row r="1335" spans="10:10">
      <c r="J1335"/>
    </row>
    <row r="1336" spans="10:10">
      <c r="J1336"/>
    </row>
    <row r="1337" spans="10:10">
      <c r="J1337"/>
    </row>
    <row r="1338" spans="10:10">
      <c r="J1338"/>
    </row>
    <row r="1339" spans="10:10">
      <c r="J1339"/>
    </row>
    <row r="1340" spans="10:10">
      <c r="J1340"/>
    </row>
    <row r="1341" spans="10:10">
      <c r="J1341"/>
    </row>
    <row r="1342" spans="10:10">
      <c r="J1342"/>
    </row>
    <row r="1343" spans="10:10">
      <c r="J1343"/>
    </row>
    <row r="1344" spans="10:10">
      <c r="J1344"/>
    </row>
    <row r="1345" spans="10:10">
      <c r="J1345"/>
    </row>
    <row r="1346" spans="10:10">
      <c r="J1346"/>
    </row>
    <row r="1347" spans="10:10">
      <c r="J1347"/>
    </row>
    <row r="1348" spans="10:10">
      <c r="J1348"/>
    </row>
    <row r="1349" spans="10:10">
      <c r="J1349"/>
    </row>
    <row r="1350" spans="10:10">
      <c r="J1350"/>
    </row>
    <row r="1351" spans="10:10">
      <c r="J1351"/>
    </row>
    <row r="1352" spans="10:10">
      <c r="J1352"/>
    </row>
    <row r="1353" spans="10:10">
      <c r="J1353"/>
    </row>
    <row r="1354" spans="10:10">
      <c r="J1354"/>
    </row>
    <row r="1355" spans="10:10">
      <c r="J1355"/>
    </row>
    <row r="1356" spans="10:10">
      <c r="J1356"/>
    </row>
    <row r="1357" spans="10:10">
      <c r="J1357"/>
    </row>
    <row r="1358" spans="10:10">
      <c r="J1358"/>
    </row>
    <row r="1359" spans="10:10">
      <c r="J1359"/>
    </row>
    <row r="1360" spans="10:10">
      <c r="J1360"/>
    </row>
    <row r="1361" spans="10:10">
      <c r="J1361"/>
    </row>
    <row r="1362" spans="10:10">
      <c r="J1362"/>
    </row>
    <row r="1363" spans="10:10">
      <c r="J1363"/>
    </row>
    <row r="1364" spans="10:10">
      <c r="J1364"/>
    </row>
    <row r="1365" spans="10:10">
      <c r="J1365"/>
    </row>
    <row r="1366" spans="10:10">
      <c r="J1366"/>
    </row>
    <row r="1367" spans="10:10">
      <c r="J1367"/>
    </row>
    <row r="1368" spans="10:10">
      <c r="J1368"/>
    </row>
    <row r="1369" spans="10:10">
      <c r="J1369"/>
    </row>
    <row r="1370" spans="10:10">
      <c r="J1370"/>
    </row>
    <row r="1371" spans="10:10">
      <c r="J1371"/>
    </row>
    <row r="1372" spans="10:10">
      <c r="J1372"/>
    </row>
    <row r="1373" spans="10:10">
      <c r="J1373"/>
    </row>
    <row r="1374" spans="10:10">
      <c r="J1374"/>
    </row>
    <row r="1375" spans="10:10">
      <c r="J1375"/>
    </row>
    <row r="1376" spans="10:10">
      <c r="J1376"/>
    </row>
    <row r="1377" spans="10:10">
      <c r="J1377"/>
    </row>
    <row r="1378" spans="10:10">
      <c r="J1378"/>
    </row>
    <row r="1379" spans="10:10">
      <c r="J1379"/>
    </row>
    <row r="1380" spans="10:10">
      <c r="J1380"/>
    </row>
    <row r="1381" spans="10:10">
      <c r="J1381"/>
    </row>
    <row r="1382" spans="10:10">
      <c r="J1382"/>
    </row>
    <row r="1383" spans="10:10">
      <c r="J1383"/>
    </row>
    <row r="1384" spans="10:10">
      <c r="J1384"/>
    </row>
    <row r="1385" spans="10:10">
      <c r="J1385"/>
    </row>
    <row r="1386" spans="10:10">
      <c r="J1386"/>
    </row>
    <row r="1387" spans="10:10">
      <c r="J1387"/>
    </row>
    <row r="1388" spans="10:10">
      <c r="J1388"/>
    </row>
    <row r="1389" spans="10:10">
      <c r="J1389"/>
    </row>
    <row r="1390" spans="10:10">
      <c r="J1390"/>
    </row>
    <row r="1391" spans="10:10">
      <c r="J1391"/>
    </row>
    <row r="1392" spans="10:10">
      <c r="J1392"/>
    </row>
    <row r="1393" spans="10:10">
      <c r="J1393"/>
    </row>
    <row r="1394" spans="10:10">
      <c r="J1394"/>
    </row>
    <row r="1395" spans="10:10">
      <c r="J1395"/>
    </row>
    <row r="1396" spans="10:10">
      <c r="J1396"/>
    </row>
    <row r="1397" spans="10:10">
      <c r="J1397"/>
    </row>
    <row r="1398" spans="10:10">
      <c r="J1398"/>
    </row>
    <row r="1399" spans="10:10">
      <c r="J1399"/>
    </row>
    <row r="1400" spans="10:10">
      <c r="J1400"/>
    </row>
    <row r="1401" spans="10:10">
      <c r="J1401"/>
    </row>
    <row r="1402" spans="10:10">
      <c r="J1402"/>
    </row>
    <row r="1403" spans="10:10">
      <c r="J1403"/>
    </row>
    <row r="1404" spans="10:10">
      <c r="J1404"/>
    </row>
    <row r="1405" spans="10:10">
      <c r="J1405"/>
    </row>
    <row r="1406" spans="10:10">
      <c r="J1406"/>
    </row>
    <row r="1407" spans="10:10">
      <c r="J1407"/>
    </row>
    <row r="1408" spans="10:10">
      <c r="J1408"/>
    </row>
    <row r="1409" spans="10:10">
      <c r="J1409"/>
    </row>
    <row r="1410" spans="10:10">
      <c r="J1410"/>
    </row>
    <row r="1411" spans="10:10">
      <c r="J1411"/>
    </row>
    <row r="1412" spans="10:10">
      <c r="J1412"/>
    </row>
    <row r="1413" spans="10:10">
      <c r="J1413"/>
    </row>
    <row r="1414" spans="10:10">
      <c r="J1414"/>
    </row>
    <row r="1415" spans="10:10">
      <c r="J1415"/>
    </row>
    <row r="1416" spans="10:10">
      <c r="J1416"/>
    </row>
    <row r="1417" spans="10:10">
      <c r="J1417"/>
    </row>
    <row r="1418" spans="10:10">
      <c r="J1418"/>
    </row>
    <row r="1419" spans="10:10">
      <c r="J1419"/>
    </row>
    <row r="1420" spans="10:10">
      <c r="J1420"/>
    </row>
    <row r="1421" spans="10:10">
      <c r="J1421"/>
    </row>
    <row r="1422" spans="10:10">
      <c r="J1422"/>
    </row>
    <row r="1423" spans="10:10">
      <c r="J1423"/>
    </row>
    <row r="1424" spans="10:10">
      <c r="J1424"/>
    </row>
    <row r="1425" spans="10:10">
      <c r="J1425"/>
    </row>
    <row r="1426" spans="10:10">
      <c r="J1426"/>
    </row>
    <row r="1427" spans="10:10">
      <c r="J1427"/>
    </row>
    <row r="1428" spans="10:10">
      <c r="J1428"/>
    </row>
    <row r="1429" spans="10:10">
      <c r="J1429"/>
    </row>
    <row r="1430" spans="10:10">
      <c r="J1430"/>
    </row>
    <row r="1431" spans="10:10">
      <c r="J1431"/>
    </row>
    <row r="1432" spans="10:10">
      <c r="J1432"/>
    </row>
    <row r="1433" spans="10:10">
      <c r="J1433"/>
    </row>
    <row r="1434" spans="10:10">
      <c r="J1434"/>
    </row>
    <row r="1435" spans="10:10">
      <c r="J1435"/>
    </row>
    <row r="1436" spans="10:10">
      <c r="J1436"/>
    </row>
    <row r="1437" spans="10:10">
      <c r="J1437"/>
    </row>
    <row r="1438" spans="10:10">
      <c r="J1438"/>
    </row>
    <row r="1439" spans="10:10">
      <c r="J1439"/>
    </row>
    <row r="1440" spans="10:10">
      <c r="J1440"/>
    </row>
    <row r="1441" spans="10:10">
      <c r="J1441"/>
    </row>
    <row r="1442" spans="10:10">
      <c r="J1442"/>
    </row>
    <row r="1443" spans="10:10">
      <c r="J1443"/>
    </row>
    <row r="1444" spans="10:10">
      <c r="J1444"/>
    </row>
    <row r="1445" spans="10:10">
      <c r="J1445"/>
    </row>
    <row r="1446" spans="10:10">
      <c r="J1446"/>
    </row>
    <row r="1447" spans="10:10">
      <c r="J1447"/>
    </row>
    <row r="1448" spans="10:10">
      <c r="J1448"/>
    </row>
    <row r="1449" spans="10:10">
      <c r="J1449"/>
    </row>
    <row r="1450" spans="10:10">
      <c r="J1450"/>
    </row>
    <row r="1451" spans="10:10">
      <c r="J1451"/>
    </row>
    <row r="1452" spans="10:10">
      <c r="J1452"/>
    </row>
    <row r="1453" spans="10:10">
      <c r="J1453"/>
    </row>
    <row r="1454" spans="10:10">
      <c r="J1454"/>
    </row>
    <row r="1455" spans="10:10">
      <c r="J1455"/>
    </row>
    <row r="1456" spans="10:10">
      <c r="J1456"/>
    </row>
    <row r="1457" spans="10:10">
      <c r="J1457"/>
    </row>
    <row r="1458" spans="10:10">
      <c r="J1458"/>
    </row>
    <row r="1459" spans="10:10">
      <c r="J1459"/>
    </row>
    <row r="1460" spans="10:10">
      <c r="J1460"/>
    </row>
    <row r="1461" spans="10:10">
      <c r="J1461"/>
    </row>
    <row r="1462" spans="10:10">
      <c r="J1462"/>
    </row>
    <row r="1463" spans="10:10">
      <c r="J1463"/>
    </row>
    <row r="1464" spans="10:10">
      <c r="J1464"/>
    </row>
    <row r="1465" spans="10:10">
      <c r="J1465"/>
    </row>
    <row r="1466" spans="10:10">
      <c r="J1466"/>
    </row>
    <row r="1467" spans="10:10">
      <c r="J1467"/>
    </row>
    <row r="1468" spans="10:10">
      <c r="J1468"/>
    </row>
    <row r="1469" spans="10:10">
      <c r="J1469"/>
    </row>
    <row r="1470" spans="10:10">
      <c r="J1470"/>
    </row>
    <row r="1471" spans="10:10">
      <c r="J1471"/>
    </row>
    <row r="1472" spans="10:10">
      <c r="J1472"/>
    </row>
    <row r="1473" spans="10:10">
      <c r="J1473"/>
    </row>
    <row r="1474" spans="10:10">
      <c r="J1474"/>
    </row>
    <row r="1475" spans="10:10">
      <c r="J1475"/>
    </row>
    <row r="1476" spans="10:10">
      <c r="J1476"/>
    </row>
    <row r="1477" spans="10:10">
      <c r="J1477"/>
    </row>
    <row r="1478" spans="10:10">
      <c r="J1478"/>
    </row>
    <row r="1479" spans="10:10">
      <c r="J1479"/>
    </row>
    <row r="1480" spans="10:10">
      <c r="J1480"/>
    </row>
    <row r="1481" spans="10:10">
      <c r="J1481"/>
    </row>
    <row r="1482" spans="10:10">
      <c r="J1482"/>
    </row>
    <row r="1483" spans="10:10">
      <c r="J1483"/>
    </row>
    <row r="1484" spans="10:10">
      <c r="J1484"/>
    </row>
    <row r="1485" spans="10:10">
      <c r="J1485"/>
    </row>
    <row r="1486" spans="10:10">
      <c r="J1486"/>
    </row>
    <row r="1487" spans="10:10">
      <c r="J1487"/>
    </row>
    <row r="1488" spans="10:10">
      <c r="J1488"/>
    </row>
    <row r="1489" spans="10:10">
      <c r="J1489"/>
    </row>
    <row r="1490" spans="10:10">
      <c r="J1490"/>
    </row>
    <row r="1491" spans="10:10">
      <c r="J1491"/>
    </row>
    <row r="1492" spans="10:10">
      <c r="J1492"/>
    </row>
    <row r="1493" spans="10:10">
      <c r="J1493"/>
    </row>
    <row r="1494" spans="10:10">
      <c r="J1494"/>
    </row>
    <row r="1495" spans="10:10">
      <c r="J1495"/>
    </row>
    <row r="1496" spans="10:10">
      <c r="J1496"/>
    </row>
    <row r="1497" spans="10:10">
      <c r="J1497"/>
    </row>
    <row r="1498" spans="10:10">
      <c r="J1498"/>
    </row>
    <row r="1499" spans="10:10">
      <c r="J1499"/>
    </row>
    <row r="1500" spans="10:10">
      <c r="J1500"/>
    </row>
    <row r="1501" spans="10:10">
      <c r="J1501"/>
    </row>
    <row r="1502" spans="10:10">
      <c r="J1502"/>
    </row>
    <row r="1503" spans="10:10">
      <c r="J1503"/>
    </row>
    <row r="1504" spans="10:10">
      <c r="J1504"/>
    </row>
    <row r="1505" spans="10:10">
      <c r="J1505"/>
    </row>
    <row r="1506" spans="10:10">
      <c r="J1506"/>
    </row>
    <row r="1507" spans="10:10">
      <c r="J1507"/>
    </row>
    <row r="1508" spans="10:10">
      <c r="J1508"/>
    </row>
    <row r="1509" spans="10:10">
      <c r="J1509"/>
    </row>
    <row r="1510" spans="10:10">
      <c r="J1510"/>
    </row>
    <row r="1511" spans="10:10">
      <c r="J1511"/>
    </row>
    <row r="1512" spans="10:10">
      <c r="J1512"/>
    </row>
    <row r="1513" spans="10:10">
      <c r="J1513"/>
    </row>
    <row r="1514" spans="10:10">
      <c r="J1514"/>
    </row>
    <row r="1515" spans="10:10">
      <c r="J1515"/>
    </row>
    <row r="1516" spans="10:10">
      <c r="J1516"/>
    </row>
    <row r="1517" spans="10:10">
      <c r="J1517"/>
    </row>
    <row r="1518" spans="10:10">
      <c r="J1518"/>
    </row>
    <row r="1519" spans="10:10">
      <c r="J1519"/>
    </row>
    <row r="1520" spans="10:10">
      <c r="J1520"/>
    </row>
    <row r="1521" spans="10:10">
      <c r="J1521"/>
    </row>
    <row r="1522" spans="10:10">
      <c r="J1522"/>
    </row>
    <row r="1523" spans="10:10">
      <c r="J1523"/>
    </row>
    <row r="1524" spans="10:10">
      <c r="J1524"/>
    </row>
    <row r="1525" spans="10:10">
      <c r="J1525"/>
    </row>
    <row r="1526" spans="10:10">
      <c r="J1526"/>
    </row>
    <row r="1527" spans="10:10">
      <c r="J1527"/>
    </row>
    <row r="1528" spans="10:10">
      <c r="J1528"/>
    </row>
    <row r="1529" spans="10:10">
      <c r="J1529"/>
    </row>
    <row r="1530" spans="10:10">
      <c r="J1530"/>
    </row>
    <row r="1531" spans="10:10">
      <c r="J1531"/>
    </row>
    <row r="1532" spans="10:10">
      <c r="J1532"/>
    </row>
    <row r="1533" spans="10:10">
      <c r="J1533"/>
    </row>
    <row r="1534" spans="10:10">
      <c r="J1534"/>
    </row>
    <row r="1535" spans="10:10">
      <c r="J1535"/>
    </row>
    <row r="1536" spans="10:10">
      <c r="J1536"/>
    </row>
    <row r="1537" spans="10:10">
      <c r="J1537"/>
    </row>
    <row r="1538" spans="10:10">
      <c r="J1538"/>
    </row>
    <row r="1539" spans="10:10">
      <c r="J1539"/>
    </row>
    <row r="1540" spans="10:10">
      <c r="J1540"/>
    </row>
    <row r="1541" spans="10:10">
      <c r="J1541"/>
    </row>
    <row r="1542" spans="10:10">
      <c r="J1542"/>
    </row>
    <row r="1543" spans="10:10">
      <c r="J1543"/>
    </row>
    <row r="1544" spans="10:10">
      <c r="J1544"/>
    </row>
    <row r="1545" spans="10:10">
      <c r="J1545"/>
    </row>
    <row r="1546" spans="10:10">
      <c r="J1546"/>
    </row>
    <row r="1547" spans="10:10">
      <c r="J1547"/>
    </row>
    <row r="1548" spans="10:10">
      <c r="J1548"/>
    </row>
    <row r="1549" spans="10:10">
      <c r="J1549"/>
    </row>
    <row r="1550" spans="10:10">
      <c r="J1550"/>
    </row>
    <row r="1551" spans="10:10">
      <c r="J1551"/>
    </row>
    <row r="1552" spans="10:10">
      <c r="J1552"/>
    </row>
    <row r="1553" spans="10:10">
      <c r="J1553"/>
    </row>
    <row r="1554" spans="10:10">
      <c r="J1554"/>
    </row>
    <row r="1555" spans="10:10">
      <c r="J1555"/>
    </row>
    <row r="1556" spans="10:10">
      <c r="J1556"/>
    </row>
    <row r="1557" spans="10:10">
      <c r="J1557"/>
    </row>
    <row r="1558" spans="10:10">
      <c r="J1558"/>
    </row>
    <row r="1559" spans="10:10">
      <c r="J1559"/>
    </row>
    <row r="1560" spans="10:10">
      <c r="J1560"/>
    </row>
    <row r="1561" spans="10:10">
      <c r="J1561"/>
    </row>
    <row r="1562" spans="10:10">
      <c r="J1562"/>
    </row>
    <row r="1563" spans="10:10">
      <c r="J1563"/>
    </row>
    <row r="1564" spans="10:10">
      <c r="J1564"/>
    </row>
    <row r="1565" spans="10:10">
      <c r="J1565"/>
    </row>
    <row r="1566" spans="10:10">
      <c r="J1566"/>
    </row>
    <row r="1567" spans="10:10">
      <c r="J1567"/>
    </row>
    <row r="1568" spans="10:10">
      <c r="J1568"/>
    </row>
    <row r="1569" spans="10:10">
      <c r="J1569"/>
    </row>
    <row r="1570" spans="10:10">
      <c r="J1570"/>
    </row>
    <row r="1571" spans="10:10">
      <c r="J1571"/>
    </row>
    <row r="1572" spans="10:10">
      <c r="J1572"/>
    </row>
    <row r="1573" spans="10:10">
      <c r="J1573"/>
    </row>
    <row r="1574" spans="10:10">
      <c r="J1574"/>
    </row>
    <row r="1575" spans="10:10">
      <c r="J1575"/>
    </row>
    <row r="1576" spans="10:10">
      <c r="J1576"/>
    </row>
    <row r="1577" spans="10:10">
      <c r="J1577"/>
    </row>
    <row r="1578" spans="10:10">
      <c r="J1578"/>
    </row>
    <row r="1579" spans="10:10">
      <c r="J1579"/>
    </row>
    <row r="1580" spans="10:10">
      <c r="J1580"/>
    </row>
    <row r="1581" spans="10:10">
      <c r="J1581"/>
    </row>
    <row r="1582" spans="10:10">
      <c r="J1582"/>
    </row>
    <row r="1583" spans="10:10">
      <c r="J1583"/>
    </row>
    <row r="1584" spans="10:10">
      <c r="J1584"/>
    </row>
    <row r="1585" spans="10:10">
      <c r="J1585"/>
    </row>
    <row r="1586" spans="10:10">
      <c r="J1586"/>
    </row>
    <row r="1587" spans="10:10">
      <c r="J1587"/>
    </row>
    <row r="1588" spans="10:10">
      <c r="J1588"/>
    </row>
    <row r="1589" spans="10:10">
      <c r="J1589"/>
    </row>
    <row r="1590" spans="10:10">
      <c r="J1590"/>
    </row>
    <row r="1591" spans="10:10">
      <c r="J1591"/>
    </row>
    <row r="1592" spans="10:10">
      <c r="J1592"/>
    </row>
    <row r="1593" spans="10:10">
      <c r="J1593"/>
    </row>
    <row r="1594" spans="10:10">
      <c r="J1594"/>
    </row>
    <row r="1595" spans="10:10">
      <c r="J1595"/>
    </row>
    <row r="1596" spans="10:10">
      <c r="J1596"/>
    </row>
    <row r="1597" spans="10:10">
      <c r="J1597"/>
    </row>
    <row r="1598" spans="10:10">
      <c r="J1598"/>
    </row>
    <row r="1599" spans="10:10">
      <c r="J1599"/>
    </row>
    <row r="1600" spans="10:10">
      <c r="J1600"/>
    </row>
    <row r="1601" spans="10:10">
      <c r="J1601"/>
    </row>
    <row r="1602" spans="10:10">
      <c r="J1602"/>
    </row>
    <row r="1603" spans="10:10">
      <c r="J1603"/>
    </row>
    <row r="1604" spans="10:10">
      <c r="J1604"/>
    </row>
    <row r="1605" spans="10:10">
      <c r="J1605"/>
    </row>
    <row r="1606" spans="10:10">
      <c r="J1606"/>
    </row>
    <row r="1607" spans="10:10">
      <c r="J1607"/>
    </row>
    <row r="1608" spans="10:10">
      <c r="J1608"/>
    </row>
    <row r="1609" spans="10:10">
      <c r="J1609"/>
    </row>
    <row r="1610" spans="10:10">
      <c r="J1610"/>
    </row>
    <row r="1611" spans="10:10">
      <c r="J1611"/>
    </row>
    <row r="1612" spans="10:10">
      <c r="J1612"/>
    </row>
    <row r="1613" spans="10:10">
      <c r="J1613"/>
    </row>
    <row r="1614" spans="10:10">
      <c r="J1614"/>
    </row>
    <row r="1615" spans="10:10">
      <c r="J1615"/>
    </row>
    <row r="1616" spans="10:10">
      <c r="J1616"/>
    </row>
    <row r="1617" spans="10:10">
      <c r="J1617"/>
    </row>
    <row r="1618" spans="10:10">
      <c r="J1618"/>
    </row>
    <row r="1619" spans="10:10">
      <c r="J1619"/>
    </row>
    <row r="1620" spans="10:10">
      <c r="J1620"/>
    </row>
    <row r="1621" spans="10:10">
      <c r="J1621"/>
    </row>
    <row r="1622" spans="10:10">
      <c r="J1622"/>
    </row>
    <row r="1623" spans="10:10">
      <c r="J1623"/>
    </row>
    <row r="1624" spans="10:10">
      <c r="J1624"/>
    </row>
    <row r="1625" spans="10:10">
      <c r="J1625"/>
    </row>
    <row r="1626" spans="10:10">
      <c r="J1626"/>
    </row>
    <row r="1627" spans="10:10">
      <c r="J1627"/>
    </row>
    <row r="1628" spans="10:10">
      <c r="J1628"/>
    </row>
    <row r="1629" spans="10:10">
      <c r="J1629"/>
    </row>
    <row r="1630" spans="10:10">
      <c r="J1630"/>
    </row>
    <row r="1631" spans="10:10">
      <c r="J1631"/>
    </row>
    <row r="1632" spans="10:10">
      <c r="J1632"/>
    </row>
    <row r="1633" spans="10:10">
      <c r="J1633"/>
    </row>
    <row r="1634" spans="10:10">
      <c r="J1634"/>
    </row>
    <row r="1635" spans="10:10">
      <c r="J1635"/>
    </row>
    <row r="1636" spans="10:10">
      <c r="J1636"/>
    </row>
    <row r="1637" spans="10:10">
      <c r="J1637"/>
    </row>
    <row r="1638" spans="10:10">
      <c r="J1638"/>
    </row>
    <row r="1639" spans="10:10">
      <c r="J1639"/>
    </row>
    <row r="1640" spans="10:10">
      <c r="J1640"/>
    </row>
    <row r="1641" spans="10:10">
      <c r="J1641"/>
    </row>
    <row r="1642" spans="10:10">
      <c r="J1642"/>
    </row>
    <row r="1643" spans="10:10">
      <c r="J1643"/>
    </row>
    <row r="1644" spans="10:10">
      <c r="J1644"/>
    </row>
    <row r="1645" spans="10:10">
      <c r="J1645"/>
    </row>
    <row r="1646" spans="10:10">
      <c r="J1646"/>
    </row>
    <row r="1647" spans="10:10">
      <c r="J1647"/>
    </row>
    <row r="1648" spans="10:10">
      <c r="J1648"/>
    </row>
    <row r="1649" spans="10:10">
      <c r="J1649"/>
    </row>
    <row r="1650" spans="10:10">
      <c r="J1650"/>
    </row>
    <row r="1651" spans="10:10">
      <c r="J1651"/>
    </row>
    <row r="1652" spans="10:10">
      <c r="J1652"/>
    </row>
    <row r="1653" spans="10:10">
      <c r="J1653"/>
    </row>
    <row r="1654" spans="10:10">
      <c r="J1654"/>
    </row>
    <row r="1655" spans="10:10">
      <c r="J1655"/>
    </row>
    <row r="1656" spans="10:10">
      <c r="J1656"/>
    </row>
    <row r="1657" spans="10:10">
      <c r="J1657"/>
    </row>
    <row r="1658" spans="10:10">
      <c r="J1658"/>
    </row>
    <row r="1659" spans="10:10">
      <c r="J1659"/>
    </row>
    <row r="1660" spans="10:10">
      <c r="J1660"/>
    </row>
    <row r="1661" spans="10:10">
      <c r="J1661"/>
    </row>
    <row r="1662" spans="10:10">
      <c r="J1662"/>
    </row>
    <row r="1663" spans="10:10">
      <c r="J1663"/>
    </row>
    <row r="1664" spans="10:10">
      <c r="J1664"/>
    </row>
    <row r="1665" spans="10:10">
      <c r="J1665"/>
    </row>
    <row r="1666" spans="10:10">
      <c r="J1666"/>
    </row>
    <row r="1667" spans="10:10">
      <c r="J1667"/>
    </row>
    <row r="1668" spans="10:10">
      <c r="J1668"/>
    </row>
    <row r="1669" spans="10:10">
      <c r="J1669"/>
    </row>
    <row r="1670" spans="10:10">
      <c r="J1670"/>
    </row>
    <row r="1671" spans="10:10">
      <c r="J1671"/>
    </row>
    <row r="1672" spans="10:10">
      <c r="J1672"/>
    </row>
    <row r="1673" spans="10:10">
      <c r="J1673"/>
    </row>
    <row r="1674" spans="10:10">
      <c r="J1674"/>
    </row>
    <row r="1675" spans="10:10">
      <c r="J1675"/>
    </row>
    <row r="1676" spans="10:10">
      <c r="J1676"/>
    </row>
    <row r="1677" spans="10:10">
      <c r="J1677"/>
    </row>
    <row r="1678" spans="10:10">
      <c r="J1678"/>
    </row>
    <row r="1679" spans="10:10">
      <c r="J1679"/>
    </row>
    <row r="1680" spans="10:10">
      <c r="J1680"/>
    </row>
    <row r="1681" spans="10:10">
      <c r="J1681"/>
    </row>
    <row r="1682" spans="10:10">
      <c r="J1682"/>
    </row>
    <row r="1683" spans="10:10">
      <c r="J1683"/>
    </row>
    <row r="1684" spans="10:10">
      <c r="J1684"/>
    </row>
    <row r="1685" spans="10:10">
      <c r="J1685"/>
    </row>
    <row r="1686" spans="10:10">
      <c r="J1686"/>
    </row>
    <row r="1687" spans="10:10">
      <c r="J1687"/>
    </row>
    <row r="1688" spans="10:10">
      <c r="J1688"/>
    </row>
    <row r="1689" spans="10:10">
      <c r="J1689"/>
    </row>
    <row r="1690" spans="10:10">
      <c r="J1690"/>
    </row>
    <row r="1691" spans="10:10">
      <c r="J1691"/>
    </row>
    <row r="1692" spans="10:10">
      <c r="J1692"/>
    </row>
    <row r="1693" spans="10:10">
      <c r="J1693"/>
    </row>
    <row r="1694" spans="10:10">
      <c r="J1694"/>
    </row>
    <row r="1695" spans="10:10">
      <c r="J1695"/>
    </row>
    <row r="1696" spans="10:10">
      <c r="J1696"/>
    </row>
    <row r="1697" spans="10:10">
      <c r="J1697"/>
    </row>
    <row r="1698" spans="10:10">
      <c r="J1698"/>
    </row>
    <row r="1699" spans="10:10">
      <c r="J1699"/>
    </row>
    <row r="1700" spans="10:10">
      <c r="J1700"/>
    </row>
    <row r="1701" spans="10:10">
      <c r="J1701"/>
    </row>
    <row r="1702" spans="10:10">
      <c r="J1702"/>
    </row>
    <row r="1703" spans="10:10">
      <c r="J1703"/>
    </row>
    <row r="1704" spans="10:10">
      <c r="J1704"/>
    </row>
    <row r="1705" spans="10:10">
      <c r="J1705"/>
    </row>
    <row r="1706" spans="10:10">
      <c r="J1706"/>
    </row>
    <row r="1707" spans="10:10">
      <c r="J1707"/>
    </row>
    <row r="1708" spans="10:10">
      <c r="J1708"/>
    </row>
    <row r="1709" spans="10:10">
      <c r="J1709"/>
    </row>
    <row r="1710" spans="10:10">
      <c r="J1710"/>
    </row>
    <row r="1711" spans="10:10">
      <c r="J1711"/>
    </row>
    <row r="1712" spans="10:10">
      <c r="J1712"/>
    </row>
    <row r="1713" spans="10:10">
      <c r="J1713"/>
    </row>
    <row r="1714" spans="10:10">
      <c r="J1714"/>
    </row>
    <row r="1715" spans="10:10">
      <c r="J1715"/>
    </row>
    <row r="1716" spans="10:10">
      <c r="J1716"/>
    </row>
    <row r="1717" spans="10:10">
      <c r="J1717"/>
    </row>
    <row r="1718" spans="10:10">
      <c r="J1718"/>
    </row>
    <row r="1719" spans="10:10">
      <c r="J1719"/>
    </row>
    <row r="1720" spans="10:10">
      <c r="J1720"/>
    </row>
    <row r="1721" spans="10:10">
      <c r="J1721"/>
    </row>
    <row r="1722" spans="10:10">
      <c r="J1722"/>
    </row>
    <row r="1723" spans="10:10">
      <c r="J1723"/>
    </row>
    <row r="1724" spans="10:10">
      <c r="J1724"/>
    </row>
    <row r="1725" spans="10:10">
      <c r="J1725"/>
    </row>
    <row r="1726" spans="10:10">
      <c r="J1726"/>
    </row>
    <row r="1727" spans="10:10">
      <c r="J1727"/>
    </row>
    <row r="1728" spans="10:10">
      <c r="J1728"/>
    </row>
    <row r="1729" spans="10:10">
      <c r="J1729"/>
    </row>
    <row r="1730" spans="10:10">
      <c r="J1730"/>
    </row>
    <row r="1731" spans="10:10">
      <c r="J1731"/>
    </row>
    <row r="1732" spans="10:10">
      <c r="J1732"/>
    </row>
    <row r="1733" spans="10:10">
      <c r="J1733"/>
    </row>
    <row r="1734" spans="10:10">
      <c r="J1734"/>
    </row>
    <row r="1735" spans="10:10">
      <c r="J1735"/>
    </row>
    <row r="1736" spans="10:10">
      <c r="J1736"/>
    </row>
    <row r="1737" spans="10:10">
      <c r="J1737"/>
    </row>
    <row r="1738" spans="10:10">
      <c r="J1738"/>
    </row>
    <row r="1739" spans="10:10">
      <c r="J1739"/>
    </row>
    <row r="1740" spans="10:10">
      <c r="J1740"/>
    </row>
    <row r="1741" spans="10:10">
      <c r="J1741"/>
    </row>
    <row r="1742" spans="10:10">
      <c r="J1742"/>
    </row>
    <row r="1743" spans="10:10">
      <c r="J1743"/>
    </row>
    <row r="1744" spans="10:10">
      <c r="J1744"/>
    </row>
    <row r="1745" spans="10:10">
      <c r="J1745"/>
    </row>
    <row r="1746" spans="10:10">
      <c r="J1746"/>
    </row>
    <row r="1747" spans="10:10">
      <c r="J1747"/>
    </row>
    <row r="1748" spans="10:10">
      <c r="J1748"/>
    </row>
    <row r="1749" spans="10:10">
      <c r="J1749"/>
    </row>
    <row r="1750" spans="10:10">
      <c r="J1750"/>
    </row>
    <row r="1751" spans="10:10">
      <c r="J1751"/>
    </row>
    <row r="1752" spans="10:10">
      <c r="J1752"/>
    </row>
    <row r="1753" spans="10:10">
      <c r="J1753"/>
    </row>
    <row r="1754" spans="10:10">
      <c r="J1754"/>
    </row>
    <row r="1755" spans="10:10">
      <c r="J1755"/>
    </row>
    <row r="1756" spans="10:10">
      <c r="J1756"/>
    </row>
    <row r="1757" spans="10:10">
      <c r="J1757"/>
    </row>
    <row r="1758" spans="10:10">
      <c r="J1758"/>
    </row>
    <row r="1759" spans="10:10">
      <c r="J1759"/>
    </row>
    <row r="1760" spans="10:10">
      <c r="J1760"/>
    </row>
    <row r="1761" spans="10:10">
      <c r="J1761"/>
    </row>
    <row r="1762" spans="10:10">
      <c r="J1762"/>
    </row>
    <row r="1763" spans="10:10">
      <c r="J1763"/>
    </row>
    <row r="1764" spans="10:10">
      <c r="J1764"/>
    </row>
    <row r="1765" spans="10:10">
      <c r="J1765"/>
    </row>
    <row r="1766" spans="10:10">
      <c r="J1766"/>
    </row>
    <row r="1767" spans="10:10">
      <c r="J1767"/>
    </row>
    <row r="1768" spans="10:10">
      <c r="J1768"/>
    </row>
    <row r="1769" spans="10:10">
      <c r="J1769"/>
    </row>
    <row r="1770" spans="10:10">
      <c r="J1770"/>
    </row>
    <row r="1771" spans="10:10">
      <c r="J1771"/>
    </row>
    <row r="1772" spans="10:10">
      <c r="J1772"/>
    </row>
    <row r="1773" spans="10:10">
      <c r="J1773"/>
    </row>
    <row r="1774" spans="10:10">
      <c r="J1774"/>
    </row>
    <row r="1775" spans="10:10">
      <c r="J1775"/>
    </row>
    <row r="1776" spans="10:10">
      <c r="J1776"/>
    </row>
    <row r="1777" spans="10:10">
      <c r="J1777"/>
    </row>
    <row r="1778" spans="10:10">
      <c r="J1778"/>
    </row>
    <row r="1779" spans="10:10">
      <c r="J1779"/>
    </row>
    <row r="1780" spans="10:10">
      <c r="J1780"/>
    </row>
    <row r="1781" spans="10:10">
      <c r="J1781"/>
    </row>
    <row r="1782" spans="10:10">
      <c r="J1782"/>
    </row>
    <row r="1783" spans="10:10">
      <c r="J1783"/>
    </row>
    <row r="1784" spans="10:10">
      <c r="J1784"/>
    </row>
    <row r="1785" spans="10:10">
      <c r="J1785"/>
    </row>
    <row r="1786" spans="10:10">
      <c r="J1786"/>
    </row>
    <row r="1787" spans="10:10">
      <c r="J1787"/>
    </row>
    <row r="1788" spans="10:10">
      <c r="J1788"/>
    </row>
    <row r="1789" spans="10:10">
      <c r="J1789"/>
    </row>
    <row r="1790" spans="10:10">
      <c r="J1790"/>
    </row>
    <row r="1791" spans="10:10">
      <c r="J1791"/>
    </row>
    <row r="1792" spans="10:10">
      <c r="J1792"/>
    </row>
    <row r="1793" spans="10:10">
      <c r="J1793"/>
    </row>
    <row r="1794" spans="10:10">
      <c r="J1794"/>
    </row>
    <row r="1795" spans="10:10">
      <c r="J1795"/>
    </row>
    <row r="1796" spans="10:10">
      <c r="J1796"/>
    </row>
    <row r="1797" spans="10:10">
      <c r="J1797"/>
    </row>
    <row r="1798" spans="10:10">
      <c r="J1798"/>
    </row>
    <row r="1799" spans="10:10">
      <c r="J1799"/>
    </row>
    <row r="1800" spans="10:10">
      <c r="J1800"/>
    </row>
    <row r="1801" spans="10:10">
      <c r="J1801"/>
    </row>
    <row r="1802" spans="10:10">
      <c r="J1802"/>
    </row>
    <row r="1803" spans="10:10">
      <c r="J1803"/>
    </row>
    <row r="1804" spans="10:10">
      <c r="J1804"/>
    </row>
    <row r="1805" spans="10:10">
      <c r="J1805"/>
    </row>
    <row r="1806" spans="10:10">
      <c r="J1806"/>
    </row>
    <row r="1807" spans="10:10">
      <c r="J1807"/>
    </row>
    <row r="1808" spans="10:10">
      <c r="J1808"/>
    </row>
    <row r="1809" spans="10:10">
      <c r="J1809"/>
    </row>
    <row r="1810" spans="10:10">
      <c r="J1810"/>
    </row>
    <row r="1811" spans="10:10">
      <c r="J1811"/>
    </row>
    <row r="1812" spans="10:10">
      <c r="J1812"/>
    </row>
    <row r="1813" spans="10:10">
      <c r="J1813"/>
    </row>
    <row r="1814" spans="10:10">
      <c r="J1814"/>
    </row>
    <row r="1815" spans="10:10">
      <c r="J1815"/>
    </row>
    <row r="1816" spans="10:10">
      <c r="J1816"/>
    </row>
    <row r="1817" spans="10:10">
      <c r="J1817"/>
    </row>
    <row r="1818" spans="10:10">
      <c r="J1818"/>
    </row>
    <row r="1819" spans="10:10">
      <c r="J1819"/>
    </row>
    <row r="1820" spans="10:10">
      <c r="J1820"/>
    </row>
    <row r="1821" spans="10:10">
      <c r="J1821"/>
    </row>
    <row r="1822" spans="10:10">
      <c r="J1822"/>
    </row>
    <row r="1823" spans="10:10">
      <c r="J1823"/>
    </row>
    <row r="1824" spans="10:10">
      <c r="J1824"/>
    </row>
    <row r="1825" spans="10:10">
      <c r="J1825"/>
    </row>
    <row r="1826" spans="10:10">
      <c r="J1826"/>
    </row>
    <row r="1827" spans="10:10">
      <c r="J1827"/>
    </row>
    <row r="1828" spans="10:10">
      <c r="J1828"/>
    </row>
    <row r="1829" spans="10:10">
      <c r="J1829"/>
    </row>
    <row r="1830" spans="10:10">
      <c r="J1830"/>
    </row>
    <row r="1831" spans="10:10">
      <c r="J1831"/>
    </row>
    <row r="1832" spans="10:10">
      <c r="J1832"/>
    </row>
    <row r="1833" spans="10:10">
      <c r="J1833"/>
    </row>
    <row r="1834" spans="10:10">
      <c r="J1834"/>
    </row>
    <row r="1835" spans="10:10">
      <c r="J1835"/>
    </row>
    <row r="1836" spans="10:10">
      <c r="J1836"/>
    </row>
    <row r="1837" spans="10:10">
      <c r="J1837"/>
    </row>
    <row r="1838" spans="10:10">
      <c r="J1838"/>
    </row>
    <row r="1839" spans="10:10">
      <c r="J1839"/>
    </row>
    <row r="1840" spans="10:10">
      <c r="J1840"/>
    </row>
    <row r="1841" spans="10:10">
      <c r="J1841"/>
    </row>
    <row r="1842" spans="10:10">
      <c r="J1842"/>
    </row>
    <row r="1843" spans="10:10">
      <c r="J1843"/>
    </row>
    <row r="1844" spans="10:10">
      <c r="J1844"/>
    </row>
    <row r="1845" spans="10:10">
      <c r="J1845"/>
    </row>
    <row r="1846" spans="10:10">
      <c r="J1846"/>
    </row>
    <row r="1847" spans="10:10">
      <c r="J1847"/>
    </row>
    <row r="1848" spans="10:10">
      <c r="J1848"/>
    </row>
    <row r="1849" spans="10:10">
      <c r="J1849"/>
    </row>
    <row r="1850" spans="10:10">
      <c r="J1850"/>
    </row>
    <row r="1851" spans="10:10">
      <c r="J1851"/>
    </row>
    <row r="1852" spans="10:10">
      <c r="J1852"/>
    </row>
    <row r="1853" spans="10:10">
      <c r="J1853"/>
    </row>
    <row r="1854" spans="10:10">
      <c r="J1854"/>
    </row>
    <row r="1855" spans="10:10">
      <c r="J1855"/>
    </row>
    <row r="1856" spans="10:10">
      <c r="J1856"/>
    </row>
    <row r="1857" spans="10:10">
      <c r="J1857"/>
    </row>
    <row r="1858" spans="10:10">
      <c r="J1858"/>
    </row>
    <row r="1859" spans="10:10">
      <c r="J1859"/>
    </row>
    <row r="1860" spans="10:10">
      <c r="J1860"/>
    </row>
    <row r="1861" spans="10:10">
      <c r="J1861"/>
    </row>
    <row r="1862" spans="10:10">
      <c r="J1862"/>
    </row>
    <row r="1863" spans="10:10">
      <c r="J1863"/>
    </row>
    <row r="1864" spans="10:10">
      <c r="J1864"/>
    </row>
    <row r="1865" spans="10:10">
      <c r="J1865"/>
    </row>
    <row r="1866" spans="10:10">
      <c r="J1866"/>
    </row>
    <row r="1867" spans="10:10">
      <c r="J1867"/>
    </row>
    <row r="1868" spans="10:10">
      <c r="J1868"/>
    </row>
    <row r="1869" spans="10:10">
      <c r="J1869"/>
    </row>
    <row r="1870" spans="10:10">
      <c r="J1870"/>
    </row>
    <row r="1871" spans="10:10">
      <c r="J1871"/>
    </row>
    <row r="1872" spans="10:10">
      <c r="J1872"/>
    </row>
    <row r="1873" spans="10:10">
      <c r="J1873"/>
    </row>
    <row r="1874" spans="10:10">
      <c r="J1874"/>
    </row>
    <row r="1875" spans="10:10">
      <c r="J1875"/>
    </row>
    <row r="1876" spans="10:10">
      <c r="J1876"/>
    </row>
    <row r="1877" spans="10:10">
      <c r="J1877"/>
    </row>
    <row r="1878" spans="10:10">
      <c r="J1878"/>
    </row>
    <row r="1879" spans="10:10">
      <c r="J1879"/>
    </row>
    <row r="1880" spans="10:10">
      <c r="J1880"/>
    </row>
    <row r="1881" spans="10:10">
      <c r="J1881"/>
    </row>
    <row r="1882" spans="10:10">
      <c r="J1882"/>
    </row>
    <row r="1883" spans="10:10">
      <c r="J1883"/>
    </row>
    <row r="1884" spans="10:10">
      <c r="J1884"/>
    </row>
    <row r="1885" spans="10:10">
      <c r="J1885"/>
    </row>
    <row r="1886" spans="10:10">
      <c r="J1886"/>
    </row>
    <row r="1887" spans="10:10">
      <c r="J1887"/>
    </row>
    <row r="1888" spans="10:10">
      <c r="J1888"/>
    </row>
    <row r="1889" spans="10:10">
      <c r="J1889"/>
    </row>
    <row r="1890" spans="10:10">
      <c r="J1890"/>
    </row>
    <row r="1891" spans="10:10">
      <c r="J1891"/>
    </row>
    <row r="1892" spans="10:10">
      <c r="J1892"/>
    </row>
    <row r="1893" spans="10:10">
      <c r="J1893"/>
    </row>
    <row r="1894" spans="10:10">
      <c r="J1894"/>
    </row>
    <row r="1895" spans="10:10">
      <c r="J1895"/>
    </row>
    <row r="1896" spans="10:10">
      <c r="J1896"/>
    </row>
    <row r="1897" spans="10:10">
      <c r="J1897"/>
    </row>
    <row r="1898" spans="10:10">
      <c r="J1898"/>
    </row>
    <row r="1899" spans="10:10">
      <c r="J1899"/>
    </row>
    <row r="1900" spans="10:10">
      <c r="J1900"/>
    </row>
    <row r="1901" spans="10:10">
      <c r="J1901"/>
    </row>
    <row r="1902" spans="10:10">
      <c r="J1902"/>
    </row>
    <row r="1903" spans="10:10">
      <c r="J1903"/>
    </row>
    <row r="1904" spans="10:10">
      <c r="J1904"/>
    </row>
    <row r="1905" spans="10:10">
      <c r="J1905"/>
    </row>
    <row r="1906" spans="10:10">
      <c r="J1906"/>
    </row>
    <row r="1907" spans="10:10">
      <c r="J1907"/>
    </row>
    <row r="1908" spans="10:10">
      <c r="J1908"/>
    </row>
    <row r="1909" spans="10:10">
      <c r="J1909"/>
    </row>
    <row r="1910" spans="10:10">
      <c r="J1910"/>
    </row>
    <row r="1911" spans="10:10">
      <c r="J1911"/>
    </row>
    <row r="1912" spans="10:10">
      <c r="J1912"/>
    </row>
    <row r="1913" spans="10:10">
      <c r="J1913"/>
    </row>
    <row r="1914" spans="10:10">
      <c r="J1914"/>
    </row>
    <row r="1915" spans="10:10">
      <c r="J1915"/>
    </row>
    <row r="1916" spans="10:10">
      <c r="J1916"/>
    </row>
    <row r="1917" spans="10:10">
      <c r="J1917"/>
    </row>
    <row r="1918" spans="10:10">
      <c r="J1918"/>
    </row>
    <row r="1919" spans="10:10">
      <c r="J1919"/>
    </row>
    <row r="1920" spans="10:10">
      <c r="J1920"/>
    </row>
    <row r="1921" spans="10:10">
      <c r="J1921"/>
    </row>
    <row r="1922" spans="10:10">
      <c r="J1922"/>
    </row>
    <row r="1923" spans="10:10">
      <c r="J1923"/>
    </row>
    <row r="1924" spans="10:10">
      <c r="J1924"/>
    </row>
    <row r="1925" spans="10:10">
      <c r="J1925"/>
    </row>
    <row r="1926" spans="10:10">
      <c r="J1926"/>
    </row>
    <row r="1927" spans="10:10">
      <c r="J1927"/>
    </row>
    <row r="1928" spans="10:10">
      <c r="J1928"/>
    </row>
    <row r="1929" spans="10:10">
      <c r="J1929"/>
    </row>
    <row r="1930" spans="10:10">
      <c r="J1930"/>
    </row>
    <row r="1931" spans="10:10">
      <c r="J1931"/>
    </row>
    <row r="1932" spans="10:10">
      <c r="J1932"/>
    </row>
    <row r="1933" spans="10:10">
      <c r="J1933"/>
    </row>
    <row r="1934" spans="10:10">
      <c r="J1934"/>
    </row>
    <row r="1935" spans="10:10">
      <c r="J1935"/>
    </row>
    <row r="1936" spans="10:10">
      <c r="J1936"/>
    </row>
    <row r="1937" spans="10:10">
      <c r="J1937"/>
    </row>
    <row r="1938" spans="10:10">
      <c r="J1938"/>
    </row>
    <row r="1939" spans="10:10">
      <c r="J1939"/>
    </row>
    <row r="1940" spans="10:10">
      <c r="J1940"/>
    </row>
    <row r="1941" spans="10:10">
      <c r="J1941"/>
    </row>
    <row r="1942" spans="10:10">
      <c r="J1942"/>
    </row>
    <row r="1943" spans="10:10">
      <c r="J1943"/>
    </row>
    <row r="1944" spans="10:10">
      <c r="J1944"/>
    </row>
    <row r="1945" spans="10:10">
      <c r="J1945"/>
    </row>
    <row r="1946" spans="10:10">
      <c r="J1946"/>
    </row>
    <row r="1947" spans="10:10">
      <c r="J1947"/>
    </row>
    <row r="1948" spans="10:10">
      <c r="J1948"/>
    </row>
    <row r="1949" spans="10:10">
      <c r="J1949"/>
    </row>
    <row r="1950" spans="10:10">
      <c r="J1950"/>
    </row>
    <row r="1951" spans="10:10">
      <c r="J1951"/>
    </row>
    <row r="1952" spans="10:10">
      <c r="J1952"/>
    </row>
    <row r="1953" spans="10:10">
      <c r="J1953"/>
    </row>
    <row r="1954" spans="10:10">
      <c r="J1954"/>
    </row>
    <row r="1955" spans="10:10">
      <c r="J1955"/>
    </row>
    <row r="1956" spans="10:10">
      <c r="J1956"/>
    </row>
    <row r="1957" spans="10:10">
      <c r="J1957"/>
    </row>
    <row r="1958" spans="10:10">
      <c r="J1958"/>
    </row>
    <row r="1959" spans="10:10">
      <c r="J1959"/>
    </row>
    <row r="1960" spans="10:10">
      <c r="J1960"/>
    </row>
    <row r="1961" spans="10:10">
      <c r="J1961"/>
    </row>
    <row r="1962" spans="10:10">
      <c r="J1962"/>
    </row>
    <row r="1963" spans="10:10">
      <c r="J1963"/>
    </row>
    <row r="1964" spans="10:10">
      <c r="J1964"/>
    </row>
    <row r="1965" spans="10:10">
      <c r="J1965"/>
    </row>
    <row r="1966" spans="10:10">
      <c r="J1966"/>
    </row>
    <row r="1967" spans="10:10">
      <c r="J1967"/>
    </row>
    <row r="1968" spans="10:10">
      <c r="J1968"/>
    </row>
    <row r="1969" spans="10:10">
      <c r="J1969"/>
    </row>
    <row r="1970" spans="10:10">
      <c r="J1970"/>
    </row>
    <row r="1971" spans="10:10">
      <c r="J1971"/>
    </row>
    <row r="1972" spans="10:10">
      <c r="J1972"/>
    </row>
    <row r="1973" spans="10:10">
      <c r="J1973"/>
    </row>
    <row r="1974" spans="10:10">
      <c r="J1974"/>
    </row>
    <row r="1975" spans="10:10">
      <c r="J1975"/>
    </row>
    <row r="1976" spans="10:10">
      <c r="J1976"/>
    </row>
    <row r="1977" spans="10:10">
      <c r="J1977"/>
    </row>
    <row r="1978" spans="10:10">
      <c r="J1978"/>
    </row>
    <row r="1979" spans="10:10">
      <c r="J1979"/>
    </row>
    <row r="1980" spans="10:10">
      <c r="J1980"/>
    </row>
    <row r="1981" spans="10:10">
      <c r="J1981"/>
    </row>
    <row r="1982" spans="10:10">
      <c r="J1982"/>
    </row>
    <row r="1983" spans="10:10">
      <c r="J1983"/>
    </row>
    <row r="1984" spans="10:10">
      <c r="J1984"/>
    </row>
    <row r="1985" spans="10:10">
      <c r="J1985"/>
    </row>
    <row r="1986" spans="10:10">
      <c r="J1986"/>
    </row>
    <row r="1987" spans="10:10">
      <c r="J1987"/>
    </row>
    <row r="1988" spans="10:10">
      <c r="J1988"/>
    </row>
    <row r="1989" spans="10:10">
      <c r="J1989"/>
    </row>
    <row r="1990" spans="10:10">
      <c r="J1990"/>
    </row>
    <row r="1991" spans="10:10">
      <c r="J1991"/>
    </row>
    <row r="1992" spans="10:10">
      <c r="J1992"/>
    </row>
    <row r="1993" spans="10:10">
      <c r="J1993"/>
    </row>
    <row r="1994" spans="10:10">
      <c r="J1994"/>
    </row>
    <row r="1995" spans="10:10">
      <c r="J1995"/>
    </row>
    <row r="1996" spans="10:10">
      <c r="J1996"/>
    </row>
    <row r="1997" spans="10:10">
      <c r="J1997"/>
    </row>
    <row r="1998" spans="10:10">
      <c r="J1998"/>
    </row>
    <row r="1999" spans="10:10">
      <c r="J1999"/>
    </row>
    <row r="2000" spans="10:10">
      <c r="J2000"/>
    </row>
    <row r="2001" spans="10:10">
      <c r="J2001"/>
    </row>
    <row r="2002" spans="10:10">
      <c r="J2002"/>
    </row>
    <row r="2003" spans="10:10">
      <c r="J2003"/>
    </row>
    <row r="2004" spans="10:10">
      <c r="J2004"/>
    </row>
    <row r="2005" spans="10:10">
      <c r="J2005"/>
    </row>
    <row r="2006" spans="10:10">
      <c r="J2006"/>
    </row>
    <row r="2007" spans="10:10">
      <c r="J2007"/>
    </row>
    <row r="2008" spans="10:10">
      <c r="J2008"/>
    </row>
    <row r="2009" spans="10:10">
      <c r="J2009"/>
    </row>
    <row r="2010" spans="10:10">
      <c r="J2010"/>
    </row>
    <row r="2011" spans="10:10">
      <c r="J2011"/>
    </row>
    <row r="2012" spans="10:10">
      <c r="J2012"/>
    </row>
    <row r="2013" spans="10:10">
      <c r="J2013"/>
    </row>
    <row r="2014" spans="10:10">
      <c r="J2014"/>
    </row>
    <row r="2015" spans="10:10">
      <c r="J2015"/>
    </row>
    <row r="2016" spans="10:10">
      <c r="J2016"/>
    </row>
    <row r="2017" spans="10:10">
      <c r="J2017"/>
    </row>
    <row r="2018" spans="10:10">
      <c r="J2018"/>
    </row>
    <row r="2019" spans="10:10">
      <c r="J2019"/>
    </row>
    <row r="2020" spans="10:10">
      <c r="J2020"/>
    </row>
    <row r="2021" spans="10:10">
      <c r="J2021"/>
    </row>
    <row r="2022" spans="10:10">
      <c r="J2022"/>
    </row>
    <row r="2023" spans="10:10">
      <c r="J2023"/>
    </row>
    <row r="2024" spans="10:10">
      <c r="J2024"/>
    </row>
    <row r="2025" spans="10:10">
      <c r="J2025"/>
    </row>
    <row r="2026" spans="10:10">
      <c r="J2026"/>
    </row>
    <row r="2027" spans="10:10">
      <c r="J2027"/>
    </row>
    <row r="2028" spans="10:10">
      <c r="J2028"/>
    </row>
    <row r="2029" spans="10:10">
      <c r="J2029"/>
    </row>
    <row r="2030" spans="10:10">
      <c r="J2030"/>
    </row>
    <row r="2031" spans="10:10">
      <c r="J2031"/>
    </row>
    <row r="2032" spans="10:10">
      <c r="J2032"/>
    </row>
    <row r="2033" spans="10:10">
      <c r="J2033"/>
    </row>
    <row r="2034" spans="10:10">
      <c r="J2034"/>
    </row>
    <row r="2035" spans="10:10">
      <c r="J2035"/>
    </row>
    <row r="2036" spans="10:10">
      <c r="J2036"/>
    </row>
    <row r="2037" spans="10:10">
      <c r="J2037"/>
    </row>
    <row r="2038" spans="10:10">
      <c r="J2038"/>
    </row>
    <row r="2039" spans="10:10">
      <c r="J2039"/>
    </row>
    <row r="2040" spans="10:10">
      <c r="J2040"/>
    </row>
    <row r="2041" spans="10:10">
      <c r="J2041"/>
    </row>
    <row r="2042" spans="10:10">
      <c r="J2042"/>
    </row>
    <row r="2043" spans="10:10">
      <c r="J2043"/>
    </row>
    <row r="2044" spans="10:10">
      <c r="J2044"/>
    </row>
    <row r="2045" spans="10:10">
      <c r="J2045"/>
    </row>
    <row r="2046" spans="10:10">
      <c r="J2046"/>
    </row>
    <row r="2047" spans="10:10">
      <c r="J2047"/>
    </row>
    <row r="2048" spans="10:10">
      <c r="J2048"/>
    </row>
    <row r="2049" spans="10:10">
      <c r="J2049"/>
    </row>
    <row r="2050" spans="10:10">
      <c r="J2050"/>
    </row>
    <row r="2051" spans="10:10">
      <c r="J2051"/>
    </row>
    <row r="2052" spans="10:10">
      <c r="J2052"/>
    </row>
    <row r="2053" spans="10:10">
      <c r="J2053"/>
    </row>
    <row r="2054" spans="10:10">
      <c r="J2054"/>
    </row>
    <row r="2055" spans="10:10">
      <c r="J2055"/>
    </row>
    <row r="2056" spans="10:10">
      <c r="J2056"/>
    </row>
    <row r="2057" spans="10:10">
      <c r="J2057"/>
    </row>
    <row r="2058" spans="10:10">
      <c r="J2058"/>
    </row>
    <row r="2059" spans="10:10">
      <c r="J2059"/>
    </row>
    <row r="2060" spans="10:10">
      <c r="J2060"/>
    </row>
    <row r="2061" spans="10:10">
      <c r="J2061"/>
    </row>
    <row r="2062" spans="10:10">
      <c r="J2062"/>
    </row>
    <row r="2063" spans="10:10">
      <c r="J2063"/>
    </row>
    <row r="2064" spans="10:10">
      <c r="J2064"/>
    </row>
    <row r="2065" spans="10:10">
      <c r="J2065"/>
    </row>
    <row r="2066" spans="10:10">
      <c r="J2066"/>
    </row>
    <row r="2067" spans="10:10">
      <c r="J2067"/>
    </row>
    <row r="2068" spans="10:10">
      <c r="J2068"/>
    </row>
    <row r="2069" spans="10:10">
      <c r="J2069"/>
    </row>
    <row r="2070" spans="10:10">
      <c r="J2070"/>
    </row>
    <row r="2071" spans="10:10">
      <c r="J2071"/>
    </row>
    <row r="2072" spans="10:10">
      <c r="J2072"/>
    </row>
    <row r="2073" spans="10:10">
      <c r="J2073"/>
    </row>
    <row r="2074" spans="10:10">
      <c r="J2074"/>
    </row>
    <row r="2075" spans="10:10">
      <c r="J2075"/>
    </row>
    <row r="2076" spans="10:10">
      <c r="J2076"/>
    </row>
    <row r="2077" spans="10:10">
      <c r="J2077"/>
    </row>
    <row r="2078" spans="10:10">
      <c r="J2078"/>
    </row>
    <row r="2079" spans="10:10">
      <c r="J2079"/>
    </row>
    <row r="2080" spans="10:10">
      <c r="J2080"/>
    </row>
    <row r="2081" spans="10:10">
      <c r="J2081"/>
    </row>
    <row r="2082" spans="10:10">
      <c r="J2082"/>
    </row>
    <row r="2083" spans="10:10">
      <c r="J2083"/>
    </row>
    <row r="2084" spans="10:10">
      <c r="J2084"/>
    </row>
    <row r="2085" spans="10:10">
      <c r="J2085"/>
    </row>
    <row r="2086" spans="10:10">
      <c r="J2086"/>
    </row>
    <row r="2087" spans="10:10">
      <c r="J2087"/>
    </row>
    <row r="2088" spans="10:10">
      <c r="J2088"/>
    </row>
    <row r="2089" spans="10:10">
      <c r="J2089"/>
    </row>
    <row r="2090" spans="10:10">
      <c r="J2090"/>
    </row>
    <row r="2091" spans="10:10">
      <c r="J2091"/>
    </row>
    <row r="2092" spans="10:10">
      <c r="J2092"/>
    </row>
    <row r="2093" spans="10:10">
      <c r="J2093"/>
    </row>
    <row r="2094" spans="10:10">
      <c r="J2094"/>
    </row>
    <row r="2095" spans="10:10">
      <c r="J2095"/>
    </row>
    <row r="2096" spans="10:10">
      <c r="J2096"/>
    </row>
    <row r="2097" spans="10:10">
      <c r="J2097"/>
    </row>
    <row r="2098" spans="10:10">
      <c r="J2098"/>
    </row>
    <row r="2099" spans="10:10">
      <c r="J2099"/>
    </row>
    <row r="2100" spans="10:10">
      <c r="J2100"/>
    </row>
    <row r="2101" spans="10:10">
      <c r="J2101"/>
    </row>
    <row r="2102" spans="10:10">
      <c r="J2102"/>
    </row>
    <row r="2103" spans="10:10">
      <c r="J2103"/>
    </row>
    <row r="2104" spans="10:10">
      <c r="J2104"/>
    </row>
    <row r="2105" spans="10:10">
      <c r="J2105"/>
    </row>
    <row r="2106" spans="10:10">
      <c r="J2106"/>
    </row>
    <row r="2107" spans="10:10">
      <c r="J2107"/>
    </row>
    <row r="2108" spans="10:10">
      <c r="J2108"/>
    </row>
    <row r="2109" spans="10:10">
      <c r="J2109"/>
    </row>
    <row r="2110" spans="10:10">
      <c r="J2110"/>
    </row>
    <row r="2111" spans="10:10">
      <c r="J2111"/>
    </row>
    <row r="2112" spans="10:10">
      <c r="J2112"/>
    </row>
    <row r="2113" spans="10:10">
      <c r="J2113"/>
    </row>
    <row r="2114" spans="10:10">
      <c r="J2114"/>
    </row>
    <row r="2115" spans="10:10">
      <c r="J2115"/>
    </row>
    <row r="2116" spans="10:10">
      <c r="J2116"/>
    </row>
    <row r="2117" spans="10:10">
      <c r="J2117"/>
    </row>
    <row r="2118" spans="10:10">
      <c r="J2118"/>
    </row>
    <row r="2119" spans="10:10">
      <c r="J2119"/>
    </row>
    <row r="2120" spans="10:10">
      <c r="J2120"/>
    </row>
    <row r="2121" spans="10:10">
      <c r="J2121"/>
    </row>
    <row r="2122" spans="10:10">
      <c r="J2122"/>
    </row>
    <row r="2123" spans="10:10">
      <c r="J2123"/>
    </row>
    <row r="2124" spans="10:10">
      <c r="J2124"/>
    </row>
    <row r="2125" spans="10:10">
      <c r="J2125"/>
    </row>
    <row r="2126" spans="10:10">
      <c r="J2126"/>
    </row>
    <row r="2127" spans="10:10">
      <c r="J2127"/>
    </row>
    <row r="2128" spans="10:10">
      <c r="J2128"/>
    </row>
    <row r="2129" spans="10:10">
      <c r="J2129"/>
    </row>
    <row r="2130" spans="10:10">
      <c r="J2130"/>
    </row>
    <row r="2131" spans="10:10">
      <c r="J2131"/>
    </row>
    <row r="2132" spans="10:10">
      <c r="J2132"/>
    </row>
    <row r="2133" spans="10:10">
      <c r="J2133"/>
    </row>
    <row r="2134" spans="10:10">
      <c r="J2134"/>
    </row>
    <row r="2135" spans="10:10">
      <c r="J2135"/>
    </row>
    <row r="2136" spans="10:10">
      <c r="J2136"/>
    </row>
    <row r="2137" spans="10:10">
      <c r="J2137"/>
    </row>
    <row r="2138" spans="10:10">
      <c r="J2138"/>
    </row>
    <row r="2139" spans="10:10">
      <c r="J2139"/>
    </row>
    <row r="2140" spans="10:10">
      <c r="J2140"/>
    </row>
    <row r="2141" spans="10:10">
      <c r="J2141"/>
    </row>
    <row r="2142" spans="10:10">
      <c r="J2142"/>
    </row>
    <row r="2143" spans="10:10">
      <c r="J2143"/>
    </row>
    <row r="2144" spans="10:10">
      <c r="J2144"/>
    </row>
    <row r="2145" spans="10:10">
      <c r="J2145"/>
    </row>
    <row r="2146" spans="10:10">
      <c r="J2146"/>
    </row>
    <row r="2147" spans="10:10">
      <c r="J2147"/>
    </row>
    <row r="2148" spans="10:10">
      <c r="J2148"/>
    </row>
    <row r="2149" spans="10:10">
      <c r="J2149"/>
    </row>
    <row r="2150" spans="10:10">
      <c r="J2150"/>
    </row>
    <row r="2151" spans="10:10">
      <c r="J2151"/>
    </row>
    <row r="2152" spans="10:10">
      <c r="J2152"/>
    </row>
    <row r="2153" spans="10:10">
      <c r="J2153"/>
    </row>
    <row r="2154" spans="10:10">
      <c r="J2154"/>
    </row>
    <row r="2155" spans="10:10">
      <c r="J2155"/>
    </row>
    <row r="2156" spans="10:10">
      <c r="J2156"/>
    </row>
    <row r="2157" spans="10:10">
      <c r="J2157"/>
    </row>
    <row r="2158" spans="10:10">
      <c r="J2158"/>
    </row>
    <row r="2159" spans="10:10">
      <c r="J2159"/>
    </row>
    <row r="2160" spans="10:10">
      <c r="J2160"/>
    </row>
    <row r="2161" spans="10:10">
      <c r="J2161"/>
    </row>
    <row r="2162" spans="10:10">
      <c r="J2162"/>
    </row>
    <row r="2163" spans="10:10">
      <c r="J2163"/>
    </row>
    <row r="2164" spans="10:10">
      <c r="J2164"/>
    </row>
    <row r="2165" spans="10:10">
      <c r="J2165"/>
    </row>
    <row r="2166" spans="10:10">
      <c r="J2166"/>
    </row>
    <row r="2167" spans="10:10">
      <c r="J2167"/>
    </row>
    <row r="2168" spans="10:10">
      <c r="J2168"/>
    </row>
    <row r="2169" spans="10:10">
      <c r="J2169"/>
    </row>
    <row r="2170" spans="10:10">
      <c r="J2170"/>
    </row>
    <row r="2171" spans="10:10">
      <c r="J2171"/>
    </row>
    <row r="2172" spans="10:10">
      <c r="J2172"/>
    </row>
    <row r="2173" spans="10:10">
      <c r="J2173"/>
    </row>
    <row r="2174" spans="10:10">
      <c r="J2174"/>
    </row>
    <row r="2175" spans="10:10">
      <c r="J2175"/>
    </row>
    <row r="2176" spans="10:10">
      <c r="J2176"/>
    </row>
    <row r="2177" spans="10:10">
      <c r="J2177"/>
    </row>
    <row r="2178" spans="10:10">
      <c r="J2178"/>
    </row>
    <row r="2179" spans="10:10">
      <c r="J2179"/>
    </row>
    <row r="2180" spans="10:10">
      <c r="J2180"/>
    </row>
    <row r="2181" spans="10:10">
      <c r="J2181"/>
    </row>
    <row r="2182" spans="10:10">
      <c r="J2182"/>
    </row>
    <row r="2183" spans="10:10">
      <c r="J2183"/>
    </row>
    <row r="2184" spans="10:10">
      <c r="J2184"/>
    </row>
    <row r="2185" spans="10:10">
      <c r="J2185"/>
    </row>
    <row r="2186" spans="10:10">
      <c r="J2186"/>
    </row>
    <row r="2187" spans="10:10">
      <c r="J2187"/>
    </row>
    <row r="2188" spans="10:10">
      <c r="J2188"/>
    </row>
    <row r="2189" spans="10:10">
      <c r="J2189"/>
    </row>
    <row r="2190" spans="10:10">
      <c r="J2190"/>
    </row>
    <row r="2191" spans="10:10">
      <c r="J2191"/>
    </row>
    <row r="2192" spans="10:10">
      <c r="J2192"/>
    </row>
    <row r="2193" spans="10:10">
      <c r="J2193"/>
    </row>
    <row r="2194" spans="10:10">
      <c r="J2194"/>
    </row>
    <row r="2195" spans="10:10">
      <c r="J2195"/>
    </row>
    <row r="2196" spans="10:10">
      <c r="J2196"/>
    </row>
    <row r="2197" spans="10:10">
      <c r="J2197"/>
    </row>
    <row r="2198" spans="10:10">
      <c r="J2198"/>
    </row>
    <row r="2199" spans="10:10">
      <c r="J2199"/>
    </row>
    <row r="2200" spans="10:10">
      <c r="J2200"/>
    </row>
    <row r="2201" spans="10:10">
      <c r="J2201"/>
    </row>
    <row r="2202" spans="10:10">
      <c r="J2202"/>
    </row>
    <row r="2203" spans="10:10">
      <c r="J2203"/>
    </row>
    <row r="2204" spans="10:10">
      <c r="J2204"/>
    </row>
    <row r="2205" spans="10:10">
      <c r="J2205"/>
    </row>
    <row r="2206" spans="10:10">
      <c r="J2206"/>
    </row>
    <row r="2207" spans="10:10">
      <c r="J2207"/>
    </row>
    <row r="2208" spans="10:10">
      <c r="J2208"/>
    </row>
    <row r="2209" spans="10:10">
      <c r="J2209"/>
    </row>
    <row r="2210" spans="10:10">
      <c r="J2210"/>
    </row>
    <row r="2211" spans="10:10">
      <c r="J2211"/>
    </row>
    <row r="2212" spans="10:10">
      <c r="J2212"/>
    </row>
    <row r="2213" spans="10:10">
      <c r="J2213"/>
    </row>
    <row r="2214" spans="10:10">
      <c r="J2214"/>
    </row>
    <row r="2215" spans="10:10">
      <c r="J2215"/>
    </row>
    <row r="2216" spans="10:10">
      <c r="J2216"/>
    </row>
    <row r="2217" spans="10:10">
      <c r="J2217"/>
    </row>
    <row r="2218" spans="10:10">
      <c r="J2218"/>
    </row>
    <row r="2219" spans="10:10">
      <c r="J2219"/>
    </row>
    <row r="2220" spans="10:10">
      <c r="J2220"/>
    </row>
    <row r="2221" spans="10:10">
      <c r="J2221"/>
    </row>
    <row r="2222" spans="10:10">
      <c r="J2222"/>
    </row>
    <row r="2223" spans="10:10">
      <c r="J2223"/>
    </row>
    <row r="2224" spans="10:10">
      <c r="J2224"/>
    </row>
    <row r="2225" spans="10:10">
      <c r="J2225"/>
    </row>
    <row r="2226" spans="10:10">
      <c r="J2226"/>
    </row>
    <row r="2227" spans="10:10">
      <c r="J2227"/>
    </row>
    <row r="2228" spans="10:10">
      <c r="J2228"/>
    </row>
    <row r="2229" spans="10:10">
      <c r="J2229"/>
    </row>
    <row r="2230" spans="10:10">
      <c r="J2230"/>
    </row>
    <row r="2231" spans="10:10">
      <c r="J2231"/>
    </row>
    <row r="2232" spans="10:10">
      <c r="J2232"/>
    </row>
    <row r="2233" spans="10:10">
      <c r="J2233"/>
    </row>
    <row r="2234" spans="10:10">
      <c r="J2234"/>
    </row>
    <row r="2235" spans="10:10">
      <c r="J2235"/>
    </row>
    <row r="2236" spans="10:10">
      <c r="J2236"/>
    </row>
    <row r="2237" spans="10:10">
      <c r="J2237"/>
    </row>
    <row r="2238" spans="10:10">
      <c r="J2238"/>
    </row>
    <row r="2239" spans="10:10">
      <c r="J2239"/>
    </row>
    <row r="2240" spans="10:10">
      <c r="J2240"/>
    </row>
    <row r="2241" spans="10:10">
      <c r="J2241"/>
    </row>
    <row r="2242" spans="10:10">
      <c r="J2242"/>
    </row>
    <row r="2243" spans="10:10">
      <c r="J2243"/>
    </row>
    <row r="2244" spans="10:10">
      <c r="J2244"/>
    </row>
    <row r="2245" spans="10:10">
      <c r="J2245"/>
    </row>
    <row r="2246" spans="10:10">
      <c r="J2246"/>
    </row>
    <row r="2247" spans="10:10">
      <c r="J2247"/>
    </row>
    <row r="2248" spans="10:10">
      <c r="J2248"/>
    </row>
    <row r="2249" spans="10:10">
      <c r="J2249"/>
    </row>
    <row r="2250" spans="10:10">
      <c r="J2250"/>
    </row>
    <row r="2251" spans="10:10">
      <c r="J2251"/>
    </row>
    <row r="2252" spans="10:10">
      <c r="J2252"/>
    </row>
    <row r="2253" spans="10:10">
      <c r="J2253"/>
    </row>
    <row r="2254" spans="10:10">
      <c r="J2254"/>
    </row>
    <row r="2255" spans="10:10">
      <c r="J2255"/>
    </row>
    <row r="2256" spans="10:10">
      <c r="J2256"/>
    </row>
    <row r="2257" spans="10:10">
      <c r="J2257"/>
    </row>
    <row r="2258" spans="10:10">
      <c r="J2258"/>
    </row>
    <row r="2259" spans="10:10">
      <c r="J2259"/>
    </row>
    <row r="2260" spans="10:10">
      <c r="J2260"/>
    </row>
    <row r="2261" spans="10:10">
      <c r="J2261"/>
    </row>
    <row r="2262" spans="10:10">
      <c r="J2262"/>
    </row>
    <row r="2263" spans="10:10">
      <c r="J2263"/>
    </row>
    <row r="2264" spans="10:10">
      <c r="J2264"/>
    </row>
    <row r="2265" spans="10:10">
      <c r="J2265"/>
    </row>
    <row r="2266" spans="10:10">
      <c r="J2266"/>
    </row>
    <row r="2267" spans="10:10">
      <c r="J2267"/>
    </row>
    <row r="2268" spans="10:10">
      <c r="J2268"/>
    </row>
    <row r="2269" spans="10:10">
      <c r="J2269"/>
    </row>
    <row r="2270" spans="10:10">
      <c r="J2270"/>
    </row>
    <row r="2271" spans="10:10">
      <c r="J2271"/>
    </row>
    <row r="2272" spans="10:10">
      <c r="J2272"/>
    </row>
    <row r="2273" spans="10:10">
      <c r="J2273"/>
    </row>
    <row r="2274" spans="10:10">
      <c r="J2274"/>
    </row>
    <row r="2275" spans="10:10">
      <c r="J2275"/>
    </row>
    <row r="2276" spans="10:10">
      <c r="J2276"/>
    </row>
    <row r="2277" spans="10:10">
      <c r="J2277"/>
    </row>
    <row r="2278" spans="10:10">
      <c r="J2278"/>
    </row>
    <row r="2279" spans="10:10">
      <c r="J2279"/>
    </row>
    <row r="2280" spans="10:10">
      <c r="J2280"/>
    </row>
    <row r="2281" spans="10:10">
      <c r="J2281"/>
    </row>
    <row r="2282" spans="10:10">
      <c r="J2282"/>
    </row>
    <row r="2283" spans="10:10">
      <c r="J2283"/>
    </row>
    <row r="2284" spans="10:10">
      <c r="J2284"/>
    </row>
    <row r="2285" spans="10:10">
      <c r="J2285"/>
    </row>
    <row r="2286" spans="10:10">
      <c r="J2286"/>
    </row>
    <row r="2287" spans="10:10">
      <c r="J2287"/>
    </row>
    <row r="2288" spans="10:10">
      <c r="J2288"/>
    </row>
    <row r="2289" spans="10:10">
      <c r="J2289"/>
    </row>
    <row r="2290" spans="10:10">
      <c r="J2290"/>
    </row>
    <row r="2291" spans="10:10">
      <c r="J2291"/>
    </row>
    <row r="2292" spans="10:10">
      <c r="J2292"/>
    </row>
    <row r="2293" spans="10:10">
      <c r="J2293"/>
    </row>
    <row r="2294" spans="10:10">
      <c r="J2294"/>
    </row>
    <row r="2295" spans="10:10">
      <c r="J2295"/>
    </row>
    <row r="2296" spans="10:10">
      <c r="J2296"/>
    </row>
    <row r="2297" spans="10:10">
      <c r="J2297"/>
    </row>
    <row r="2298" spans="10:10">
      <c r="J2298"/>
    </row>
    <row r="2299" spans="10:10">
      <c r="J2299"/>
    </row>
    <row r="2300" spans="10:10">
      <c r="J2300"/>
    </row>
    <row r="2301" spans="10:10">
      <c r="J2301"/>
    </row>
    <row r="2302" spans="10:10">
      <c r="J2302"/>
    </row>
    <row r="2303" spans="10:10">
      <c r="J2303"/>
    </row>
    <row r="2304" spans="10:10">
      <c r="J2304"/>
    </row>
    <row r="2305" spans="10:10">
      <c r="J2305"/>
    </row>
    <row r="2306" spans="10:10">
      <c r="J2306"/>
    </row>
    <row r="2307" spans="10:10">
      <c r="J2307"/>
    </row>
    <row r="2308" spans="10:10">
      <c r="J2308"/>
    </row>
    <row r="2309" spans="10:10">
      <c r="J2309"/>
    </row>
    <row r="2310" spans="10:10">
      <c r="J2310"/>
    </row>
    <row r="2311" spans="10:10">
      <c r="J2311"/>
    </row>
    <row r="2312" spans="10:10">
      <c r="J2312"/>
    </row>
    <row r="2313" spans="10:10">
      <c r="J2313"/>
    </row>
    <row r="2314" spans="10:10">
      <c r="J2314"/>
    </row>
    <row r="2315" spans="10:10">
      <c r="J2315"/>
    </row>
    <row r="2316" spans="10:10">
      <c r="J2316"/>
    </row>
    <row r="2317" spans="10:10">
      <c r="J2317"/>
    </row>
    <row r="2318" spans="10:10">
      <c r="J2318"/>
    </row>
    <row r="2319" spans="10:10">
      <c r="J2319"/>
    </row>
    <row r="2320" spans="10:10">
      <c r="J2320"/>
    </row>
    <row r="2321" spans="10:10">
      <c r="J2321"/>
    </row>
    <row r="2322" spans="10:10">
      <c r="J2322"/>
    </row>
    <row r="2323" spans="10:10">
      <c r="J2323"/>
    </row>
    <row r="2324" spans="10:10">
      <c r="J2324"/>
    </row>
    <row r="2325" spans="10:10">
      <c r="J2325"/>
    </row>
    <row r="2326" spans="10:10">
      <c r="J2326"/>
    </row>
    <row r="2327" spans="10:10">
      <c r="J2327"/>
    </row>
    <row r="2328" spans="10:10">
      <c r="J2328"/>
    </row>
    <row r="2329" spans="10:10">
      <c r="J2329"/>
    </row>
    <row r="2330" spans="10:10">
      <c r="J2330"/>
    </row>
    <row r="2331" spans="10:10">
      <c r="J2331"/>
    </row>
    <row r="2332" spans="10:10">
      <c r="J2332"/>
    </row>
    <row r="2333" spans="10:10">
      <c r="J2333"/>
    </row>
    <row r="2334" spans="10:10">
      <c r="J2334"/>
    </row>
    <row r="2335" spans="10:10">
      <c r="J2335"/>
    </row>
    <row r="2336" spans="10:10">
      <c r="J2336"/>
    </row>
    <row r="2337" spans="10:10">
      <c r="J2337"/>
    </row>
    <row r="2338" spans="10:10">
      <c r="J2338"/>
    </row>
    <row r="2339" spans="10:10">
      <c r="J2339"/>
    </row>
    <row r="2340" spans="10:10">
      <c r="J2340"/>
    </row>
    <row r="2341" spans="10:10">
      <c r="J2341"/>
    </row>
    <row r="2342" spans="10:10">
      <c r="J2342"/>
    </row>
    <row r="2343" spans="10:10">
      <c r="J2343"/>
    </row>
    <row r="2344" spans="10:10">
      <c r="J2344"/>
    </row>
    <row r="2345" spans="10:10">
      <c r="J2345"/>
    </row>
    <row r="2346" spans="10:10">
      <c r="J2346"/>
    </row>
    <row r="2347" spans="10:10">
      <c r="J2347"/>
    </row>
    <row r="2348" spans="10:10">
      <c r="J2348"/>
    </row>
    <row r="2349" spans="10:10">
      <c r="J2349"/>
    </row>
    <row r="2350" spans="10:10">
      <c r="J2350"/>
    </row>
    <row r="2351" spans="10:10">
      <c r="J2351"/>
    </row>
    <row r="2352" spans="10:10">
      <c r="J2352"/>
    </row>
    <row r="2353" spans="10:10">
      <c r="J2353"/>
    </row>
    <row r="2354" spans="10:10">
      <c r="J2354"/>
    </row>
    <row r="2355" spans="10:10">
      <c r="J2355"/>
    </row>
    <row r="2356" spans="10:10">
      <c r="J2356"/>
    </row>
    <row r="2357" spans="10:10">
      <c r="J2357"/>
    </row>
    <row r="2358" spans="10:10">
      <c r="J2358"/>
    </row>
    <row r="2359" spans="10:10">
      <c r="J2359"/>
    </row>
    <row r="2360" spans="10:10">
      <c r="J2360"/>
    </row>
    <row r="2361" spans="10:10">
      <c r="J2361"/>
    </row>
    <row r="2362" spans="10:10">
      <c r="J2362"/>
    </row>
    <row r="2363" spans="10:10">
      <c r="J2363"/>
    </row>
    <row r="2364" spans="10:10">
      <c r="J2364"/>
    </row>
    <row r="2365" spans="10:10">
      <c r="J2365"/>
    </row>
    <row r="2366" spans="10:10">
      <c r="J2366"/>
    </row>
    <row r="2367" spans="10:10">
      <c r="J2367"/>
    </row>
    <row r="2368" spans="10:10">
      <c r="J2368"/>
    </row>
    <row r="2369" spans="10:10">
      <c r="J2369"/>
    </row>
    <row r="2370" spans="10:10">
      <c r="J2370"/>
    </row>
    <row r="2371" spans="10:10">
      <c r="J2371"/>
    </row>
    <row r="2372" spans="10:10">
      <c r="J2372"/>
    </row>
    <row r="2373" spans="10:10">
      <c r="J2373"/>
    </row>
    <row r="2374" spans="10:10">
      <c r="J2374"/>
    </row>
    <row r="2375" spans="10:10">
      <c r="J2375"/>
    </row>
    <row r="2376" spans="10:10">
      <c r="J2376"/>
    </row>
    <row r="2377" spans="10:10">
      <c r="J2377"/>
    </row>
    <row r="2378" spans="10:10">
      <c r="J2378"/>
    </row>
    <row r="2379" spans="10:10">
      <c r="J2379"/>
    </row>
    <row r="2380" spans="10:10">
      <c r="J2380"/>
    </row>
    <row r="2381" spans="10:10">
      <c r="J2381"/>
    </row>
    <row r="2382" spans="10:10">
      <c r="J2382"/>
    </row>
    <row r="2383" spans="10:10">
      <c r="J2383"/>
    </row>
    <row r="2384" spans="10:10">
      <c r="J2384"/>
    </row>
    <row r="2385" spans="10:10">
      <c r="J2385"/>
    </row>
    <row r="2386" spans="10:10">
      <c r="J2386"/>
    </row>
    <row r="2387" spans="10:10">
      <c r="J2387"/>
    </row>
    <row r="2388" spans="10:10">
      <c r="J2388"/>
    </row>
    <row r="2389" spans="10:10">
      <c r="J2389"/>
    </row>
    <row r="2390" spans="10:10">
      <c r="J2390"/>
    </row>
    <row r="2391" spans="10:10">
      <c r="J2391"/>
    </row>
    <row r="2392" spans="10:10">
      <c r="J2392"/>
    </row>
    <row r="2393" spans="10:10">
      <c r="J2393"/>
    </row>
    <row r="2394" spans="10:10">
      <c r="J2394"/>
    </row>
    <row r="2395" spans="10:10">
      <c r="J2395"/>
    </row>
    <row r="2396" spans="10:10">
      <c r="J2396"/>
    </row>
    <row r="2397" spans="10:10">
      <c r="J2397"/>
    </row>
    <row r="2398" spans="10:10">
      <c r="J2398"/>
    </row>
    <row r="2399" spans="10:10">
      <c r="J2399"/>
    </row>
    <row r="2400" spans="10:10">
      <c r="J2400"/>
    </row>
    <row r="2401" spans="10:10">
      <c r="J2401"/>
    </row>
    <row r="2402" spans="10:10">
      <c r="J2402"/>
    </row>
    <row r="2403" spans="10:10">
      <c r="J2403"/>
    </row>
    <row r="2404" spans="10:10">
      <c r="J2404"/>
    </row>
    <row r="2405" spans="10:10">
      <c r="J2405"/>
    </row>
    <row r="2406" spans="10:10">
      <c r="J2406"/>
    </row>
    <row r="2407" spans="10:10">
      <c r="J2407"/>
    </row>
    <row r="2408" spans="10:10">
      <c r="J2408"/>
    </row>
    <row r="2409" spans="10:10">
      <c r="J2409"/>
    </row>
    <row r="2410" spans="10:10">
      <c r="J2410"/>
    </row>
    <row r="2411" spans="10:10">
      <c r="J2411"/>
    </row>
    <row r="2412" spans="10:10">
      <c r="J2412"/>
    </row>
    <row r="2413" spans="10:10">
      <c r="J2413"/>
    </row>
    <row r="2414" spans="10:10">
      <c r="J2414"/>
    </row>
    <row r="2415" spans="10:10">
      <c r="J2415"/>
    </row>
    <row r="2416" spans="10:10">
      <c r="J2416"/>
    </row>
    <row r="2417" spans="10:10">
      <c r="J2417"/>
    </row>
    <row r="2418" spans="10:10">
      <c r="J2418"/>
    </row>
    <row r="2419" spans="10:10">
      <c r="J2419"/>
    </row>
    <row r="2420" spans="10:10">
      <c r="J2420"/>
    </row>
    <row r="2421" spans="10:10">
      <c r="J2421"/>
    </row>
    <row r="2422" spans="10:10">
      <c r="J2422"/>
    </row>
    <row r="2423" spans="10:10">
      <c r="J2423"/>
    </row>
    <row r="2424" spans="10:10">
      <c r="J2424"/>
    </row>
    <row r="2425" spans="10:10">
      <c r="J2425"/>
    </row>
    <row r="2426" spans="10:10">
      <c r="J2426"/>
    </row>
    <row r="2427" spans="10:10">
      <c r="J2427"/>
    </row>
    <row r="2428" spans="10:10">
      <c r="J2428"/>
    </row>
    <row r="2429" spans="10:10">
      <c r="J2429"/>
    </row>
    <row r="2430" spans="10:10">
      <c r="J2430"/>
    </row>
    <row r="2431" spans="10:10">
      <c r="J2431"/>
    </row>
    <row r="2432" spans="10:10">
      <c r="J2432"/>
    </row>
    <row r="2433" spans="10:10">
      <c r="J2433"/>
    </row>
    <row r="2434" spans="10:10">
      <c r="J2434"/>
    </row>
    <row r="2435" spans="10:10">
      <c r="J2435"/>
    </row>
    <row r="2436" spans="10:10">
      <c r="J2436"/>
    </row>
    <row r="2437" spans="10:10">
      <c r="J2437"/>
    </row>
    <row r="2438" spans="10:10">
      <c r="J2438"/>
    </row>
    <row r="2439" spans="10:10">
      <c r="J2439"/>
    </row>
    <row r="2440" spans="10:10">
      <c r="J2440"/>
    </row>
    <row r="2441" spans="10:10">
      <c r="J2441"/>
    </row>
    <row r="2442" spans="10:10">
      <c r="J2442"/>
    </row>
    <row r="2443" spans="10:10">
      <c r="J2443"/>
    </row>
    <row r="2444" spans="10:10">
      <c r="J2444"/>
    </row>
    <row r="2445" spans="10:10">
      <c r="J2445"/>
    </row>
    <row r="2446" spans="10:10">
      <c r="J2446"/>
    </row>
    <row r="2447" spans="10:10">
      <c r="J2447"/>
    </row>
    <row r="2448" spans="10:10">
      <c r="J2448"/>
    </row>
    <row r="2449" spans="10:10">
      <c r="J2449"/>
    </row>
    <row r="2450" spans="10:10">
      <c r="J2450"/>
    </row>
    <row r="2451" spans="10:10">
      <c r="J2451"/>
    </row>
    <row r="2452" spans="10:10">
      <c r="J2452"/>
    </row>
    <row r="2453" spans="10:10">
      <c r="J2453"/>
    </row>
    <row r="2454" spans="10:10">
      <c r="J2454"/>
    </row>
    <row r="2455" spans="10:10">
      <c r="J2455"/>
    </row>
    <row r="2456" spans="10:10">
      <c r="J2456"/>
    </row>
    <row r="2457" spans="10:10">
      <c r="J2457"/>
    </row>
    <row r="2458" spans="10:10">
      <c r="J2458"/>
    </row>
    <row r="2459" spans="10:10">
      <c r="J2459"/>
    </row>
    <row r="2460" spans="10:10">
      <c r="J2460"/>
    </row>
    <row r="2461" spans="10:10">
      <c r="J2461"/>
    </row>
    <row r="2462" spans="10:10">
      <c r="J2462"/>
    </row>
    <row r="2463" spans="10:10">
      <c r="J2463"/>
    </row>
    <row r="2464" spans="10:10">
      <c r="J2464"/>
    </row>
    <row r="2465" spans="10:10">
      <c r="J2465"/>
    </row>
    <row r="2466" spans="10:10">
      <c r="J2466"/>
    </row>
    <row r="2467" spans="10:10">
      <c r="J2467"/>
    </row>
    <row r="2468" spans="10:10">
      <c r="J2468"/>
    </row>
    <row r="2469" spans="10:10">
      <c r="J2469"/>
    </row>
    <row r="2470" spans="10:10">
      <c r="J2470"/>
    </row>
    <row r="2471" spans="10:10">
      <c r="J2471"/>
    </row>
    <row r="2472" spans="10:10">
      <c r="J2472"/>
    </row>
    <row r="2473" spans="10:10">
      <c r="J2473"/>
    </row>
    <row r="2474" spans="10:10">
      <c r="J2474"/>
    </row>
    <row r="2475" spans="10:10">
      <c r="J2475"/>
    </row>
    <row r="2476" spans="10:10">
      <c r="J2476"/>
    </row>
    <row r="2477" spans="10:10">
      <c r="J2477"/>
    </row>
    <row r="2478" spans="10:10">
      <c r="J2478"/>
    </row>
    <row r="2479" spans="10:10">
      <c r="J2479"/>
    </row>
    <row r="2480" spans="10:10">
      <c r="J2480"/>
    </row>
    <row r="2481" spans="10:10">
      <c r="J2481"/>
    </row>
    <row r="2482" spans="10:10">
      <c r="J2482"/>
    </row>
    <row r="2483" spans="10:10">
      <c r="J2483"/>
    </row>
    <row r="2484" spans="10:10">
      <c r="J2484"/>
    </row>
    <row r="2485" spans="10:10">
      <c r="J2485"/>
    </row>
    <row r="2486" spans="10:10">
      <c r="J2486"/>
    </row>
    <row r="2487" spans="10:10">
      <c r="J2487"/>
    </row>
    <row r="2488" spans="10:10">
      <c r="J2488"/>
    </row>
    <row r="2489" spans="10:10">
      <c r="J2489"/>
    </row>
    <row r="2490" spans="10:10">
      <c r="J2490"/>
    </row>
    <row r="2491" spans="10:10">
      <c r="J2491"/>
    </row>
    <row r="2492" spans="10:10">
      <c r="J2492"/>
    </row>
    <row r="2493" spans="10:10">
      <c r="J2493"/>
    </row>
    <row r="2494" spans="10:10">
      <c r="J2494"/>
    </row>
    <row r="2495" spans="10:10">
      <c r="J2495"/>
    </row>
    <row r="2496" spans="10:10">
      <c r="J2496"/>
    </row>
    <row r="2497" spans="10:10">
      <c r="J2497"/>
    </row>
    <row r="2498" spans="10:10">
      <c r="J2498"/>
    </row>
    <row r="2499" spans="10:10">
      <c r="J2499"/>
    </row>
    <row r="2500" spans="10:10">
      <c r="J2500"/>
    </row>
    <row r="2501" spans="10:10">
      <c r="J2501"/>
    </row>
    <row r="2502" spans="10:10">
      <c r="J2502"/>
    </row>
    <row r="2503" spans="10:10">
      <c r="J2503"/>
    </row>
    <row r="2504" spans="10:10">
      <c r="J2504"/>
    </row>
    <row r="2505" spans="10:10">
      <c r="J2505"/>
    </row>
    <row r="2506" spans="10:10">
      <c r="J2506"/>
    </row>
    <row r="2507" spans="10:10">
      <c r="J2507"/>
    </row>
    <row r="2508" spans="10:10">
      <c r="J2508"/>
    </row>
    <row r="2509" spans="10:10">
      <c r="J2509"/>
    </row>
    <row r="2510" spans="10:10">
      <c r="J2510"/>
    </row>
    <row r="2511" spans="10:10">
      <c r="J2511"/>
    </row>
    <row r="2512" spans="10:10">
      <c r="J2512"/>
    </row>
    <row r="2513" spans="10:10">
      <c r="J2513"/>
    </row>
    <row r="2514" spans="10:10">
      <c r="J2514"/>
    </row>
    <row r="2515" spans="10:10">
      <c r="J2515"/>
    </row>
    <row r="2516" spans="10:10">
      <c r="J2516"/>
    </row>
    <row r="2517" spans="10:10">
      <c r="J2517"/>
    </row>
    <row r="2518" spans="10:10">
      <c r="J2518"/>
    </row>
    <row r="2519" spans="10:10">
      <c r="J2519"/>
    </row>
    <row r="2520" spans="10:10">
      <c r="J2520"/>
    </row>
    <row r="2521" spans="10:10">
      <c r="J2521"/>
    </row>
    <row r="2522" spans="10:10">
      <c r="J2522"/>
    </row>
    <row r="2523" spans="10:10">
      <c r="J2523"/>
    </row>
    <row r="2524" spans="10:10">
      <c r="J2524"/>
    </row>
    <row r="2525" spans="10:10">
      <c r="J2525"/>
    </row>
    <row r="2526" spans="10:10">
      <c r="J2526"/>
    </row>
    <row r="2527" spans="10:10">
      <c r="J2527"/>
    </row>
    <row r="2528" spans="10:10">
      <c r="J2528"/>
    </row>
    <row r="2529" spans="10:10">
      <c r="J2529"/>
    </row>
    <row r="2530" spans="10:10">
      <c r="J2530"/>
    </row>
    <row r="2531" spans="10:10">
      <c r="J2531"/>
    </row>
    <row r="2532" spans="10:10">
      <c r="J2532"/>
    </row>
    <row r="2533" spans="10:10">
      <c r="J2533"/>
    </row>
    <row r="2534" spans="10:10">
      <c r="J2534"/>
    </row>
    <row r="2535" spans="10:10">
      <c r="J2535"/>
    </row>
    <row r="2536" spans="10:10">
      <c r="J2536"/>
    </row>
    <row r="2537" spans="10:10">
      <c r="J2537"/>
    </row>
    <row r="2538" spans="10:10">
      <c r="J2538"/>
    </row>
    <row r="2539" spans="10:10">
      <c r="J2539"/>
    </row>
    <row r="2540" spans="10:10">
      <c r="J2540"/>
    </row>
    <row r="2541" spans="10:10">
      <c r="J2541"/>
    </row>
    <row r="2542" spans="10:10">
      <c r="J2542"/>
    </row>
    <row r="2543" spans="10:10">
      <c r="J2543"/>
    </row>
    <row r="2544" spans="10:10">
      <c r="J2544"/>
    </row>
    <row r="2545" spans="10:10">
      <c r="J2545"/>
    </row>
    <row r="2546" spans="10:10">
      <c r="J2546"/>
    </row>
    <row r="2547" spans="10:10">
      <c r="J2547"/>
    </row>
    <row r="2548" spans="10:10">
      <c r="J2548"/>
    </row>
    <row r="2549" spans="10:10">
      <c r="J2549"/>
    </row>
    <row r="2550" spans="10:10">
      <c r="J2550"/>
    </row>
    <row r="2551" spans="10:10">
      <c r="J2551"/>
    </row>
    <row r="2552" spans="10:10">
      <c r="J2552"/>
    </row>
    <row r="2553" spans="10:10">
      <c r="J2553"/>
    </row>
    <row r="2554" spans="10:10">
      <c r="J2554"/>
    </row>
    <row r="2555" spans="10:10">
      <c r="J2555"/>
    </row>
    <row r="2556" spans="10:10">
      <c r="J2556"/>
    </row>
    <row r="2557" spans="10:10">
      <c r="J2557"/>
    </row>
    <row r="2558" spans="10:10">
      <c r="J2558"/>
    </row>
    <row r="2559" spans="10:10">
      <c r="J2559"/>
    </row>
    <row r="2560" spans="10:10">
      <c r="J2560"/>
    </row>
    <row r="2561" spans="10:10">
      <c r="J2561"/>
    </row>
    <row r="2562" spans="10:10">
      <c r="J2562"/>
    </row>
    <row r="2563" spans="10:10">
      <c r="J2563"/>
    </row>
    <row r="2564" spans="10:10">
      <c r="J2564"/>
    </row>
    <row r="2565" spans="10:10">
      <c r="J2565"/>
    </row>
    <row r="2566" spans="10:10">
      <c r="J2566"/>
    </row>
    <row r="2567" spans="10:10">
      <c r="J2567"/>
    </row>
    <row r="2568" spans="10:10">
      <c r="J2568"/>
    </row>
    <row r="2569" spans="10:10">
      <c r="J2569"/>
    </row>
    <row r="2570" spans="10:10">
      <c r="J2570"/>
    </row>
    <row r="2571" spans="10:10">
      <c r="J2571"/>
    </row>
    <row r="2572" spans="10:10">
      <c r="J2572"/>
    </row>
    <row r="2573" spans="10:10">
      <c r="J2573"/>
    </row>
    <row r="2574" spans="10:10">
      <c r="J2574"/>
    </row>
    <row r="2575" spans="10:10">
      <c r="J2575"/>
    </row>
    <row r="2576" spans="10:10">
      <c r="J2576"/>
    </row>
    <row r="2577" spans="10:10">
      <c r="J2577"/>
    </row>
    <row r="2578" spans="10:10">
      <c r="J2578"/>
    </row>
    <row r="2579" spans="10:10">
      <c r="J2579"/>
    </row>
    <row r="2580" spans="10:10">
      <c r="J2580"/>
    </row>
    <row r="2581" spans="10:10">
      <c r="J2581"/>
    </row>
    <row r="2582" spans="10:10">
      <c r="J2582"/>
    </row>
    <row r="2583" spans="10:10">
      <c r="J2583"/>
    </row>
    <row r="2584" spans="10:10">
      <c r="J2584"/>
    </row>
    <row r="2585" spans="10:10">
      <c r="J2585"/>
    </row>
    <row r="2586" spans="10:10">
      <c r="J2586"/>
    </row>
    <row r="2587" spans="10:10">
      <c r="J2587"/>
    </row>
    <row r="2588" spans="10:10">
      <c r="J2588"/>
    </row>
    <row r="2589" spans="10:10">
      <c r="J2589"/>
    </row>
    <row r="2590" spans="10:10">
      <c r="J2590"/>
    </row>
    <row r="2591" spans="10:10">
      <c r="J2591"/>
    </row>
    <row r="2592" spans="10:10">
      <c r="J2592"/>
    </row>
    <row r="2593" spans="10:10">
      <c r="J2593"/>
    </row>
    <row r="2594" spans="10:10">
      <c r="J2594"/>
    </row>
    <row r="2595" spans="10:10">
      <c r="J2595"/>
    </row>
    <row r="2596" spans="10:10">
      <c r="J2596"/>
    </row>
    <row r="2597" spans="10:10">
      <c r="J2597"/>
    </row>
    <row r="2598" spans="10:10">
      <c r="J2598"/>
    </row>
    <row r="2599" spans="10:10">
      <c r="J2599"/>
    </row>
    <row r="2600" spans="10:10">
      <c r="J2600"/>
    </row>
    <row r="2601" spans="10:10">
      <c r="J2601"/>
    </row>
    <row r="2602" spans="10:10">
      <c r="J2602"/>
    </row>
    <row r="2603" spans="10:10">
      <c r="J2603"/>
    </row>
    <row r="2604" spans="10:10">
      <c r="J2604"/>
    </row>
    <row r="2605" spans="10:10">
      <c r="J2605"/>
    </row>
    <row r="2606" spans="10:10">
      <c r="J2606"/>
    </row>
    <row r="2607" spans="10:10">
      <c r="J2607"/>
    </row>
    <row r="2608" spans="10:10">
      <c r="J2608"/>
    </row>
    <row r="2609" spans="10:10">
      <c r="J2609"/>
    </row>
    <row r="2610" spans="10:10">
      <c r="J2610"/>
    </row>
    <row r="2611" spans="10:10">
      <c r="J2611"/>
    </row>
    <row r="2612" spans="10:10">
      <c r="J2612"/>
    </row>
    <row r="2613" spans="10:10">
      <c r="J2613"/>
    </row>
    <row r="2614" spans="10:10">
      <c r="J2614"/>
    </row>
    <row r="2615" spans="10:10">
      <c r="J2615"/>
    </row>
    <row r="2616" spans="10:10">
      <c r="J2616"/>
    </row>
    <row r="2617" spans="10:10">
      <c r="J2617"/>
    </row>
    <row r="2618" spans="10:10">
      <c r="J2618"/>
    </row>
    <row r="2619" spans="10:10">
      <c r="J2619"/>
    </row>
    <row r="2620" spans="10:10">
      <c r="J2620"/>
    </row>
    <row r="2621" spans="10:10">
      <c r="J2621"/>
    </row>
    <row r="2622" spans="10:10">
      <c r="J2622"/>
    </row>
    <row r="2623" spans="10:10">
      <c r="J2623"/>
    </row>
    <row r="2624" spans="10:10">
      <c r="J2624"/>
    </row>
    <row r="2625" spans="10:10">
      <c r="J2625"/>
    </row>
    <row r="2626" spans="10:10">
      <c r="J2626"/>
    </row>
    <row r="2627" spans="10:10">
      <c r="J2627"/>
    </row>
    <row r="2628" spans="10:10">
      <c r="J2628"/>
    </row>
    <row r="2629" spans="10:10">
      <c r="J2629"/>
    </row>
    <row r="2630" spans="10:10">
      <c r="J2630"/>
    </row>
    <row r="2631" spans="10:10">
      <c r="J2631"/>
    </row>
    <row r="2632" spans="10:10">
      <c r="J2632"/>
    </row>
    <row r="2633" spans="10:10">
      <c r="J2633"/>
    </row>
    <row r="2634" spans="10:10">
      <c r="J2634"/>
    </row>
    <row r="2635" spans="10:10">
      <c r="J2635"/>
    </row>
    <row r="2636" spans="10:10">
      <c r="J2636"/>
    </row>
    <row r="2637" spans="10:10">
      <c r="J2637"/>
    </row>
    <row r="2638" spans="10:10">
      <c r="J2638"/>
    </row>
    <row r="2639" spans="10:10">
      <c r="J2639"/>
    </row>
    <row r="2640" spans="10:10">
      <c r="J2640"/>
    </row>
    <row r="2641" spans="10:10">
      <c r="J2641"/>
    </row>
    <row r="2642" spans="10:10">
      <c r="J2642"/>
    </row>
    <row r="2643" spans="10:10">
      <c r="J2643"/>
    </row>
    <row r="2644" spans="10:10">
      <c r="J2644"/>
    </row>
    <row r="2645" spans="10:10">
      <c r="J2645"/>
    </row>
    <row r="2646" spans="10:10">
      <c r="J2646"/>
    </row>
    <row r="2647" spans="10:10">
      <c r="J2647"/>
    </row>
    <row r="2648" spans="10:10">
      <c r="J2648"/>
    </row>
    <row r="2649" spans="10:10">
      <c r="J2649"/>
    </row>
    <row r="2650" spans="10:10">
      <c r="J2650"/>
    </row>
    <row r="2651" spans="10:10">
      <c r="J2651"/>
    </row>
    <row r="2652" spans="10:10">
      <c r="J2652"/>
    </row>
    <row r="2653" spans="10:10">
      <c r="J2653"/>
    </row>
    <row r="2654" spans="10:10">
      <c r="J2654"/>
    </row>
    <row r="2655" spans="10:10">
      <c r="J2655"/>
    </row>
    <row r="2656" spans="10:10">
      <c r="J2656"/>
    </row>
    <row r="2657" spans="10:10">
      <c r="J2657"/>
    </row>
    <row r="2658" spans="10:10">
      <c r="J2658"/>
    </row>
    <row r="2659" spans="10:10">
      <c r="J2659"/>
    </row>
    <row r="2660" spans="10:10">
      <c r="J2660"/>
    </row>
    <row r="2661" spans="10:10">
      <c r="J2661"/>
    </row>
    <row r="2662" spans="10:10">
      <c r="J2662"/>
    </row>
    <row r="2663" spans="10:10">
      <c r="J2663"/>
    </row>
    <row r="2664" spans="10:10">
      <c r="J2664"/>
    </row>
    <row r="2665" spans="10:10">
      <c r="J2665"/>
    </row>
    <row r="2666" spans="10:10">
      <c r="J2666"/>
    </row>
    <row r="2667" spans="10:10">
      <c r="J2667"/>
    </row>
    <row r="2668" spans="10:10">
      <c r="J2668"/>
    </row>
    <row r="2669" spans="10:10">
      <c r="J2669"/>
    </row>
    <row r="2670" spans="10:10">
      <c r="J2670"/>
    </row>
    <row r="2671" spans="10:10">
      <c r="J2671"/>
    </row>
    <row r="2672" spans="10:10">
      <c r="J2672"/>
    </row>
    <row r="2673" spans="10:10">
      <c r="J2673"/>
    </row>
    <row r="2674" spans="10:10">
      <c r="J2674"/>
    </row>
    <row r="2675" spans="10:10">
      <c r="J2675"/>
    </row>
    <row r="2676" spans="10:10">
      <c r="J2676"/>
    </row>
    <row r="2677" spans="10:10">
      <c r="J2677"/>
    </row>
    <row r="2678" spans="10:10">
      <c r="J2678"/>
    </row>
    <row r="2679" spans="10:10">
      <c r="J2679"/>
    </row>
    <row r="2680" spans="10:10">
      <c r="J2680"/>
    </row>
    <row r="2681" spans="10:10">
      <c r="J2681"/>
    </row>
    <row r="2682" spans="10:10">
      <c r="J2682"/>
    </row>
    <row r="2683" spans="10:10">
      <c r="J2683"/>
    </row>
    <row r="2684" spans="10:10">
      <c r="J2684"/>
    </row>
    <row r="2685" spans="10:10">
      <c r="J2685"/>
    </row>
    <row r="2686" spans="10:10">
      <c r="J2686"/>
    </row>
    <row r="2687" spans="10:10">
      <c r="J2687"/>
    </row>
    <row r="2688" spans="10:10">
      <c r="J2688"/>
    </row>
    <row r="2689" spans="10:10">
      <c r="J2689"/>
    </row>
    <row r="2690" spans="10:10">
      <c r="J2690"/>
    </row>
    <row r="2691" spans="10:10">
      <c r="J2691"/>
    </row>
    <row r="2692" spans="10:10">
      <c r="J2692"/>
    </row>
    <row r="2693" spans="10:10">
      <c r="J2693"/>
    </row>
    <row r="2694" spans="10:10">
      <c r="J2694"/>
    </row>
    <row r="2695" spans="10:10">
      <c r="J2695"/>
    </row>
    <row r="2696" spans="10:10">
      <c r="J2696"/>
    </row>
    <row r="2697" spans="10:10">
      <c r="J2697"/>
    </row>
    <row r="2698" spans="10:10">
      <c r="J2698"/>
    </row>
    <row r="2699" spans="10:10">
      <c r="J2699"/>
    </row>
    <row r="2700" spans="10:10">
      <c r="J2700"/>
    </row>
    <row r="2701" spans="10:10">
      <c r="J2701"/>
    </row>
    <row r="2702" spans="10:10">
      <c r="J2702"/>
    </row>
    <row r="2703" spans="10:10">
      <c r="J2703"/>
    </row>
    <row r="2704" spans="10:10">
      <c r="J2704"/>
    </row>
    <row r="2705" spans="10:10">
      <c r="J2705"/>
    </row>
    <row r="2706" spans="10:10">
      <c r="J2706"/>
    </row>
    <row r="2707" spans="10:10">
      <c r="J2707"/>
    </row>
    <row r="2708" spans="10:10">
      <c r="J2708"/>
    </row>
    <row r="2709" spans="10:10">
      <c r="J2709"/>
    </row>
    <row r="2710" spans="10:10">
      <c r="J2710"/>
    </row>
    <row r="2711" spans="10:10">
      <c r="J2711"/>
    </row>
    <row r="2712" spans="10:10">
      <c r="J2712"/>
    </row>
    <row r="2713" spans="10:10">
      <c r="J2713"/>
    </row>
    <row r="2714" spans="10:10">
      <c r="J2714"/>
    </row>
    <row r="2715" spans="10:10">
      <c r="J2715"/>
    </row>
    <row r="2716" spans="10:10">
      <c r="J2716"/>
    </row>
    <row r="2717" spans="10:10">
      <c r="J2717"/>
    </row>
    <row r="2718" spans="10:10">
      <c r="J2718"/>
    </row>
    <row r="2719" spans="10:10">
      <c r="J2719"/>
    </row>
    <row r="2720" spans="10:10">
      <c r="J2720"/>
    </row>
    <row r="2721" spans="10:10">
      <c r="J2721"/>
    </row>
    <row r="2722" spans="10:10">
      <c r="J2722"/>
    </row>
    <row r="2723" spans="10:10">
      <c r="J2723"/>
    </row>
    <row r="2724" spans="10:10">
      <c r="J2724"/>
    </row>
    <row r="2725" spans="10:10">
      <c r="J2725"/>
    </row>
    <row r="2726" spans="10:10">
      <c r="J2726"/>
    </row>
    <row r="2727" spans="10:10">
      <c r="J2727"/>
    </row>
    <row r="2728" spans="10:10">
      <c r="J2728"/>
    </row>
    <row r="2729" spans="10:10">
      <c r="J2729"/>
    </row>
    <row r="2730" spans="10:10">
      <c r="J2730"/>
    </row>
    <row r="2731" spans="10:10">
      <c r="J2731"/>
    </row>
    <row r="2732" spans="10:10">
      <c r="J2732"/>
    </row>
    <row r="2733" spans="10:10">
      <c r="J2733"/>
    </row>
    <row r="2734" spans="10:10">
      <c r="J2734"/>
    </row>
    <row r="2735" spans="10:10">
      <c r="J2735"/>
    </row>
    <row r="2736" spans="10:10">
      <c r="J2736"/>
    </row>
    <row r="2737" spans="10:10">
      <c r="J2737"/>
    </row>
    <row r="2738" spans="10:10">
      <c r="J2738"/>
    </row>
    <row r="2739" spans="10:10">
      <c r="J2739"/>
    </row>
    <row r="2740" spans="10:10">
      <c r="J2740"/>
    </row>
    <row r="2741" spans="10:10">
      <c r="J2741"/>
    </row>
    <row r="2742" spans="10:10">
      <c r="J2742"/>
    </row>
    <row r="2743" spans="10:10">
      <c r="J2743"/>
    </row>
    <row r="2744" spans="10:10">
      <c r="J2744"/>
    </row>
    <row r="2745" spans="10:10">
      <c r="J2745"/>
    </row>
    <row r="2746" spans="10:10">
      <c r="J2746"/>
    </row>
    <row r="2747" spans="10:10">
      <c r="J2747"/>
    </row>
    <row r="2748" spans="10:10">
      <c r="J2748"/>
    </row>
    <row r="2749" spans="10:10">
      <c r="J2749"/>
    </row>
    <row r="2750" spans="10:10">
      <c r="J2750"/>
    </row>
    <row r="2751" spans="10:10">
      <c r="J2751"/>
    </row>
    <row r="2752" spans="10:10">
      <c r="J2752"/>
    </row>
    <row r="2753" spans="10:10">
      <c r="J2753"/>
    </row>
    <row r="2754" spans="10:10">
      <c r="J2754"/>
    </row>
    <row r="2755" spans="10:10">
      <c r="J2755"/>
    </row>
    <row r="2756" spans="10:10">
      <c r="J2756"/>
    </row>
    <row r="2757" spans="10:10">
      <c r="J2757"/>
    </row>
    <row r="2758" spans="10:10">
      <c r="J2758"/>
    </row>
    <row r="2759" spans="10:10">
      <c r="J2759"/>
    </row>
    <row r="2760" spans="10:10">
      <c r="J2760"/>
    </row>
    <row r="2761" spans="10:10">
      <c r="J2761"/>
    </row>
    <row r="2762" spans="10:10">
      <c r="J2762"/>
    </row>
    <row r="2763" spans="10:10">
      <c r="J2763"/>
    </row>
    <row r="2764" spans="10:10">
      <c r="J2764"/>
    </row>
    <row r="2765" spans="10:10">
      <c r="J2765"/>
    </row>
    <row r="2766" spans="10:10">
      <c r="J2766"/>
    </row>
    <row r="2767" spans="10:10">
      <c r="J2767"/>
    </row>
    <row r="2768" spans="10:10">
      <c r="J2768"/>
    </row>
    <row r="2769" spans="10:10">
      <c r="J2769"/>
    </row>
    <row r="2770" spans="10:10">
      <c r="J2770"/>
    </row>
    <row r="2771" spans="10:10">
      <c r="J2771"/>
    </row>
    <row r="2772" spans="10:10">
      <c r="J2772"/>
    </row>
    <row r="2773" spans="10:10">
      <c r="J2773"/>
    </row>
    <row r="2774" spans="10:10">
      <c r="J2774"/>
    </row>
    <row r="2775" spans="10:10">
      <c r="J2775"/>
    </row>
    <row r="2776" spans="10:10">
      <c r="J2776"/>
    </row>
    <row r="2777" spans="10:10">
      <c r="J2777"/>
    </row>
    <row r="2778" spans="10:10">
      <c r="J2778"/>
    </row>
    <row r="2779" spans="10:10">
      <c r="J2779"/>
    </row>
    <row r="2780" spans="10:10">
      <c r="J2780"/>
    </row>
    <row r="2781" spans="10:10">
      <c r="J2781"/>
    </row>
    <row r="2782" spans="10:10">
      <c r="J2782"/>
    </row>
    <row r="2783" spans="10:10">
      <c r="J2783"/>
    </row>
    <row r="2784" spans="10:10">
      <c r="J2784"/>
    </row>
    <row r="2785" spans="10:10">
      <c r="J2785"/>
    </row>
    <row r="2786" spans="10:10">
      <c r="J2786"/>
    </row>
    <row r="2787" spans="10:10">
      <c r="J2787"/>
    </row>
    <row r="2788" spans="10:10">
      <c r="J2788"/>
    </row>
    <row r="2789" spans="10:10">
      <c r="J2789"/>
    </row>
    <row r="2790" spans="10:10">
      <c r="J2790"/>
    </row>
    <row r="2791" spans="10:10">
      <c r="J2791"/>
    </row>
    <row r="2792" spans="10:10">
      <c r="J2792"/>
    </row>
    <row r="2793" spans="10:10">
      <c r="J2793"/>
    </row>
    <row r="2794" spans="10:10">
      <c r="J2794"/>
    </row>
    <row r="2795" spans="10:10">
      <c r="J2795"/>
    </row>
    <row r="2796" spans="10:10">
      <c r="J2796"/>
    </row>
    <row r="2797" spans="10:10">
      <c r="J2797"/>
    </row>
    <row r="2798" spans="10:10">
      <c r="J2798"/>
    </row>
    <row r="2799" spans="10:10">
      <c r="J2799"/>
    </row>
    <row r="2800" spans="10:10">
      <c r="J2800"/>
    </row>
    <row r="2801" spans="10:10">
      <c r="J2801"/>
    </row>
    <row r="2802" spans="10:10">
      <c r="J2802"/>
    </row>
    <row r="2803" spans="10:10">
      <c r="J2803"/>
    </row>
    <row r="2804" spans="10:10">
      <c r="J2804"/>
    </row>
    <row r="2805" spans="10:10">
      <c r="J2805"/>
    </row>
    <row r="2806" spans="10:10">
      <c r="J2806"/>
    </row>
    <row r="2807" spans="10:10">
      <c r="J2807"/>
    </row>
    <row r="2808" spans="10:10">
      <c r="J2808"/>
    </row>
    <row r="2809" spans="10:10">
      <c r="J2809"/>
    </row>
    <row r="2810" spans="10:10">
      <c r="J2810"/>
    </row>
    <row r="2811" spans="10:10">
      <c r="J2811"/>
    </row>
    <row r="2812" spans="10:10">
      <c r="J2812"/>
    </row>
    <row r="2813" spans="10:10">
      <c r="J2813"/>
    </row>
    <row r="2814" spans="10:10">
      <c r="J2814"/>
    </row>
    <row r="2815" spans="10:10">
      <c r="J2815"/>
    </row>
    <row r="2816" spans="10:10">
      <c r="J2816"/>
    </row>
    <row r="2817" spans="10:10">
      <c r="J2817"/>
    </row>
    <row r="2818" spans="10:10">
      <c r="J2818"/>
    </row>
    <row r="2819" spans="10:10">
      <c r="J2819"/>
    </row>
    <row r="2820" spans="10:10">
      <c r="J2820"/>
    </row>
    <row r="2821" spans="10:10">
      <c r="J2821"/>
    </row>
    <row r="2822" spans="10:10">
      <c r="J2822"/>
    </row>
    <row r="2823" spans="10:10">
      <c r="J2823"/>
    </row>
    <row r="2824" spans="10:10">
      <c r="J2824"/>
    </row>
    <row r="2825" spans="10:10">
      <c r="J2825"/>
    </row>
    <row r="2826" spans="10:10">
      <c r="J2826"/>
    </row>
    <row r="2827" spans="10:10">
      <c r="J2827"/>
    </row>
    <row r="2828" spans="10:10">
      <c r="J2828"/>
    </row>
    <row r="2829" spans="10:10">
      <c r="J2829"/>
    </row>
    <row r="2830" spans="10:10">
      <c r="J2830"/>
    </row>
    <row r="2831" spans="10:10">
      <c r="J2831"/>
    </row>
    <row r="2832" spans="10:10">
      <c r="J2832"/>
    </row>
    <row r="2833" spans="10:10">
      <c r="J2833"/>
    </row>
    <row r="2834" spans="10:10">
      <c r="J2834"/>
    </row>
    <row r="2835" spans="10:10">
      <c r="J2835"/>
    </row>
    <row r="2836" spans="10:10">
      <c r="J2836"/>
    </row>
    <row r="2837" spans="10:10">
      <c r="J2837"/>
    </row>
    <row r="2838" spans="10:10">
      <c r="J2838"/>
    </row>
    <row r="2839" spans="10:10">
      <c r="J2839"/>
    </row>
    <row r="2840" spans="10:10">
      <c r="J2840"/>
    </row>
    <row r="2841" spans="10:10">
      <c r="J2841"/>
    </row>
    <row r="2842" spans="10:10">
      <c r="J2842"/>
    </row>
    <row r="2843" spans="10:10">
      <c r="J2843"/>
    </row>
    <row r="2844" spans="10:10">
      <c r="J2844"/>
    </row>
    <row r="2845" spans="10:10">
      <c r="J2845"/>
    </row>
    <row r="2846" spans="10:10">
      <c r="J2846"/>
    </row>
    <row r="2847" spans="10:10">
      <c r="J2847"/>
    </row>
    <row r="2848" spans="10:10">
      <c r="J2848"/>
    </row>
    <row r="2849" spans="10:10">
      <c r="J2849"/>
    </row>
    <row r="2850" spans="10:10">
      <c r="J2850"/>
    </row>
    <row r="2851" spans="10:10">
      <c r="J2851"/>
    </row>
    <row r="2852" spans="10:10">
      <c r="J2852"/>
    </row>
    <row r="2853" spans="10:10">
      <c r="J2853"/>
    </row>
    <row r="2854" spans="10:10">
      <c r="J2854"/>
    </row>
    <row r="2855" spans="10:10">
      <c r="J2855"/>
    </row>
    <row r="2856" spans="10:10">
      <c r="J2856"/>
    </row>
    <row r="2857" spans="10:10">
      <c r="J2857"/>
    </row>
    <row r="2858" spans="10:10">
      <c r="J2858"/>
    </row>
    <row r="2859" spans="10:10">
      <c r="J2859"/>
    </row>
    <row r="2860" spans="10:10">
      <c r="J2860"/>
    </row>
    <row r="2861" spans="10:10">
      <c r="J2861"/>
    </row>
    <row r="2862" spans="10:10">
      <c r="J2862"/>
    </row>
    <row r="2863" spans="10:10">
      <c r="J2863"/>
    </row>
    <row r="2864" spans="10:10">
      <c r="J2864"/>
    </row>
    <row r="2865" spans="10:10">
      <c r="J2865"/>
    </row>
    <row r="2866" spans="10:10">
      <c r="J2866"/>
    </row>
    <row r="2867" spans="10:10">
      <c r="J2867"/>
    </row>
    <row r="2868" spans="10:10">
      <c r="J2868"/>
    </row>
    <row r="2869" spans="10:10">
      <c r="J2869"/>
    </row>
    <row r="2870" spans="10:10">
      <c r="J2870"/>
    </row>
    <row r="2871" spans="10:10">
      <c r="J2871"/>
    </row>
    <row r="2872" spans="10:10">
      <c r="J2872"/>
    </row>
    <row r="2873" spans="10:10">
      <c r="J2873"/>
    </row>
    <row r="2874" spans="10:10">
      <c r="J2874"/>
    </row>
    <row r="2875" spans="10:10">
      <c r="J2875"/>
    </row>
    <row r="2876" spans="10:10">
      <c r="J2876"/>
    </row>
    <row r="2877" spans="10:10">
      <c r="J2877"/>
    </row>
    <row r="2878" spans="10:10">
      <c r="J2878"/>
    </row>
    <row r="2879" spans="10:10">
      <c r="J2879"/>
    </row>
    <row r="2880" spans="10:10">
      <c r="J2880"/>
    </row>
    <row r="2881" spans="10:10">
      <c r="J2881"/>
    </row>
    <row r="2882" spans="10:10">
      <c r="J2882"/>
    </row>
    <row r="2883" spans="10:10">
      <c r="J2883"/>
    </row>
    <row r="2884" spans="10:10">
      <c r="J2884"/>
    </row>
    <row r="2885" spans="10:10">
      <c r="J2885"/>
    </row>
    <row r="2886" spans="10:10">
      <c r="J2886"/>
    </row>
    <row r="2887" spans="10:10">
      <c r="J2887"/>
    </row>
    <row r="2888" spans="10:10">
      <c r="J2888"/>
    </row>
    <row r="2889" spans="10:10">
      <c r="J2889"/>
    </row>
    <row r="2890" spans="10:10">
      <c r="J2890"/>
    </row>
    <row r="2891" spans="10:10">
      <c r="J2891"/>
    </row>
    <row r="2892" spans="10:10">
      <c r="J2892"/>
    </row>
    <row r="2893" spans="10:10">
      <c r="J2893"/>
    </row>
    <row r="2894" spans="10:10">
      <c r="J2894"/>
    </row>
    <row r="2895" spans="10:10">
      <c r="J2895"/>
    </row>
    <row r="2896" spans="10:10">
      <c r="J2896"/>
    </row>
    <row r="2897" spans="10:10">
      <c r="J2897"/>
    </row>
    <row r="2898" spans="10:10">
      <c r="J2898"/>
    </row>
    <row r="2899" spans="10:10">
      <c r="J2899"/>
    </row>
    <row r="2900" spans="10:10">
      <c r="J2900"/>
    </row>
    <row r="2901" spans="10:10">
      <c r="J2901"/>
    </row>
    <row r="2902" spans="10:10">
      <c r="J2902"/>
    </row>
    <row r="2903" spans="10:10">
      <c r="J2903"/>
    </row>
    <row r="2904" spans="10:10">
      <c r="J2904"/>
    </row>
    <row r="2905" spans="10:10">
      <c r="J2905"/>
    </row>
    <row r="2906" spans="10:10">
      <c r="J2906"/>
    </row>
    <row r="2907" spans="10:10">
      <c r="J2907"/>
    </row>
    <row r="2908" spans="10:10">
      <c r="J2908"/>
    </row>
    <row r="2909" spans="10:10">
      <c r="J2909"/>
    </row>
    <row r="2910" spans="10:10">
      <c r="J2910"/>
    </row>
    <row r="2911" spans="10:10">
      <c r="J2911"/>
    </row>
    <row r="2912" spans="10:10">
      <c r="J2912"/>
    </row>
    <row r="2913" spans="10:10">
      <c r="J2913"/>
    </row>
    <row r="2914" spans="10:10">
      <c r="J2914"/>
    </row>
    <row r="2915" spans="10:10">
      <c r="J2915"/>
    </row>
    <row r="2916" spans="10:10">
      <c r="J2916"/>
    </row>
    <row r="2917" spans="10:10">
      <c r="J2917"/>
    </row>
    <row r="2918" spans="10:10">
      <c r="J2918"/>
    </row>
    <row r="2919" spans="10:10">
      <c r="J2919"/>
    </row>
    <row r="2920" spans="10:10">
      <c r="J2920"/>
    </row>
    <row r="2921" spans="10:10">
      <c r="J2921"/>
    </row>
    <row r="2922" spans="10:10">
      <c r="J2922"/>
    </row>
    <row r="2923" spans="10:10">
      <c r="J2923"/>
    </row>
    <row r="2924" spans="10:10">
      <c r="J2924"/>
    </row>
    <row r="2925" spans="10:10">
      <c r="J2925"/>
    </row>
    <row r="2926" spans="10:10">
      <c r="J2926"/>
    </row>
    <row r="2927" spans="10:10">
      <c r="J2927"/>
    </row>
    <row r="2928" spans="10:10">
      <c r="J2928"/>
    </row>
    <row r="2929" spans="10:10">
      <c r="J2929"/>
    </row>
    <row r="2930" spans="10:10">
      <c r="J2930"/>
    </row>
    <row r="2931" spans="10:10">
      <c r="J2931"/>
    </row>
    <row r="2932" spans="10:10">
      <c r="J2932"/>
    </row>
    <row r="2933" spans="10:10">
      <c r="J2933"/>
    </row>
    <row r="2934" spans="10:10">
      <c r="J2934"/>
    </row>
    <row r="2935" spans="10:10">
      <c r="J2935"/>
    </row>
    <row r="2936" spans="10:10">
      <c r="J2936"/>
    </row>
    <row r="2937" spans="10:10">
      <c r="J2937"/>
    </row>
    <row r="2938" spans="10:10">
      <c r="J2938"/>
    </row>
    <row r="2939" spans="10:10">
      <c r="J2939"/>
    </row>
    <row r="2940" spans="10:10">
      <c r="J2940"/>
    </row>
    <row r="2941" spans="10:10">
      <c r="J2941"/>
    </row>
    <row r="2942" spans="10:10">
      <c r="J2942"/>
    </row>
    <row r="2943" spans="10:10">
      <c r="J2943"/>
    </row>
    <row r="2944" spans="10:10">
      <c r="J2944"/>
    </row>
    <row r="2945" spans="10:10">
      <c r="J2945"/>
    </row>
    <row r="2946" spans="10:10">
      <c r="J2946"/>
    </row>
    <row r="2947" spans="10:10">
      <c r="J2947"/>
    </row>
    <row r="2948" spans="10:10">
      <c r="J2948"/>
    </row>
    <row r="2949" spans="10:10">
      <c r="J2949"/>
    </row>
    <row r="2950" spans="10:10">
      <c r="J2950"/>
    </row>
    <row r="2951" spans="10:10">
      <c r="J2951"/>
    </row>
    <row r="2952" spans="10:10">
      <c r="J2952"/>
    </row>
    <row r="2953" spans="10:10">
      <c r="J2953"/>
    </row>
    <row r="2954" spans="10:10">
      <c r="J2954"/>
    </row>
    <row r="2955" spans="10:10">
      <c r="J2955"/>
    </row>
    <row r="2956" spans="10:10">
      <c r="J2956"/>
    </row>
    <row r="2957" spans="10:10">
      <c r="J2957"/>
    </row>
    <row r="2958" spans="10:10">
      <c r="J2958"/>
    </row>
    <row r="2959" spans="10:10">
      <c r="J2959"/>
    </row>
    <row r="2960" spans="10:10">
      <c r="J2960"/>
    </row>
    <row r="2961" spans="10:10">
      <c r="J2961"/>
    </row>
    <row r="2962" spans="10:10">
      <c r="J2962"/>
    </row>
    <row r="2963" spans="10:10">
      <c r="J2963"/>
    </row>
    <row r="2964" spans="10:10">
      <c r="J2964"/>
    </row>
    <row r="2965" spans="10:10">
      <c r="J2965"/>
    </row>
    <row r="2966" spans="10:10">
      <c r="J2966"/>
    </row>
    <row r="2967" spans="10:10">
      <c r="J2967"/>
    </row>
    <row r="2968" spans="10:10">
      <c r="J2968"/>
    </row>
    <row r="2969" spans="10:10">
      <c r="J2969"/>
    </row>
    <row r="2970" spans="10:10">
      <c r="J2970"/>
    </row>
    <row r="2971" spans="10:10">
      <c r="J2971"/>
    </row>
    <row r="2972" spans="10:10">
      <c r="J2972"/>
    </row>
    <row r="2973" spans="10:10">
      <c r="J2973"/>
    </row>
    <row r="2974" spans="10:10">
      <c r="J2974"/>
    </row>
    <row r="2975" spans="10:10">
      <c r="J2975"/>
    </row>
    <row r="2976" spans="10:10">
      <c r="J2976"/>
    </row>
    <row r="2977" spans="10:10">
      <c r="J2977"/>
    </row>
    <row r="2978" spans="10:10">
      <c r="J2978"/>
    </row>
    <row r="2979" spans="10:10">
      <c r="J2979"/>
    </row>
    <row r="2980" spans="10:10">
      <c r="J2980"/>
    </row>
    <row r="2981" spans="10:10">
      <c r="J2981"/>
    </row>
    <row r="2982" spans="10:10">
      <c r="J2982"/>
    </row>
    <row r="2983" spans="10:10">
      <c r="J2983"/>
    </row>
    <row r="2984" spans="10:10">
      <c r="J2984"/>
    </row>
    <row r="2985" spans="10:10">
      <c r="J2985"/>
    </row>
    <row r="2986" spans="10:10">
      <c r="J2986"/>
    </row>
    <row r="2987" spans="10:10">
      <c r="J2987"/>
    </row>
    <row r="2988" spans="10:10">
      <c r="J2988"/>
    </row>
    <row r="2989" spans="10:10">
      <c r="J2989"/>
    </row>
    <row r="2990" spans="10:10">
      <c r="J2990"/>
    </row>
    <row r="2991" spans="10:10">
      <c r="J2991"/>
    </row>
    <row r="2992" spans="10:10">
      <c r="J2992"/>
    </row>
    <row r="2993" spans="10:10">
      <c r="J2993"/>
    </row>
    <row r="2994" spans="10:10">
      <c r="J2994"/>
    </row>
    <row r="2995" spans="10:10">
      <c r="J2995"/>
    </row>
    <row r="2996" spans="10:10">
      <c r="J2996"/>
    </row>
    <row r="2997" spans="10:10">
      <c r="J2997"/>
    </row>
    <row r="2998" spans="10:10">
      <c r="J2998"/>
    </row>
    <row r="2999" spans="10:10">
      <c r="J2999"/>
    </row>
    <row r="3000" spans="10:10">
      <c r="J3000"/>
    </row>
    <row r="3001" spans="10:10">
      <c r="J3001"/>
    </row>
    <row r="3002" spans="10:10">
      <c r="J3002"/>
    </row>
    <row r="3003" spans="10:10">
      <c r="J3003"/>
    </row>
    <row r="3004" spans="10:10">
      <c r="J3004"/>
    </row>
    <row r="3005" spans="10:10">
      <c r="J3005"/>
    </row>
    <row r="3006" spans="10:10">
      <c r="J3006"/>
    </row>
    <row r="3007" spans="10:10">
      <c r="J3007"/>
    </row>
    <row r="3008" spans="10:10">
      <c r="J3008"/>
    </row>
    <row r="3009" spans="10:10">
      <c r="J3009"/>
    </row>
    <row r="3010" spans="10:10">
      <c r="J3010"/>
    </row>
    <row r="3011" spans="10:10">
      <c r="J3011"/>
    </row>
    <row r="3012" spans="10:10">
      <c r="J3012"/>
    </row>
    <row r="3013" spans="10:10">
      <c r="J3013"/>
    </row>
    <row r="3014" spans="10:10">
      <c r="J3014"/>
    </row>
    <row r="3015" spans="10:10">
      <c r="J3015"/>
    </row>
    <row r="3016" spans="10:10">
      <c r="J3016"/>
    </row>
    <row r="3017" spans="10:10">
      <c r="J3017"/>
    </row>
    <row r="3018" spans="10:10">
      <c r="J3018"/>
    </row>
    <row r="3019" spans="10:10">
      <c r="J3019"/>
    </row>
    <row r="3020" spans="10:10">
      <c r="J3020"/>
    </row>
    <row r="3021" spans="10:10">
      <c r="J3021"/>
    </row>
    <row r="3022" spans="10:10">
      <c r="J3022"/>
    </row>
    <row r="3023" spans="10:10">
      <c r="J3023"/>
    </row>
    <row r="3024" spans="10:10">
      <c r="J3024"/>
    </row>
    <row r="3025" spans="10:10">
      <c r="J3025"/>
    </row>
    <row r="3026" spans="10:10">
      <c r="J3026"/>
    </row>
    <row r="3027" spans="10:10">
      <c r="J3027"/>
    </row>
    <row r="3028" spans="10:10">
      <c r="J3028"/>
    </row>
    <row r="3029" spans="10:10">
      <c r="J3029"/>
    </row>
    <row r="3030" spans="10:10">
      <c r="J3030"/>
    </row>
    <row r="3031" spans="10:10">
      <c r="J3031"/>
    </row>
    <row r="3032" spans="10:10">
      <c r="J3032"/>
    </row>
    <row r="3033" spans="10:10">
      <c r="J3033"/>
    </row>
    <row r="3034" spans="10:10">
      <c r="J3034"/>
    </row>
    <row r="3035" spans="10:10">
      <c r="J3035"/>
    </row>
    <row r="3036" spans="10:10">
      <c r="J3036"/>
    </row>
    <row r="3037" spans="10:10">
      <c r="J3037"/>
    </row>
    <row r="3038" spans="10:10">
      <c r="J3038"/>
    </row>
    <row r="3039" spans="10:10">
      <c r="J3039"/>
    </row>
    <row r="3040" spans="10:10">
      <c r="J3040"/>
    </row>
    <row r="3041" spans="10:10">
      <c r="J3041"/>
    </row>
    <row r="3042" spans="10:10">
      <c r="J3042"/>
    </row>
    <row r="3043" spans="10:10">
      <c r="J3043"/>
    </row>
    <row r="3044" spans="10:10">
      <c r="J3044"/>
    </row>
    <row r="3045" spans="10:10">
      <c r="J3045"/>
    </row>
    <row r="3046" spans="10:10">
      <c r="J3046"/>
    </row>
    <row r="3047" spans="10:10">
      <c r="J3047"/>
    </row>
    <row r="3048" spans="10:10">
      <c r="J3048"/>
    </row>
    <row r="3049" spans="10:10">
      <c r="J3049"/>
    </row>
    <row r="3050" spans="10:10">
      <c r="J3050"/>
    </row>
    <row r="3051" spans="10:10">
      <c r="J3051"/>
    </row>
    <row r="3052" spans="10:10">
      <c r="J3052"/>
    </row>
    <row r="3053" spans="10:10">
      <c r="J3053"/>
    </row>
    <row r="3054" spans="10:10">
      <c r="J3054"/>
    </row>
    <row r="3055" spans="10:10">
      <c r="J3055"/>
    </row>
    <row r="3056" spans="10:10">
      <c r="J3056"/>
    </row>
    <row r="3057" spans="10:10">
      <c r="J3057"/>
    </row>
    <row r="3058" spans="10:10">
      <c r="J3058"/>
    </row>
    <row r="3059" spans="10:10">
      <c r="J3059"/>
    </row>
    <row r="3060" spans="10:10">
      <c r="J3060"/>
    </row>
    <row r="3061" spans="10:10">
      <c r="J3061"/>
    </row>
    <row r="3062" spans="10:10">
      <c r="J3062"/>
    </row>
    <row r="3063" spans="10:10">
      <c r="J3063"/>
    </row>
    <row r="3064" spans="10:10">
      <c r="J3064"/>
    </row>
    <row r="3065" spans="10:10">
      <c r="J3065"/>
    </row>
    <row r="3066" spans="10:10">
      <c r="J3066"/>
    </row>
    <row r="3067" spans="10:10">
      <c r="J3067"/>
    </row>
    <row r="3068" spans="10:10">
      <c r="J3068"/>
    </row>
    <row r="3069" spans="10:10">
      <c r="J3069"/>
    </row>
    <row r="3070" spans="10:10">
      <c r="J3070"/>
    </row>
    <row r="3071" spans="10:10">
      <c r="J3071"/>
    </row>
    <row r="3072" spans="10:10">
      <c r="J3072"/>
    </row>
    <row r="3073" spans="10:10">
      <c r="J3073"/>
    </row>
    <row r="3074" spans="10:10">
      <c r="J3074"/>
    </row>
    <row r="3075" spans="10:10">
      <c r="J3075"/>
    </row>
    <row r="3076" spans="10:10">
      <c r="J3076"/>
    </row>
    <row r="3077" spans="10:10">
      <c r="J3077"/>
    </row>
    <row r="3078" spans="10:10">
      <c r="J3078"/>
    </row>
    <row r="3079" spans="10:10">
      <c r="J3079"/>
    </row>
    <row r="3080" spans="10:10">
      <c r="J3080"/>
    </row>
    <row r="3081" spans="10:10">
      <c r="J3081"/>
    </row>
    <row r="3082" spans="10:10">
      <c r="J3082"/>
    </row>
    <row r="3083" spans="10:10">
      <c r="J3083"/>
    </row>
    <row r="3084" spans="10:10">
      <c r="J3084"/>
    </row>
    <row r="3085" spans="10:10">
      <c r="J3085"/>
    </row>
    <row r="3086" spans="10:10">
      <c r="J3086"/>
    </row>
    <row r="3087" spans="10:10">
      <c r="J3087"/>
    </row>
    <row r="3088" spans="10:10">
      <c r="J3088"/>
    </row>
    <row r="3089" spans="10:10">
      <c r="J3089"/>
    </row>
    <row r="3090" spans="10:10">
      <c r="J3090"/>
    </row>
    <row r="3091" spans="10:10">
      <c r="J3091"/>
    </row>
    <row r="3092" spans="10:10">
      <c r="J3092"/>
    </row>
    <row r="3093" spans="10:10">
      <c r="J3093"/>
    </row>
    <row r="3094" spans="10:10">
      <c r="J3094"/>
    </row>
    <row r="3095" spans="10:10">
      <c r="J3095"/>
    </row>
    <row r="3096" spans="10:10">
      <c r="J3096"/>
    </row>
    <row r="3097" spans="10:10">
      <c r="J3097"/>
    </row>
    <row r="3098" spans="10:10">
      <c r="J3098"/>
    </row>
    <row r="3099" spans="10:10">
      <c r="J3099"/>
    </row>
    <row r="3100" spans="10:10">
      <c r="J3100"/>
    </row>
    <row r="3101" spans="10:10">
      <c r="J3101"/>
    </row>
    <row r="3102" spans="10:10">
      <c r="J3102"/>
    </row>
    <row r="3103" spans="10:10">
      <c r="J3103"/>
    </row>
    <row r="3104" spans="10:10">
      <c r="J3104"/>
    </row>
    <row r="3105" spans="10:10">
      <c r="J3105"/>
    </row>
    <row r="3106" spans="10:10">
      <c r="J3106"/>
    </row>
    <row r="3107" spans="10:10">
      <c r="J3107"/>
    </row>
    <row r="3108" spans="10:10">
      <c r="J3108"/>
    </row>
    <row r="3109" spans="10:10">
      <c r="J3109"/>
    </row>
    <row r="3110" spans="10:10">
      <c r="J3110"/>
    </row>
    <row r="3111" spans="10:10">
      <c r="J3111"/>
    </row>
    <row r="3112" spans="10:10">
      <c r="J3112"/>
    </row>
    <row r="3113" spans="10:10">
      <c r="J3113"/>
    </row>
    <row r="3114" spans="10:10">
      <c r="J3114"/>
    </row>
    <row r="3115" spans="10:10">
      <c r="J3115"/>
    </row>
    <row r="3116" spans="10:10">
      <c r="J3116"/>
    </row>
    <row r="3117" spans="10:10">
      <c r="J3117"/>
    </row>
    <row r="3118" spans="10:10">
      <c r="J3118"/>
    </row>
    <row r="3119" spans="10:10">
      <c r="J3119"/>
    </row>
    <row r="3120" spans="10:10">
      <c r="J3120"/>
    </row>
    <row r="3121" spans="10:10">
      <c r="J3121"/>
    </row>
    <row r="3122" spans="10:10">
      <c r="J3122"/>
    </row>
    <row r="3123" spans="10:10">
      <c r="J3123"/>
    </row>
    <row r="3124" spans="10:10">
      <c r="J3124"/>
    </row>
    <row r="3125" spans="10:10">
      <c r="J3125"/>
    </row>
    <row r="3126" spans="10:10">
      <c r="J3126"/>
    </row>
    <row r="3127" spans="10:10">
      <c r="J3127"/>
    </row>
    <row r="3128" spans="10:10">
      <c r="J3128"/>
    </row>
    <row r="3129" spans="10:10">
      <c r="J3129"/>
    </row>
    <row r="3130" spans="10:10">
      <c r="J3130"/>
    </row>
    <row r="3131" spans="10:10">
      <c r="J3131"/>
    </row>
    <row r="3132" spans="10:10">
      <c r="J3132"/>
    </row>
    <row r="3133" spans="10:10">
      <c r="J3133"/>
    </row>
    <row r="3134" spans="10:10">
      <c r="J3134"/>
    </row>
    <row r="3135" spans="10:10">
      <c r="J3135"/>
    </row>
    <row r="3136" spans="10:10">
      <c r="J3136"/>
    </row>
    <row r="3137" spans="10:10">
      <c r="J3137"/>
    </row>
    <row r="3138" spans="10:10">
      <c r="J3138"/>
    </row>
    <row r="3139" spans="10:10">
      <c r="J3139"/>
    </row>
    <row r="3140" spans="10:10">
      <c r="J3140"/>
    </row>
    <row r="3141" spans="10:10">
      <c r="J3141"/>
    </row>
    <row r="3142" spans="10:10">
      <c r="J3142"/>
    </row>
    <row r="3143" spans="10:10">
      <c r="J3143"/>
    </row>
    <row r="3144" spans="10:10">
      <c r="J3144"/>
    </row>
    <row r="3145" spans="10:10">
      <c r="J3145"/>
    </row>
    <row r="3146" spans="10:10">
      <c r="J3146"/>
    </row>
    <row r="3147" spans="10:10">
      <c r="J3147"/>
    </row>
    <row r="3148" spans="10:10">
      <c r="J3148"/>
    </row>
    <row r="3149" spans="10:10">
      <c r="J3149"/>
    </row>
    <row r="3150" spans="10:10">
      <c r="J3150"/>
    </row>
    <row r="3151" spans="10:10">
      <c r="J3151"/>
    </row>
    <row r="3152" spans="10:10">
      <c r="J3152"/>
    </row>
    <row r="3153" spans="10:10">
      <c r="J3153"/>
    </row>
    <row r="3154" spans="10:10">
      <c r="J3154"/>
    </row>
    <row r="3155" spans="10:10">
      <c r="J3155"/>
    </row>
    <row r="3156" spans="10:10">
      <c r="J3156"/>
    </row>
    <row r="3157" spans="10:10">
      <c r="J3157"/>
    </row>
    <row r="3158" spans="10:10">
      <c r="J3158"/>
    </row>
    <row r="3159" spans="10:10">
      <c r="J3159"/>
    </row>
    <row r="3160" spans="10:10">
      <c r="J3160"/>
    </row>
    <row r="3161" spans="10:10">
      <c r="J3161"/>
    </row>
    <row r="3162" spans="10:10">
      <c r="J3162"/>
    </row>
    <row r="3163" spans="10:10">
      <c r="J3163"/>
    </row>
    <row r="3164" spans="10:10">
      <c r="J3164"/>
    </row>
    <row r="3165" spans="10:10">
      <c r="J3165"/>
    </row>
    <row r="3166" spans="10:10">
      <c r="J3166"/>
    </row>
    <row r="3167" spans="10:10">
      <c r="J3167"/>
    </row>
    <row r="3168" spans="10:10">
      <c r="J3168"/>
    </row>
    <row r="3169" spans="10:10">
      <c r="J3169"/>
    </row>
    <row r="3170" spans="10:10">
      <c r="J3170"/>
    </row>
    <row r="3171" spans="10:10">
      <c r="J3171"/>
    </row>
    <row r="3172" spans="10:10">
      <c r="J3172"/>
    </row>
    <row r="3173" spans="10:10">
      <c r="J3173"/>
    </row>
    <row r="3174" spans="10:10">
      <c r="J3174"/>
    </row>
    <row r="3175" spans="10:10">
      <c r="J3175"/>
    </row>
    <row r="3176" spans="10:10">
      <c r="J3176"/>
    </row>
    <row r="3177" spans="10:10">
      <c r="J3177"/>
    </row>
    <row r="3178" spans="10:10">
      <c r="J3178"/>
    </row>
    <row r="3179" spans="10:10">
      <c r="J3179"/>
    </row>
    <row r="3180" spans="10:10">
      <c r="J3180"/>
    </row>
    <row r="3181" spans="10:10">
      <c r="J3181"/>
    </row>
    <row r="3182" spans="10:10">
      <c r="J3182"/>
    </row>
    <row r="3183" spans="10:10">
      <c r="J3183"/>
    </row>
    <row r="3184" spans="10:10">
      <c r="J3184"/>
    </row>
    <row r="3185" spans="10:10">
      <c r="J3185"/>
    </row>
    <row r="3186" spans="10:10">
      <c r="J3186"/>
    </row>
    <row r="3187" spans="10:10">
      <c r="J3187"/>
    </row>
    <row r="3188" spans="10:10">
      <c r="J3188"/>
    </row>
    <row r="3189" spans="10:10">
      <c r="J3189"/>
    </row>
    <row r="3190" spans="10:10">
      <c r="J3190"/>
    </row>
    <row r="3191" spans="10:10">
      <c r="J3191"/>
    </row>
    <row r="3192" spans="10:10">
      <c r="J3192"/>
    </row>
    <row r="3193" spans="10:10">
      <c r="J3193"/>
    </row>
    <row r="3194" spans="10:10">
      <c r="J3194"/>
    </row>
    <row r="3195" spans="10:10">
      <c r="J3195"/>
    </row>
    <row r="3196" spans="10:10">
      <c r="J3196"/>
    </row>
    <row r="3197" spans="10:10">
      <c r="J3197"/>
    </row>
    <row r="3198" spans="10:10">
      <c r="J3198"/>
    </row>
    <row r="3199" spans="10:10">
      <c r="J3199"/>
    </row>
    <row r="3200" spans="10:10">
      <c r="J3200"/>
    </row>
    <row r="3201" spans="10:10">
      <c r="J3201"/>
    </row>
    <row r="3202" spans="10:10">
      <c r="J3202"/>
    </row>
    <row r="3203" spans="10:10">
      <c r="J3203"/>
    </row>
    <row r="3204" spans="10:10">
      <c r="J3204"/>
    </row>
    <row r="3205" spans="10:10">
      <c r="J3205"/>
    </row>
    <row r="3206" spans="10:10">
      <c r="J3206"/>
    </row>
    <row r="3207" spans="10:10">
      <c r="J3207"/>
    </row>
    <row r="3208" spans="10:10">
      <c r="J3208"/>
    </row>
    <row r="3209" spans="10:10">
      <c r="J3209"/>
    </row>
    <row r="3210" spans="10:10">
      <c r="J3210"/>
    </row>
    <row r="3211" spans="10:10">
      <c r="J3211"/>
    </row>
    <row r="3212" spans="10:10">
      <c r="J3212"/>
    </row>
    <row r="3213" spans="10:10">
      <c r="J3213"/>
    </row>
    <row r="3214" spans="10:10">
      <c r="J3214"/>
    </row>
    <row r="3215" spans="10:10">
      <c r="J3215"/>
    </row>
    <row r="3216" spans="10:10">
      <c r="J3216"/>
    </row>
    <row r="3217" spans="10:10">
      <c r="J3217"/>
    </row>
    <row r="3218" spans="10:10">
      <c r="J3218"/>
    </row>
    <row r="3219" spans="10:10">
      <c r="J3219"/>
    </row>
    <row r="3220" spans="10:10">
      <c r="J3220"/>
    </row>
    <row r="3221" spans="10:10">
      <c r="J3221"/>
    </row>
    <row r="3222" spans="10:10">
      <c r="J3222"/>
    </row>
    <row r="3223" spans="10:10">
      <c r="J3223"/>
    </row>
    <row r="3224" spans="10:10">
      <c r="J3224"/>
    </row>
    <row r="3225" spans="10:10">
      <c r="J3225"/>
    </row>
    <row r="3226" spans="10:10">
      <c r="J3226"/>
    </row>
    <row r="3227" spans="10:10">
      <c r="J3227"/>
    </row>
    <row r="3228" spans="10:10">
      <c r="J3228"/>
    </row>
    <row r="3229" spans="10:10">
      <c r="J3229"/>
    </row>
    <row r="3230" spans="10:10">
      <c r="J3230"/>
    </row>
    <row r="3231" spans="10:10">
      <c r="J3231"/>
    </row>
    <row r="3232" spans="10:10">
      <c r="J3232"/>
    </row>
    <row r="3233" spans="10:10">
      <c r="J3233"/>
    </row>
    <row r="3234" spans="10:10">
      <c r="J3234"/>
    </row>
    <row r="3235" spans="10:10">
      <c r="J3235"/>
    </row>
    <row r="3236" spans="10:10">
      <c r="J3236"/>
    </row>
    <row r="3237" spans="10:10">
      <c r="J3237"/>
    </row>
    <row r="3238" spans="10:10">
      <c r="J3238"/>
    </row>
    <row r="3239" spans="10:10">
      <c r="J3239"/>
    </row>
    <row r="3240" spans="10:10">
      <c r="J3240"/>
    </row>
    <row r="3241" spans="10:10">
      <c r="J3241"/>
    </row>
    <row r="3242" spans="10:10">
      <c r="J3242"/>
    </row>
    <row r="3243" spans="10:10">
      <c r="J3243"/>
    </row>
    <row r="3244" spans="10:10">
      <c r="J3244"/>
    </row>
    <row r="3245" spans="10:10">
      <c r="J3245"/>
    </row>
    <row r="3246" spans="10:10">
      <c r="J3246"/>
    </row>
    <row r="3247" spans="10:10">
      <c r="J3247"/>
    </row>
    <row r="3248" spans="10:10">
      <c r="J3248"/>
    </row>
    <row r="3249" spans="10:10">
      <c r="J3249"/>
    </row>
    <row r="3250" spans="10:10">
      <c r="J3250"/>
    </row>
    <row r="3251" spans="10:10">
      <c r="J3251"/>
    </row>
    <row r="3252" spans="10:10">
      <c r="J3252"/>
    </row>
    <row r="3253" spans="10:10">
      <c r="J3253"/>
    </row>
    <row r="3254" spans="10:10">
      <c r="J3254"/>
    </row>
    <row r="3255" spans="10:10">
      <c r="J3255"/>
    </row>
    <row r="3256" spans="10:10">
      <c r="J3256"/>
    </row>
    <row r="3257" spans="10:10">
      <c r="J3257"/>
    </row>
    <row r="3258" spans="10:10">
      <c r="J3258"/>
    </row>
    <row r="3259" spans="10:10">
      <c r="J3259"/>
    </row>
    <row r="3260" spans="10:10">
      <c r="J3260"/>
    </row>
    <row r="3261" spans="10:10">
      <c r="J3261"/>
    </row>
    <row r="3262" spans="10:10">
      <c r="J3262"/>
    </row>
    <row r="3263" spans="10:10">
      <c r="J3263"/>
    </row>
    <row r="3264" spans="10:10">
      <c r="J3264"/>
    </row>
    <row r="3265" spans="10:10">
      <c r="J3265"/>
    </row>
    <row r="3266" spans="10:10">
      <c r="J3266"/>
    </row>
    <row r="3267" spans="10:10">
      <c r="J3267"/>
    </row>
    <row r="3268" spans="10:10">
      <c r="J3268"/>
    </row>
    <row r="3269" spans="10:10">
      <c r="J3269"/>
    </row>
    <row r="3270" spans="10:10">
      <c r="J3270"/>
    </row>
    <row r="3271" spans="10:10">
      <c r="J3271"/>
    </row>
    <row r="3272" spans="10:10">
      <c r="J3272"/>
    </row>
    <row r="3273" spans="10:10">
      <c r="J3273"/>
    </row>
    <row r="3274" spans="10:10">
      <c r="J3274"/>
    </row>
    <row r="3275" spans="10:10">
      <c r="J3275"/>
    </row>
    <row r="3276" spans="10:10">
      <c r="J3276"/>
    </row>
    <row r="3277" spans="10:10">
      <c r="J3277"/>
    </row>
    <row r="3278" spans="10:10">
      <c r="J3278"/>
    </row>
    <row r="3279" spans="10:10">
      <c r="J3279"/>
    </row>
    <row r="3280" spans="10:10">
      <c r="J3280"/>
    </row>
    <row r="3281" spans="10:10">
      <c r="J3281"/>
    </row>
    <row r="3282" spans="10:10">
      <c r="J3282"/>
    </row>
    <row r="3283" spans="10:10">
      <c r="J3283"/>
    </row>
    <row r="3284" spans="10:10">
      <c r="J3284"/>
    </row>
    <row r="3285" spans="10:10">
      <c r="J3285"/>
    </row>
    <row r="3286" spans="10:10">
      <c r="J3286"/>
    </row>
    <row r="3287" spans="10:10">
      <c r="J3287"/>
    </row>
    <row r="3288" spans="10:10">
      <c r="J3288"/>
    </row>
    <row r="3289" spans="10:10">
      <c r="J3289"/>
    </row>
    <row r="3290" spans="10:10">
      <c r="J3290"/>
    </row>
    <row r="3291" spans="10:10">
      <c r="J3291"/>
    </row>
    <row r="3292" spans="10:10">
      <c r="J3292"/>
    </row>
    <row r="3293" spans="10:10">
      <c r="J3293"/>
    </row>
    <row r="3294" spans="10:10">
      <c r="J3294"/>
    </row>
    <row r="3295" spans="10:10">
      <c r="J3295"/>
    </row>
    <row r="3296" spans="10:10">
      <c r="J3296"/>
    </row>
    <row r="3297" spans="10:10">
      <c r="J3297"/>
    </row>
    <row r="3298" spans="10:10">
      <c r="J3298"/>
    </row>
    <row r="3299" spans="10:10">
      <c r="J3299"/>
    </row>
    <row r="3300" spans="10:10">
      <c r="J3300"/>
    </row>
    <row r="3301" spans="10:10">
      <c r="J3301"/>
    </row>
    <row r="3302" spans="10:10">
      <c r="J3302"/>
    </row>
    <row r="3303" spans="10:10">
      <c r="J3303"/>
    </row>
    <row r="3304" spans="10:10">
      <c r="J3304"/>
    </row>
    <row r="3305" spans="10:10">
      <c r="J3305"/>
    </row>
    <row r="3306" spans="10:10">
      <c r="J3306"/>
    </row>
    <row r="3307" spans="10:10">
      <c r="J3307"/>
    </row>
    <row r="3308" spans="10:10">
      <c r="J3308"/>
    </row>
    <row r="3309" spans="10:10">
      <c r="J3309"/>
    </row>
    <row r="3310" spans="10:10">
      <c r="J3310"/>
    </row>
    <row r="3311" spans="10:10">
      <c r="J3311"/>
    </row>
    <row r="3312" spans="10:10">
      <c r="J3312"/>
    </row>
    <row r="3313" spans="10:10">
      <c r="J3313"/>
    </row>
    <row r="3314" spans="10:10">
      <c r="J3314"/>
    </row>
    <row r="3315" spans="10:10">
      <c r="J3315"/>
    </row>
    <row r="3316" spans="10:10">
      <c r="J3316"/>
    </row>
    <row r="3317" spans="10:10">
      <c r="J3317"/>
    </row>
    <row r="3318" spans="10:10">
      <c r="J3318"/>
    </row>
    <row r="3319" spans="10:10">
      <c r="J3319"/>
    </row>
    <row r="3320" spans="10:10">
      <c r="J3320"/>
    </row>
    <row r="3321" spans="10:10">
      <c r="J3321"/>
    </row>
    <row r="3322" spans="10:10">
      <c r="J3322"/>
    </row>
    <row r="3323" spans="10:10">
      <c r="J3323"/>
    </row>
    <row r="3324" spans="10:10">
      <c r="J3324"/>
    </row>
    <row r="3325" spans="10:10">
      <c r="J3325"/>
    </row>
    <row r="3326" spans="10:10">
      <c r="J3326"/>
    </row>
    <row r="3327" spans="10:10">
      <c r="J3327"/>
    </row>
    <row r="3328" spans="10:10">
      <c r="J3328"/>
    </row>
    <row r="3329" spans="10:10">
      <c r="J3329"/>
    </row>
    <row r="3330" spans="10:10">
      <c r="J3330"/>
    </row>
    <row r="3331" spans="10:10">
      <c r="J3331"/>
    </row>
    <row r="3332" spans="10:10">
      <c r="J3332"/>
    </row>
    <row r="3333" spans="10:10">
      <c r="J3333"/>
    </row>
    <row r="3334" spans="10:10">
      <c r="J3334"/>
    </row>
    <row r="3335" spans="10:10">
      <c r="J3335"/>
    </row>
    <row r="3336" spans="10:10">
      <c r="J3336"/>
    </row>
    <row r="3337" spans="10:10">
      <c r="J3337"/>
    </row>
    <row r="3338" spans="10:10">
      <c r="J3338"/>
    </row>
    <row r="3339" spans="10:10">
      <c r="J3339"/>
    </row>
    <row r="3340" spans="10:10">
      <c r="J3340"/>
    </row>
    <row r="3341" spans="10:10">
      <c r="J3341"/>
    </row>
    <row r="3342" spans="10:10">
      <c r="J3342"/>
    </row>
    <row r="3343" spans="10:10">
      <c r="J3343"/>
    </row>
    <row r="3344" spans="10:10">
      <c r="J3344"/>
    </row>
    <row r="3345" spans="10:10">
      <c r="J3345"/>
    </row>
    <row r="3346" spans="10:10">
      <c r="J3346"/>
    </row>
    <row r="3347" spans="10:10">
      <c r="J3347"/>
    </row>
    <row r="3348" spans="10:10">
      <c r="J3348"/>
    </row>
    <row r="3349" spans="10:10">
      <c r="J3349"/>
    </row>
    <row r="3350" spans="10:10">
      <c r="J3350"/>
    </row>
    <row r="3351" spans="10:10">
      <c r="J3351"/>
    </row>
    <row r="3352" spans="10:10">
      <c r="J3352"/>
    </row>
    <row r="3353" spans="10:10">
      <c r="J3353"/>
    </row>
    <row r="3354" spans="10:10">
      <c r="J3354"/>
    </row>
    <row r="3355" spans="10:10">
      <c r="J3355"/>
    </row>
    <row r="3356" spans="10:10">
      <c r="J3356"/>
    </row>
    <row r="3357" spans="10:10">
      <c r="J3357"/>
    </row>
    <row r="3358" spans="10:10">
      <c r="J3358"/>
    </row>
    <row r="3359" spans="10:10">
      <c r="J3359"/>
    </row>
    <row r="3360" spans="10:10">
      <c r="J3360"/>
    </row>
    <row r="3361" spans="10:10">
      <c r="J3361"/>
    </row>
    <row r="3362" spans="10:10">
      <c r="J3362"/>
    </row>
    <row r="3363" spans="10:10">
      <c r="J3363"/>
    </row>
    <row r="3364" spans="10:10">
      <c r="J3364"/>
    </row>
    <row r="3365" spans="10:10">
      <c r="J3365"/>
    </row>
    <row r="3366" spans="10:10">
      <c r="J3366"/>
    </row>
    <row r="3367" spans="10:10">
      <c r="J3367"/>
    </row>
    <row r="3368" spans="10:10">
      <c r="J3368"/>
    </row>
    <row r="3369" spans="10:10">
      <c r="J3369"/>
    </row>
    <row r="3370" spans="10:10">
      <c r="J3370"/>
    </row>
    <row r="3371" spans="10:10">
      <c r="J3371"/>
    </row>
    <row r="3372" spans="10:10">
      <c r="J3372"/>
    </row>
    <row r="3373" spans="10:10">
      <c r="J3373"/>
    </row>
    <row r="3374" spans="10:10">
      <c r="J3374"/>
    </row>
    <row r="3375" spans="10:10">
      <c r="J3375"/>
    </row>
    <row r="3376" spans="10:10">
      <c r="J3376"/>
    </row>
    <row r="3377" spans="10:10">
      <c r="J3377"/>
    </row>
    <row r="3378" spans="10:10">
      <c r="J3378"/>
    </row>
    <row r="3379" spans="10:10">
      <c r="J3379"/>
    </row>
    <row r="3380" spans="10:10">
      <c r="J3380"/>
    </row>
    <row r="3381" spans="10:10">
      <c r="J3381"/>
    </row>
    <row r="3382" spans="10:10">
      <c r="J3382"/>
    </row>
    <row r="3383" spans="10:10">
      <c r="J3383"/>
    </row>
    <row r="3384" spans="10:10">
      <c r="J3384"/>
    </row>
    <row r="3385" spans="10:10">
      <c r="J3385"/>
    </row>
    <row r="3386" spans="10:10">
      <c r="J3386"/>
    </row>
    <row r="3387" spans="10:10">
      <c r="J3387"/>
    </row>
    <row r="3388" spans="10:10">
      <c r="J3388"/>
    </row>
    <row r="3389" spans="10:10">
      <c r="J3389"/>
    </row>
    <row r="3390" spans="10:10">
      <c r="J3390"/>
    </row>
    <row r="3391" spans="10:10">
      <c r="J3391"/>
    </row>
    <row r="3392" spans="10:10">
      <c r="J3392"/>
    </row>
    <row r="3393" spans="10:10">
      <c r="J3393"/>
    </row>
    <row r="3394" spans="10:10">
      <c r="J3394"/>
    </row>
    <row r="3395" spans="10:10">
      <c r="J3395"/>
    </row>
    <row r="3396" spans="10:10">
      <c r="J3396"/>
    </row>
    <row r="3397" spans="10:10">
      <c r="J3397"/>
    </row>
    <row r="3398" spans="10:10">
      <c r="J3398"/>
    </row>
    <row r="3399" spans="10:10">
      <c r="J3399"/>
    </row>
    <row r="3400" spans="10:10">
      <c r="J3400"/>
    </row>
    <row r="3401" spans="10:10">
      <c r="J3401"/>
    </row>
    <row r="3402" spans="10:10">
      <c r="J3402"/>
    </row>
    <row r="3403" spans="10:10">
      <c r="J3403"/>
    </row>
    <row r="3404" spans="10:10">
      <c r="J3404"/>
    </row>
    <row r="3405" spans="10:10">
      <c r="J3405"/>
    </row>
    <row r="3406" spans="10:10">
      <c r="J3406"/>
    </row>
    <row r="3407" spans="10:10">
      <c r="J3407"/>
    </row>
    <row r="3408" spans="10:10">
      <c r="J3408"/>
    </row>
    <row r="3409" spans="10:10">
      <c r="J3409"/>
    </row>
    <row r="3410" spans="10:10">
      <c r="J3410"/>
    </row>
    <row r="3411" spans="10:10">
      <c r="J3411"/>
    </row>
    <row r="3412" spans="10:10">
      <c r="J3412"/>
    </row>
    <row r="3413" spans="10:10">
      <c r="J3413"/>
    </row>
    <row r="3414" spans="10:10">
      <c r="J3414"/>
    </row>
    <row r="3415" spans="10:10">
      <c r="J3415"/>
    </row>
    <row r="3416" spans="10:10">
      <c r="J3416"/>
    </row>
    <row r="3417" spans="10:10">
      <c r="J3417"/>
    </row>
    <row r="3418" spans="10:10">
      <c r="J3418"/>
    </row>
    <row r="3419" spans="10:10">
      <c r="J3419"/>
    </row>
    <row r="3420" spans="10:10">
      <c r="J3420"/>
    </row>
    <row r="3421" spans="10:10">
      <c r="J3421"/>
    </row>
    <row r="3422" spans="10:10">
      <c r="J3422"/>
    </row>
    <row r="3423" spans="10:10">
      <c r="J3423"/>
    </row>
    <row r="3424" spans="10:10">
      <c r="J3424"/>
    </row>
    <row r="3425" spans="10:10">
      <c r="J3425"/>
    </row>
    <row r="3426" spans="10:10">
      <c r="J3426"/>
    </row>
    <row r="3427" spans="10:10">
      <c r="J3427"/>
    </row>
    <row r="3428" spans="10:10">
      <c r="J3428"/>
    </row>
    <row r="3429" spans="10:10">
      <c r="J3429"/>
    </row>
    <row r="3430" spans="10:10">
      <c r="J3430"/>
    </row>
    <row r="3431" spans="10:10">
      <c r="J3431"/>
    </row>
    <row r="3432" spans="10:10">
      <c r="J3432"/>
    </row>
    <row r="3433" spans="10:10">
      <c r="J3433"/>
    </row>
    <row r="3434" spans="10:10">
      <c r="J3434"/>
    </row>
    <row r="3435" spans="10:10">
      <c r="J3435"/>
    </row>
    <row r="3436" spans="10:10">
      <c r="J3436"/>
    </row>
    <row r="3437" spans="10:10">
      <c r="J3437"/>
    </row>
    <row r="3438" spans="10:10">
      <c r="J3438"/>
    </row>
    <row r="3439" spans="10:10">
      <c r="J3439"/>
    </row>
    <row r="3440" spans="10:10">
      <c r="J3440"/>
    </row>
    <row r="3441" spans="10:10">
      <c r="J3441"/>
    </row>
    <row r="3442" spans="10:10">
      <c r="J3442"/>
    </row>
    <row r="3443" spans="10:10">
      <c r="J3443"/>
    </row>
    <row r="3444" spans="10:10">
      <c r="J3444"/>
    </row>
    <row r="3445" spans="10:10">
      <c r="J3445"/>
    </row>
    <row r="3446" spans="10:10">
      <c r="J3446"/>
    </row>
    <row r="3447" spans="10:10">
      <c r="J3447"/>
    </row>
    <row r="3448" spans="10:10">
      <c r="J3448"/>
    </row>
    <row r="3449" spans="10:10">
      <c r="J3449"/>
    </row>
    <row r="3450" spans="10:10">
      <c r="J3450"/>
    </row>
    <row r="3451" spans="10:10">
      <c r="J3451"/>
    </row>
    <row r="3452" spans="10:10">
      <c r="J3452"/>
    </row>
    <row r="3453" spans="10:10">
      <c r="J3453"/>
    </row>
    <row r="3454" spans="10:10">
      <c r="J3454"/>
    </row>
    <row r="3455" spans="10:10">
      <c r="J3455"/>
    </row>
    <row r="3456" spans="10:10">
      <c r="J3456"/>
    </row>
    <row r="3457" spans="10:10">
      <c r="J3457"/>
    </row>
    <row r="3458" spans="10:10">
      <c r="J3458"/>
    </row>
    <row r="3459" spans="10:10">
      <c r="J3459"/>
    </row>
    <row r="3460" spans="10:10">
      <c r="J3460"/>
    </row>
    <row r="3461" spans="10:10">
      <c r="J3461"/>
    </row>
    <row r="3462" spans="10:10">
      <c r="J3462"/>
    </row>
    <row r="3463" spans="10:10">
      <c r="J3463"/>
    </row>
    <row r="3464" spans="10:10">
      <c r="J3464"/>
    </row>
  </sheetData>
  <sortState ref="A24:J32">
    <sortCondition ref="A24:A32"/>
  </sortState>
  <pageMargins left="0.75" right="0.75" top="1" bottom="1" header="0.5" footer="0.5"/>
  <pageSetup scale="72" fitToHeight="2" orientation="landscape" r:id="rId1"/>
  <headerFooter alignWithMargins="0">
    <oddHeader>&amp;CRES and EEI Grants - REAP Interim Rule
7 CFR Part 4280-B</oddHeader>
    <oddFooter>Page &amp;P of &amp;N</oddFooter>
  </headerFooter>
  <colBreaks count="1" manualBreakCount="1">
    <brk id="1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9"/>
  <sheetViews>
    <sheetView zoomScaleNormal="100" workbookViewId="0">
      <selection activeCell="A10" sqref="A10:I10"/>
    </sheetView>
  </sheetViews>
  <sheetFormatPr defaultRowHeight="12.75"/>
  <cols>
    <col min="1" max="1" width="76.140625" customWidth="1"/>
    <col min="2" max="2" width="2" customWidth="1"/>
    <col min="4" max="4" width="2.140625" customWidth="1"/>
    <col min="6" max="6" width="2.5703125" customWidth="1"/>
    <col min="8" max="8" width="2.5703125" customWidth="1"/>
    <col min="9" max="9" width="14.85546875" customWidth="1"/>
  </cols>
  <sheetData>
    <row r="1" spans="1:19" ht="54.75" customHeight="1" thickBot="1">
      <c r="A1" s="223" t="s">
        <v>192</v>
      </c>
      <c r="B1" s="224"/>
      <c r="C1" s="224"/>
      <c r="D1" s="224"/>
      <c r="E1" s="224"/>
      <c r="F1" s="224"/>
      <c r="G1" s="224"/>
      <c r="H1" s="224"/>
      <c r="I1" s="225"/>
      <c r="M1" s="105"/>
      <c r="Q1" s="62"/>
      <c r="S1" s="106"/>
    </row>
    <row r="2" spans="1:19" ht="17.25" customHeight="1" thickBot="1">
      <c r="A2" s="107" t="s">
        <v>100</v>
      </c>
      <c r="B2" s="108"/>
      <c r="C2" s="109" t="s">
        <v>101</v>
      </c>
      <c r="D2" s="108"/>
      <c r="E2" s="109" t="s">
        <v>102</v>
      </c>
      <c r="F2" s="108"/>
      <c r="G2" s="109" t="s">
        <v>103</v>
      </c>
      <c r="H2" s="108"/>
      <c r="I2" s="109" t="s">
        <v>104</v>
      </c>
      <c r="M2" s="105"/>
      <c r="S2" s="106"/>
    </row>
    <row r="3" spans="1:19" ht="40.5" customHeight="1">
      <c r="A3" s="112" t="s">
        <v>117</v>
      </c>
      <c r="B3" s="113"/>
      <c r="C3" s="114">
        <f>366+3253</f>
        <v>3619</v>
      </c>
      <c r="D3" s="115"/>
      <c r="E3" s="114">
        <v>20</v>
      </c>
      <c r="F3" s="113"/>
      <c r="G3" s="116">
        <v>42</v>
      </c>
      <c r="H3" s="117"/>
      <c r="I3" s="116">
        <f>C3*E3*G3</f>
        <v>3039960</v>
      </c>
      <c r="M3" s="105"/>
      <c r="S3" s="106"/>
    </row>
    <row r="4" spans="1:19" ht="14.1" customHeight="1">
      <c r="A4" s="119" t="s">
        <v>119</v>
      </c>
      <c r="B4" s="113"/>
      <c r="C4" s="114">
        <v>3619</v>
      </c>
      <c r="D4" s="115"/>
      <c r="E4" s="114">
        <v>4</v>
      </c>
      <c r="F4" s="113"/>
      <c r="G4" s="116">
        <v>42</v>
      </c>
      <c r="H4" s="117"/>
      <c r="I4" s="116">
        <f>C4*E4*G4</f>
        <v>607992</v>
      </c>
      <c r="M4" s="105"/>
      <c r="S4" s="106"/>
    </row>
    <row r="5" spans="1:19" ht="14.1" customHeight="1">
      <c r="A5" s="119" t="s">
        <v>118</v>
      </c>
      <c r="B5" s="113"/>
      <c r="C5" s="114">
        <f>1898</f>
        <v>1898</v>
      </c>
      <c r="D5" s="115"/>
      <c r="E5" s="114">
        <v>8</v>
      </c>
      <c r="F5" s="113"/>
      <c r="G5" s="116">
        <v>42</v>
      </c>
      <c r="H5" s="117"/>
      <c r="I5" s="116">
        <f>C5*E5*G5</f>
        <v>637728</v>
      </c>
      <c r="M5" s="105"/>
      <c r="S5" s="106"/>
    </row>
    <row r="6" spans="1:19" ht="14.1" customHeight="1">
      <c r="A6" s="119" t="s">
        <v>122</v>
      </c>
      <c r="B6" s="113"/>
      <c r="C6" s="114">
        <f>36</f>
        <v>36</v>
      </c>
      <c r="D6" s="115"/>
      <c r="E6" s="114">
        <v>4</v>
      </c>
      <c r="F6" s="113"/>
      <c r="G6" s="116">
        <v>42</v>
      </c>
      <c r="H6" s="117"/>
      <c r="I6" s="116">
        <f t="shared" ref="I6:I9" si="0">C6*E6*G6</f>
        <v>6048</v>
      </c>
      <c r="M6" s="105"/>
      <c r="S6" s="106"/>
    </row>
    <row r="7" spans="1:19" ht="14.1" customHeight="1">
      <c r="A7" s="119" t="s">
        <v>121</v>
      </c>
      <c r="B7" s="113"/>
      <c r="C7" s="114">
        <v>533</v>
      </c>
      <c r="D7" s="115"/>
      <c r="E7" s="114">
        <v>16</v>
      </c>
      <c r="F7" s="113"/>
      <c r="G7" s="116">
        <v>42</v>
      </c>
      <c r="H7" s="117"/>
      <c r="I7" s="116">
        <f t="shared" si="0"/>
        <v>358176</v>
      </c>
      <c r="M7" s="105"/>
      <c r="S7" s="106"/>
    </row>
    <row r="8" spans="1:19" ht="14.1" customHeight="1">
      <c r="A8" s="119" t="s">
        <v>120</v>
      </c>
      <c r="B8" s="113"/>
      <c r="C8">
        <v>1898</v>
      </c>
      <c r="D8" s="115"/>
      <c r="E8" s="114">
        <v>16</v>
      </c>
      <c r="F8" s="113"/>
      <c r="G8" s="116">
        <v>42</v>
      </c>
      <c r="H8" s="117"/>
      <c r="I8" s="116">
        <f t="shared" si="0"/>
        <v>1275456</v>
      </c>
      <c r="M8" s="105"/>
      <c r="S8" s="106"/>
    </row>
    <row r="9" spans="1:19" ht="14.1" customHeight="1">
      <c r="A9" s="119" t="s">
        <v>33</v>
      </c>
      <c r="B9" s="113"/>
      <c r="C9" s="114">
        <v>5</v>
      </c>
      <c r="D9" s="115"/>
      <c r="E9" s="114">
        <v>16</v>
      </c>
      <c r="F9" s="113"/>
      <c r="G9" s="116">
        <v>42</v>
      </c>
      <c r="H9" s="117"/>
      <c r="I9" s="116">
        <f t="shared" si="0"/>
        <v>3360</v>
      </c>
      <c r="M9" s="105"/>
      <c r="S9" s="106"/>
    </row>
    <row r="10" spans="1:19" ht="14.1" customHeight="1">
      <c r="A10" s="119" t="s">
        <v>272</v>
      </c>
      <c r="B10" s="113"/>
      <c r="C10" s="114"/>
      <c r="D10" s="115"/>
      <c r="E10" s="114"/>
      <c r="F10" s="113"/>
      <c r="G10" s="116"/>
      <c r="H10" s="117"/>
      <c r="I10" s="116">
        <v>697200</v>
      </c>
      <c r="M10" s="105"/>
      <c r="S10" s="106"/>
    </row>
    <row r="11" spans="1:19" ht="17.25" customHeight="1" thickBot="1">
      <c r="A11" s="120" t="s">
        <v>113</v>
      </c>
      <c r="B11" s="121"/>
      <c r="C11" s="121"/>
      <c r="D11" s="121"/>
      <c r="E11" s="121"/>
      <c r="F11" s="121"/>
      <c r="G11" s="122"/>
      <c r="H11" s="122"/>
      <c r="I11" s="218">
        <f>SUM(I3:I10)</f>
        <v>6625920</v>
      </c>
      <c r="M11" s="105"/>
      <c r="S11" s="106"/>
    </row>
    <row r="12" spans="1:19" ht="21" customHeight="1">
      <c r="A12" s="111"/>
      <c r="M12" s="105"/>
      <c r="S12" s="106"/>
    </row>
    <row r="13" spans="1:19" ht="14.1" customHeight="1">
      <c r="A13" t="s">
        <v>114</v>
      </c>
      <c r="M13" s="105"/>
      <c r="S13" s="106"/>
    </row>
    <row r="14" spans="1:19" ht="14.1" customHeight="1">
      <c r="A14" t="s">
        <v>115</v>
      </c>
      <c r="M14" s="105"/>
      <c r="S14" s="106"/>
    </row>
    <row r="15" spans="1:19" ht="14.1" customHeight="1">
      <c r="A15" t="s">
        <v>116</v>
      </c>
      <c r="M15" s="105"/>
      <c r="S15" s="106"/>
    </row>
    <row r="27" ht="14.25" customHeight="1"/>
    <row r="28" ht="36" customHeight="1"/>
    <row r="29" ht="18" customHeight="1"/>
  </sheetData>
  <mergeCells count="1">
    <mergeCell ref="A1:I1"/>
  </mergeCells>
  <pageMargins left="0.7" right="0.7" top="0.75" bottom="0.75" header="0.3" footer="0.3"/>
  <pageSetup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604"/>
  <sheetViews>
    <sheetView topLeftCell="C55" zoomScale="110" zoomScaleNormal="110" workbookViewId="0">
      <selection activeCell="C10" sqref="C10"/>
    </sheetView>
  </sheetViews>
  <sheetFormatPr defaultRowHeight="12.75"/>
  <cols>
    <col min="1" max="1" width="21" style="24" hidden="1" customWidth="1"/>
    <col min="2" max="2" width="16" style="163" customWidth="1"/>
    <col min="3" max="3" width="35.42578125" style="160" customWidth="1"/>
    <col min="4" max="4" width="10.28515625" style="22" customWidth="1"/>
    <col min="5" max="5" width="14.5703125" style="24" bestFit="1" customWidth="1"/>
    <col min="6" max="6" width="9.85546875" style="24" bestFit="1" customWidth="1"/>
    <col min="7" max="7" width="14.28515625" style="24" customWidth="1"/>
    <col min="8" max="8" width="15" style="161" customWidth="1"/>
    <col min="9" max="9" width="12.140625" style="162" customWidth="1"/>
    <col min="10" max="10" width="5.28515625" style="24" bestFit="1" customWidth="1"/>
    <col min="11" max="11" width="9" style="131" bestFit="1" customWidth="1"/>
    <col min="12" max="12" width="11" style="24" customWidth="1"/>
    <col min="13" max="13" width="0" hidden="1" customWidth="1"/>
    <col min="14" max="14" width="11.7109375" hidden="1" customWidth="1"/>
    <col min="15" max="15" width="12.85546875" hidden="1" customWidth="1"/>
    <col min="16" max="16" width="12.42578125" hidden="1" customWidth="1"/>
    <col min="17" max="17" width="14.5703125" hidden="1" customWidth="1"/>
    <col min="18" max="18" width="9.140625" hidden="1" customWidth="1"/>
    <col min="19" max="19" width="11.85546875" customWidth="1"/>
    <col min="20" max="20" width="14.85546875" customWidth="1"/>
    <col min="21" max="21" width="13.5703125" customWidth="1"/>
    <col min="22" max="22" width="14.7109375" customWidth="1"/>
    <col min="24" max="24" width="13.28515625" customWidth="1"/>
    <col min="25" max="25" width="13.42578125" customWidth="1"/>
    <col min="26" max="26" width="13.5703125" customWidth="1"/>
    <col min="27" max="27" width="15.28515625" customWidth="1"/>
    <col min="28" max="16384" width="9.140625" style="24"/>
  </cols>
  <sheetData>
    <row r="1" spans="1:27" s="124" customFormat="1">
      <c r="A1" s="124" t="s">
        <v>124</v>
      </c>
      <c r="B1" s="45" t="s">
        <v>0</v>
      </c>
      <c r="C1" s="2"/>
      <c r="D1" s="2"/>
      <c r="E1" s="125"/>
      <c r="F1" s="5" t="s">
        <v>1</v>
      </c>
      <c r="G1" s="5" t="s">
        <v>2</v>
      </c>
      <c r="H1" s="5" t="s">
        <v>3</v>
      </c>
      <c r="I1" s="53" t="s">
        <v>4</v>
      </c>
      <c r="J1" s="5"/>
      <c r="K1" s="39" t="s">
        <v>5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27">
      <c r="B2" s="1" t="s">
        <v>241</v>
      </c>
      <c r="C2" s="8"/>
      <c r="D2" s="9" t="s">
        <v>6</v>
      </c>
      <c r="E2" s="10" t="s">
        <v>3</v>
      </c>
      <c r="F2" s="10" t="s">
        <v>7</v>
      </c>
      <c r="G2" s="10" t="s">
        <v>8</v>
      </c>
      <c r="H2" s="10" t="s">
        <v>9</v>
      </c>
      <c r="I2" s="54" t="s">
        <v>10</v>
      </c>
      <c r="J2" s="10" t="s">
        <v>11</v>
      </c>
      <c r="K2" s="40" t="s">
        <v>12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</row>
    <row r="3" spans="1:27" ht="13.5" customHeight="1" thickBot="1">
      <c r="A3" s="24" t="s">
        <v>125</v>
      </c>
      <c r="B3" s="127" t="s">
        <v>59</v>
      </c>
      <c r="C3" s="14" t="s">
        <v>13</v>
      </c>
      <c r="D3" s="14" t="s">
        <v>14</v>
      </c>
      <c r="E3" s="15" t="s">
        <v>15</v>
      </c>
      <c r="F3" s="15" t="s">
        <v>16</v>
      </c>
      <c r="G3" s="15" t="s">
        <v>17</v>
      </c>
      <c r="H3" s="15" t="s">
        <v>18</v>
      </c>
      <c r="I3" s="55" t="s">
        <v>19</v>
      </c>
      <c r="J3" s="15" t="s">
        <v>20</v>
      </c>
      <c r="K3" s="41" t="s">
        <v>21</v>
      </c>
      <c r="N3" s="74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</row>
    <row r="4" spans="1:27" ht="13.5" thickBot="1">
      <c r="B4" s="128"/>
      <c r="C4" s="13"/>
      <c r="D4" s="14"/>
      <c r="E4" s="15"/>
      <c r="F4" s="15"/>
      <c r="G4" s="15"/>
      <c r="H4" s="16"/>
      <c r="I4" s="17"/>
      <c r="J4" s="15"/>
      <c r="K4" s="41"/>
      <c r="N4" s="74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</row>
    <row r="5" spans="1:27" ht="13.5" thickBot="1">
      <c r="B5" s="18" t="s">
        <v>22</v>
      </c>
      <c r="C5" s="19" t="s">
        <v>23</v>
      </c>
      <c r="D5" s="19" t="s">
        <v>24</v>
      </c>
      <c r="E5" s="20" t="s">
        <v>25</v>
      </c>
      <c r="F5" s="20" t="s">
        <v>26</v>
      </c>
      <c r="G5" s="20" t="s">
        <v>27</v>
      </c>
      <c r="H5" s="20" t="s">
        <v>28</v>
      </c>
      <c r="I5" s="21" t="s">
        <v>29</v>
      </c>
      <c r="J5" s="20" t="s">
        <v>30</v>
      </c>
      <c r="K5" s="42" t="s">
        <v>31</v>
      </c>
      <c r="N5" s="76"/>
      <c r="O5" s="76"/>
      <c r="P5" s="76"/>
      <c r="Q5" s="76"/>
      <c r="R5" s="75"/>
      <c r="S5" s="77"/>
      <c r="T5" s="77"/>
      <c r="U5" s="77"/>
      <c r="V5" s="77"/>
      <c r="W5" s="75"/>
      <c r="X5" s="78"/>
      <c r="Y5" s="78"/>
      <c r="Z5" s="78"/>
      <c r="AA5" s="78"/>
    </row>
    <row r="6" spans="1:27" ht="16.5" customHeight="1">
      <c r="B6" s="129"/>
      <c r="C6" s="22"/>
      <c r="E6" s="23"/>
      <c r="F6" s="23"/>
      <c r="G6" s="23"/>
      <c r="H6" s="23"/>
      <c r="I6" s="130"/>
      <c r="N6" s="132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</row>
    <row r="7" spans="1:27" s="33" customFormat="1">
      <c r="A7" s="133"/>
      <c r="B7" s="226" t="s">
        <v>32</v>
      </c>
      <c r="C7" s="227"/>
      <c r="D7" s="134"/>
      <c r="E7" s="135"/>
      <c r="F7" s="92"/>
      <c r="G7" s="135"/>
      <c r="H7" s="92"/>
      <c r="I7" s="135"/>
      <c r="J7" s="96"/>
      <c r="K7" s="95"/>
      <c r="N7" s="76"/>
      <c r="O7" s="76"/>
      <c r="P7" s="76"/>
      <c r="Q7" s="76"/>
      <c r="R7" s="75"/>
      <c r="S7" s="77"/>
      <c r="T7" s="77"/>
      <c r="U7" s="77"/>
      <c r="V7" s="77"/>
      <c r="W7" s="75"/>
      <c r="X7" s="78"/>
      <c r="Y7" s="78"/>
      <c r="Z7" s="78"/>
      <c r="AA7" s="78"/>
    </row>
    <row r="8" spans="1:27" s="25" customFormat="1" ht="25.5">
      <c r="A8" s="32"/>
      <c r="B8" s="96"/>
      <c r="C8" s="136" t="s">
        <v>41</v>
      </c>
      <c r="D8" s="134"/>
      <c r="E8" s="96"/>
      <c r="F8" s="96"/>
      <c r="G8" s="96"/>
      <c r="H8" s="96"/>
      <c r="I8" s="95"/>
      <c r="J8" s="96"/>
      <c r="K8" s="95"/>
      <c r="L8" s="33"/>
      <c r="N8" s="76"/>
      <c r="O8" s="76"/>
      <c r="P8" s="76"/>
      <c r="Q8" s="76"/>
      <c r="R8" s="75"/>
      <c r="S8" s="77"/>
      <c r="T8" s="77"/>
      <c r="U8" s="77"/>
      <c r="V8" s="77"/>
      <c r="W8" s="75"/>
      <c r="X8" s="78"/>
      <c r="Y8" s="78"/>
      <c r="Z8" s="78"/>
      <c r="AA8" s="78"/>
    </row>
    <row r="9" spans="1:27" ht="14.25" customHeight="1">
      <c r="A9" s="137"/>
      <c r="B9" s="50">
        <v>105</v>
      </c>
      <c r="C9" s="31" t="s">
        <v>33</v>
      </c>
      <c r="D9" s="50" t="s">
        <v>34</v>
      </c>
      <c r="E9" s="212">
        <v>5</v>
      </c>
      <c r="F9" s="47">
        <v>1</v>
      </c>
      <c r="G9" s="138">
        <f>SUM(E9)*(F9)</f>
        <v>5</v>
      </c>
      <c r="H9" s="47">
        <v>12</v>
      </c>
      <c r="I9" s="212">
        <f>SUM(G9)*(H9)</f>
        <v>60</v>
      </c>
      <c r="J9" s="139">
        <v>60</v>
      </c>
      <c r="K9" s="56">
        <f t="shared" ref="K9:K55" si="0">(I9)*(J9)</f>
        <v>3600</v>
      </c>
      <c r="N9" s="76"/>
      <c r="O9" s="76"/>
      <c r="P9" s="76"/>
      <c r="Q9" s="76"/>
      <c r="R9" s="75"/>
      <c r="S9" s="77"/>
      <c r="T9" s="77"/>
      <c r="U9" s="77"/>
      <c r="V9" s="77"/>
      <c r="W9" s="75"/>
      <c r="X9" s="78"/>
      <c r="Y9" s="78"/>
      <c r="Z9" s="78"/>
      <c r="AA9" s="78"/>
    </row>
    <row r="10" spans="1:27" ht="14.25" customHeight="1">
      <c r="A10" s="137"/>
      <c r="B10" s="50" t="s">
        <v>234</v>
      </c>
      <c r="C10" s="31" t="s">
        <v>275</v>
      </c>
      <c r="D10" s="50" t="s">
        <v>34</v>
      </c>
      <c r="E10" s="212">
        <v>15</v>
      </c>
      <c r="F10" s="47">
        <v>1</v>
      </c>
      <c r="G10" s="138">
        <f t="shared" ref="G10:G55" si="1">(E10)*(F10)</f>
        <v>15</v>
      </c>
      <c r="H10" s="47">
        <v>1</v>
      </c>
      <c r="I10" s="212">
        <f t="shared" ref="I10:I55" si="2">(G10)*(H10)</f>
        <v>15</v>
      </c>
      <c r="J10" s="139">
        <v>60</v>
      </c>
      <c r="K10" s="56">
        <f t="shared" si="0"/>
        <v>900</v>
      </c>
      <c r="N10" s="76"/>
      <c r="O10" s="76"/>
      <c r="P10" s="76"/>
      <c r="Q10" s="76"/>
      <c r="R10" s="75"/>
      <c r="S10" s="77"/>
      <c r="T10" s="77"/>
      <c r="U10" s="77"/>
      <c r="V10" s="77"/>
      <c r="W10" s="75"/>
      <c r="X10" s="78"/>
      <c r="Y10" s="78"/>
      <c r="Z10" s="78"/>
      <c r="AA10" s="78"/>
    </row>
    <row r="11" spans="1:27" ht="14.25" customHeight="1">
      <c r="A11" s="137"/>
      <c r="B11" s="50" t="s">
        <v>269</v>
      </c>
      <c r="C11" s="31" t="s">
        <v>276</v>
      </c>
      <c r="D11" s="50" t="s">
        <v>34</v>
      </c>
      <c r="E11" s="212">
        <v>15</v>
      </c>
      <c r="F11" s="47">
        <v>1</v>
      </c>
      <c r="G11" s="138">
        <f t="shared" si="1"/>
        <v>15</v>
      </c>
      <c r="H11" s="47">
        <v>1</v>
      </c>
      <c r="I11" s="212">
        <f t="shared" si="2"/>
        <v>15</v>
      </c>
      <c r="J11" s="139">
        <v>60</v>
      </c>
      <c r="K11" s="56">
        <f t="shared" si="0"/>
        <v>900</v>
      </c>
      <c r="N11" s="76"/>
      <c r="O11" s="76"/>
      <c r="P11" s="76"/>
      <c r="Q11" s="76"/>
      <c r="R11" s="75"/>
      <c r="S11" s="77"/>
      <c r="T11" s="77"/>
      <c r="U11" s="77"/>
      <c r="V11" s="77"/>
      <c r="W11" s="75"/>
      <c r="X11" s="78"/>
      <c r="Y11" s="78"/>
      <c r="Z11" s="78"/>
      <c r="AA11" s="78"/>
    </row>
    <row r="12" spans="1:27" ht="27.75" customHeight="1">
      <c r="A12" s="137"/>
      <c r="B12" s="50" t="s">
        <v>252</v>
      </c>
      <c r="C12" s="31" t="s">
        <v>60</v>
      </c>
      <c r="D12" s="50" t="s">
        <v>34</v>
      </c>
      <c r="E12" s="212">
        <v>13</v>
      </c>
      <c r="F12" s="47">
        <v>1</v>
      </c>
      <c r="G12" s="138">
        <f t="shared" si="1"/>
        <v>13</v>
      </c>
      <c r="H12" s="47">
        <v>40</v>
      </c>
      <c r="I12" s="212">
        <f t="shared" si="2"/>
        <v>520</v>
      </c>
      <c r="J12" s="139">
        <v>60</v>
      </c>
      <c r="K12" s="56">
        <f t="shared" si="0"/>
        <v>31200</v>
      </c>
      <c r="N12" s="76"/>
      <c r="O12" s="76"/>
      <c r="P12" s="76"/>
      <c r="Q12" s="76"/>
      <c r="R12" s="75"/>
      <c r="S12" s="77"/>
      <c r="T12" s="77"/>
      <c r="U12" s="77"/>
      <c r="V12" s="77"/>
      <c r="W12" s="75"/>
      <c r="X12" s="78"/>
      <c r="Y12" s="78"/>
      <c r="Z12" s="78"/>
      <c r="AA12" s="78"/>
    </row>
    <row r="13" spans="1:27" ht="27.75" customHeight="1">
      <c r="A13" s="137"/>
      <c r="B13" s="50" t="s">
        <v>252</v>
      </c>
      <c r="C13" s="31" t="s">
        <v>35</v>
      </c>
      <c r="D13" s="50" t="s">
        <v>34</v>
      </c>
      <c r="E13" s="212">
        <v>2</v>
      </c>
      <c r="F13" s="47">
        <v>1</v>
      </c>
      <c r="G13" s="138">
        <f t="shared" si="1"/>
        <v>2</v>
      </c>
      <c r="H13" s="47">
        <v>40</v>
      </c>
      <c r="I13" s="212">
        <f t="shared" si="2"/>
        <v>80</v>
      </c>
      <c r="J13" s="139">
        <v>60</v>
      </c>
      <c r="K13" s="56">
        <f t="shared" si="0"/>
        <v>4800</v>
      </c>
      <c r="N13" s="76"/>
      <c r="O13" s="76"/>
      <c r="P13" s="76"/>
      <c r="Q13" s="76"/>
      <c r="R13" s="75"/>
      <c r="S13" s="77"/>
      <c r="T13" s="77"/>
      <c r="U13" s="77"/>
      <c r="V13" s="77"/>
      <c r="W13" s="75"/>
      <c r="X13" s="78"/>
      <c r="Y13" s="78"/>
      <c r="Z13" s="78"/>
      <c r="AA13" s="78"/>
    </row>
    <row r="14" spans="1:27" ht="14.25" customHeight="1">
      <c r="A14" s="137"/>
      <c r="B14" s="47" t="s">
        <v>242</v>
      </c>
      <c r="C14" s="31" t="s">
        <v>68</v>
      </c>
      <c r="D14" s="50" t="s">
        <v>70</v>
      </c>
      <c r="E14" s="212">
        <v>13</v>
      </c>
      <c r="F14" s="47">
        <v>1</v>
      </c>
      <c r="G14" s="138">
        <f t="shared" si="1"/>
        <v>13</v>
      </c>
      <c r="H14" s="47">
        <v>25</v>
      </c>
      <c r="I14" s="212">
        <f t="shared" si="2"/>
        <v>325</v>
      </c>
      <c r="J14" s="139">
        <v>60</v>
      </c>
      <c r="K14" s="56">
        <f t="shared" si="0"/>
        <v>19500</v>
      </c>
      <c r="N14" s="76"/>
      <c r="O14" s="76"/>
      <c r="P14" s="76"/>
      <c r="Q14" s="76"/>
      <c r="R14" s="75"/>
      <c r="S14" s="77"/>
      <c r="T14" s="77"/>
      <c r="U14" s="77"/>
      <c r="V14" s="77"/>
      <c r="W14" s="75"/>
      <c r="X14" s="78"/>
      <c r="Y14" s="78"/>
      <c r="Z14" s="78"/>
      <c r="AA14" s="78"/>
    </row>
    <row r="15" spans="1:27" ht="14.25" customHeight="1">
      <c r="A15" s="137"/>
      <c r="B15" s="47" t="s">
        <v>242</v>
      </c>
      <c r="C15" s="31" t="s">
        <v>69</v>
      </c>
      <c r="D15" s="50" t="s">
        <v>71</v>
      </c>
      <c r="E15" s="212">
        <v>2</v>
      </c>
      <c r="F15" s="47">
        <v>1</v>
      </c>
      <c r="G15" s="138">
        <f t="shared" si="1"/>
        <v>2</v>
      </c>
      <c r="H15" s="47">
        <v>20</v>
      </c>
      <c r="I15" s="212">
        <f t="shared" si="2"/>
        <v>40</v>
      </c>
      <c r="J15" s="139">
        <v>60</v>
      </c>
      <c r="K15" s="56">
        <f t="shared" si="0"/>
        <v>2400</v>
      </c>
      <c r="N15" s="76"/>
      <c r="O15" s="76"/>
      <c r="P15" s="76"/>
      <c r="Q15" s="76"/>
      <c r="R15" s="75"/>
      <c r="S15" s="77"/>
      <c r="T15" s="77"/>
      <c r="U15" s="77"/>
      <c r="V15" s="77"/>
      <c r="W15" s="75"/>
      <c r="X15" s="78"/>
      <c r="Y15" s="78"/>
      <c r="Z15" s="78"/>
      <c r="AA15" s="78"/>
    </row>
    <row r="16" spans="1:27" ht="14.25" customHeight="1">
      <c r="A16" s="137"/>
      <c r="B16" s="50" t="s">
        <v>243</v>
      </c>
      <c r="C16" s="31" t="s">
        <v>126</v>
      </c>
      <c r="D16" s="50" t="s">
        <v>34</v>
      </c>
      <c r="E16" s="212">
        <v>820</v>
      </c>
      <c r="F16" s="98">
        <v>1</v>
      </c>
      <c r="G16" s="138">
        <f t="shared" si="1"/>
        <v>820</v>
      </c>
      <c r="H16" s="47">
        <v>2</v>
      </c>
      <c r="I16" s="212">
        <f t="shared" si="2"/>
        <v>1640</v>
      </c>
      <c r="J16" s="139">
        <v>60</v>
      </c>
      <c r="K16" s="56">
        <f t="shared" si="0"/>
        <v>98400</v>
      </c>
      <c r="N16" s="76"/>
      <c r="O16" s="76"/>
      <c r="P16" s="76"/>
      <c r="Q16" s="76"/>
      <c r="R16" s="75"/>
      <c r="S16" s="77"/>
      <c r="T16" s="77"/>
      <c r="U16" s="77"/>
      <c r="V16" s="77"/>
      <c r="W16" s="75"/>
      <c r="X16" s="78"/>
      <c r="Y16" s="78"/>
      <c r="Z16" s="78"/>
      <c r="AA16" s="78"/>
    </row>
    <row r="17" spans="1:27" ht="14.25" customHeight="1">
      <c r="A17" s="137"/>
      <c r="B17" s="50" t="s">
        <v>244</v>
      </c>
      <c r="C17" s="31" t="s">
        <v>127</v>
      </c>
      <c r="D17" s="50" t="s">
        <v>34</v>
      </c>
      <c r="E17" s="212">
        <v>36</v>
      </c>
      <c r="F17" s="98">
        <v>1</v>
      </c>
      <c r="G17" s="138">
        <f t="shared" si="1"/>
        <v>36</v>
      </c>
      <c r="H17" s="47">
        <v>2</v>
      </c>
      <c r="I17" s="212">
        <f t="shared" si="2"/>
        <v>72</v>
      </c>
      <c r="J17" s="139">
        <v>60</v>
      </c>
      <c r="K17" s="56">
        <f t="shared" si="0"/>
        <v>4320</v>
      </c>
      <c r="N17" s="76"/>
      <c r="O17" s="76"/>
      <c r="P17" s="76"/>
      <c r="Q17" s="76"/>
      <c r="R17" s="75"/>
      <c r="S17" s="77"/>
      <c r="T17" s="77"/>
      <c r="U17" s="77"/>
      <c r="V17" s="77"/>
      <c r="W17" s="75"/>
      <c r="X17" s="78"/>
      <c r="Y17" s="78"/>
      <c r="Z17" s="78"/>
      <c r="AA17" s="78"/>
    </row>
    <row r="18" spans="1:27" ht="14.25" customHeight="1">
      <c r="A18" s="137"/>
      <c r="B18" s="50" t="s">
        <v>245</v>
      </c>
      <c r="C18" s="31" t="s">
        <v>128</v>
      </c>
      <c r="D18" s="50" t="s">
        <v>34</v>
      </c>
      <c r="E18" s="212">
        <v>15</v>
      </c>
      <c r="F18" s="98">
        <v>1</v>
      </c>
      <c r="G18" s="138">
        <f t="shared" si="1"/>
        <v>15</v>
      </c>
      <c r="H18" s="47">
        <v>2</v>
      </c>
      <c r="I18" s="212">
        <f t="shared" si="2"/>
        <v>30</v>
      </c>
      <c r="J18" s="139">
        <v>60</v>
      </c>
      <c r="K18" s="56">
        <f t="shared" si="0"/>
        <v>1800</v>
      </c>
      <c r="N18" s="76"/>
      <c r="O18" s="76"/>
      <c r="P18" s="76"/>
      <c r="Q18" s="76"/>
      <c r="R18" s="75"/>
      <c r="S18" s="77"/>
      <c r="T18" s="77"/>
      <c r="U18" s="77"/>
      <c r="V18" s="77"/>
      <c r="W18" s="75"/>
      <c r="X18" s="78"/>
      <c r="Y18" s="78"/>
      <c r="Z18" s="78"/>
      <c r="AA18" s="78"/>
    </row>
    <row r="19" spans="1:27" ht="31.5" customHeight="1">
      <c r="A19" s="137"/>
      <c r="B19" s="50" t="s">
        <v>246</v>
      </c>
      <c r="C19" s="31" t="s">
        <v>129</v>
      </c>
      <c r="D19" s="50" t="s">
        <v>34</v>
      </c>
      <c r="E19" s="212">
        <v>835</v>
      </c>
      <c r="F19" s="98">
        <v>1</v>
      </c>
      <c r="G19" s="138">
        <f t="shared" si="1"/>
        <v>835</v>
      </c>
      <c r="H19" s="47">
        <v>2</v>
      </c>
      <c r="I19" s="212">
        <f t="shared" si="2"/>
        <v>1670</v>
      </c>
      <c r="J19" s="139">
        <v>60</v>
      </c>
      <c r="K19" s="56">
        <f t="shared" si="0"/>
        <v>100200</v>
      </c>
      <c r="N19" s="76"/>
      <c r="O19" s="76"/>
      <c r="P19" s="76"/>
      <c r="Q19" s="76"/>
      <c r="R19" s="75"/>
      <c r="S19" s="77"/>
      <c r="T19" s="77"/>
      <c r="U19" s="77"/>
      <c r="V19" s="77"/>
      <c r="W19" s="75"/>
      <c r="X19" s="78"/>
      <c r="Y19" s="78"/>
      <c r="Z19" s="78"/>
      <c r="AA19" s="78"/>
    </row>
    <row r="20" spans="1:27" ht="59.25" customHeight="1">
      <c r="A20" s="137"/>
      <c r="B20" s="50" t="s">
        <v>247</v>
      </c>
      <c r="C20" s="31" t="s">
        <v>73</v>
      </c>
      <c r="D20" s="50" t="s">
        <v>99</v>
      </c>
      <c r="E20" s="212">
        <v>15</v>
      </c>
      <c r="F20" s="98">
        <v>1</v>
      </c>
      <c r="G20" s="138">
        <f t="shared" si="1"/>
        <v>15</v>
      </c>
      <c r="H20" s="47">
        <v>20</v>
      </c>
      <c r="I20" s="212">
        <f t="shared" si="2"/>
        <v>300</v>
      </c>
      <c r="J20" s="139">
        <v>60</v>
      </c>
      <c r="K20" s="56">
        <f t="shared" si="0"/>
        <v>18000</v>
      </c>
      <c r="N20" s="76"/>
      <c r="O20" s="76"/>
      <c r="P20" s="76"/>
      <c r="Q20" s="76"/>
      <c r="R20" s="75"/>
      <c r="S20" s="77"/>
      <c r="T20" s="77"/>
      <c r="U20" s="77"/>
      <c r="V20" s="77"/>
      <c r="W20" s="75"/>
      <c r="X20" s="78"/>
      <c r="Y20" s="78"/>
      <c r="Z20" s="78"/>
      <c r="AA20" s="78"/>
    </row>
    <row r="21" spans="1:27" ht="14.25" customHeight="1">
      <c r="A21" s="137"/>
      <c r="B21" s="47" t="s">
        <v>248</v>
      </c>
      <c r="C21" s="31" t="s">
        <v>67</v>
      </c>
      <c r="D21" s="50" t="s">
        <v>66</v>
      </c>
      <c r="E21" s="212">
        <v>13</v>
      </c>
      <c r="F21" s="47">
        <v>1</v>
      </c>
      <c r="G21" s="138">
        <f>(E21)*(F21)</f>
        <v>13</v>
      </c>
      <c r="H21" s="47">
        <v>20</v>
      </c>
      <c r="I21" s="212">
        <f>(G21)*(H21)</f>
        <v>260</v>
      </c>
      <c r="J21" s="139">
        <v>60</v>
      </c>
      <c r="K21" s="56">
        <f>(I21)*(J21)</f>
        <v>15600</v>
      </c>
      <c r="N21" s="76"/>
      <c r="O21" s="76"/>
      <c r="P21" s="76"/>
      <c r="Q21" s="76"/>
      <c r="R21" s="75"/>
      <c r="S21" s="77"/>
      <c r="T21" s="77"/>
      <c r="U21" s="77"/>
      <c r="V21" s="77"/>
      <c r="W21" s="75"/>
      <c r="X21" s="78"/>
      <c r="Y21" s="78"/>
      <c r="Z21" s="78"/>
      <c r="AA21" s="78"/>
    </row>
    <row r="22" spans="1:27" ht="14.25" customHeight="1">
      <c r="A22" s="137"/>
      <c r="B22" s="47" t="s">
        <v>249</v>
      </c>
      <c r="C22" s="31" t="s">
        <v>130</v>
      </c>
      <c r="D22" s="50" t="s">
        <v>34</v>
      </c>
      <c r="E22" s="212">
        <v>820</v>
      </c>
      <c r="F22" s="47">
        <v>1</v>
      </c>
      <c r="G22" s="138">
        <f t="shared" si="1"/>
        <v>820</v>
      </c>
      <c r="H22" s="47">
        <v>1.5</v>
      </c>
      <c r="I22" s="212">
        <f t="shared" si="2"/>
        <v>1230</v>
      </c>
      <c r="J22" s="139">
        <v>60</v>
      </c>
      <c r="K22" s="56">
        <f t="shared" si="0"/>
        <v>73800</v>
      </c>
      <c r="N22" s="76"/>
      <c r="O22" s="76"/>
      <c r="P22" s="76"/>
      <c r="Q22" s="76"/>
      <c r="R22" s="75"/>
      <c r="S22" s="77"/>
      <c r="T22" s="77"/>
      <c r="U22" s="77"/>
      <c r="V22" s="77"/>
      <c r="W22" s="75"/>
      <c r="X22" s="78"/>
      <c r="Y22" s="78"/>
      <c r="Z22" s="78"/>
      <c r="AA22" s="78"/>
    </row>
    <row r="23" spans="1:27" ht="14.25" customHeight="1">
      <c r="A23" s="137"/>
      <c r="B23" s="47" t="s">
        <v>250</v>
      </c>
      <c r="C23" s="31" t="s">
        <v>131</v>
      </c>
      <c r="D23" s="50" t="s">
        <v>34</v>
      </c>
      <c r="E23" s="212">
        <v>820</v>
      </c>
      <c r="F23" s="47">
        <v>1</v>
      </c>
      <c r="G23" s="138">
        <f t="shared" si="1"/>
        <v>820</v>
      </c>
      <c r="H23" s="47">
        <v>0.5</v>
      </c>
      <c r="I23" s="212">
        <f t="shared" si="2"/>
        <v>410</v>
      </c>
      <c r="J23" s="139">
        <v>60</v>
      </c>
      <c r="K23" s="56">
        <f t="shared" si="0"/>
        <v>24600</v>
      </c>
      <c r="N23" s="76"/>
      <c r="O23" s="76"/>
      <c r="P23" s="76"/>
      <c r="Q23" s="76"/>
      <c r="R23" s="75"/>
      <c r="S23" s="77"/>
      <c r="T23" s="77"/>
      <c r="U23" s="77"/>
      <c r="V23" s="77"/>
      <c r="W23" s="75"/>
      <c r="X23" s="78"/>
      <c r="Y23" s="78"/>
      <c r="Z23" s="78"/>
      <c r="AA23" s="78"/>
    </row>
    <row r="24" spans="1:27" ht="14.25" customHeight="1">
      <c r="A24" s="137"/>
      <c r="B24" s="47" t="s">
        <v>251</v>
      </c>
      <c r="C24" s="31" t="s">
        <v>132</v>
      </c>
      <c r="D24" s="50" t="s">
        <v>34</v>
      </c>
      <c r="E24" s="212">
        <v>820</v>
      </c>
      <c r="F24" s="47">
        <v>1</v>
      </c>
      <c r="G24" s="138">
        <f t="shared" si="1"/>
        <v>820</v>
      </c>
      <c r="H24" s="47">
        <v>2</v>
      </c>
      <c r="I24" s="212">
        <f t="shared" si="2"/>
        <v>1640</v>
      </c>
      <c r="J24" s="139">
        <v>60</v>
      </c>
      <c r="K24" s="56">
        <f t="shared" si="0"/>
        <v>98400</v>
      </c>
      <c r="N24" s="76"/>
      <c r="O24" s="76"/>
      <c r="P24" s="76"/>
      <c r="Q24" s="76"/>
      <c r="R24" s="75"/>
      <c r="S24" s="77"/>
      <c r="T24" s="77"/>
      <c r="U24" s="77"/>
      <c r="V24" s="77"/>
      <c r="W24" s="75"/>
      <c r="X24" s="78"/>
      <c r="Y24" s="78"/>
      <c r="Z24" s="78"/>
      <c r="AA24" s="78"/>
    </row>
    <row r="25" spans="1:27" ht="14.25" customHeight="1">
      <c r="A25" s="137"/>
      <c r="B25" s="50">
        <v>149</v>
      </c>
      <c r="C25" s="31" t="s">
        <v>112</v>
      </c>
      <c r="D25" s="50" t="s">
        <v>34</v>
      </c>
      <c r="E25" s="212">
        <v>15</v>
      </c>
      <c r="F25" s="47">
        <v>1</v>
      </c>
      <c r="G25" s="138">
        <f t="shared" si="1"/>
        <v>15</v>
      </c>
      <c r="H25" s="47">
        <v>2</v>
      </c>
      <c r="I25" s="212">
        <f t="shared" si="2"/>
        <v>30</v>
      </c>
      <c r="J25" s="139">
        <v>60</v>
      </c>
      <c r="K25" s="56">
        <f t="shared" si="0"/>
        <v>1800</v>
      </c>
      <c r="N25" s="76"/>
      <c r="O25" s="76"/>
      <c r="P25" s="76"/>
      <c r="Q25" s="76"/>
      <c r="R25" s="75"/>
      <c r="S25" s="77"/>
      <c r="T25" s="77"/>
      <c r="U25" s="77"/>
      <c r="V25" s="77"/>
      <c r="W25" s="75"/>
      <c r="X25" s="78"/>
      <c r="Y25" s="78"/>
      <c r="Z25" s="78"/>
      <c r="AA25" s="78"/>
    </row>
    <row r="26" spans="1:27">
      <c r="A26" s="137"/>
      <c r="B26" s="50">
        <v>137</v>
      </c>
      <c r="C26" s="31" t="s">
        <v>133</v>
      </c>
      <c r="D26" s="50" t="s">
        <v>34</v>
      </c>
      <c r="E26" s="212">
        <v>3</v>
      </c>
      <c r="F26" s="47">
        <v>1</v>
      </c>
      <c r="G26" s="138">
        <f t="shared" si="1"/>
        <v>3</v>
      </c>
      <c r="H26" s="47">
        <v>2.5</v>
      </c>
      <c r="I26" s="212">
        <f t="shared" si="2"/>
        <v>7.5</v>
      </c>
      <c r="J26" s="139">
        <v>60</v>
      </c>
      <c r="K26" s="139">
        <f t="shared" si="0"/>
        <v>450</v>
      </c>
      <c r="N26" s="76"/>
      <c r="O26" s="76"/>
      <c r="P26" s="76"/>
      <c r="Q26" s="76"/>
      <c r="R26" s="75"/>
      <c r="S26" s="77"/>
      <c r="T26" s="77"/>
      <c r="U26" s="77"/>
      <c r="V26" s="77"/>
      <c r="W26" s="75"/>
      <c r="X26" s="78"/>
      <c r="Y26" s="78"/>
      <c r="Z26" s="78"/>
      <c r="AA26" s="78"/>
    </row>
    <row r="27" spans="1:27">
      <c r="A27" s="137"/>
      <c r="B27" s="50">
        <v>138</v>
      </c>
      <c r="C27" s="31" t="s">
        <v>134</v>
      </c>
      <c r="D27" s="50" t="s">
        <v>34</v>
      </c>
      <c r="E27" s="212">
        <v>1</v>
      </c>
      <c r="F27" s="47">
        <v>1</v>
      </c>
      <c r="G27" s="138">
        <f t="shared" si="1"/>
        <v>1</v>
      </c>
      <c r="H27" s="47">
        <v>2</v>
      </c>
      <c r="I27" s="212">
        <f t="shared" si="2"/>
        <v>2</v>
      </c>
      <c r="J27" s="139">
        <v>60</v>
      </c>
      <c r="K27" s="139">
        <f t="shared" si="0"/>
        <v>120</v>
      </c>
      <c r="N27" s="76"/>
      <c r="O27" s="76"/>
      <c r="P27" s="76"/>
      <c r="Q27" s="76"/>
      <c r="R27" s="75"/>
      <c r="S27" s="77"/>
      <c r="T27" s="77"/>
      <c r="U27" s="77"/>
      <c r="V27" s="77"/>
      <c r="W27" s="75"/>
      <c r="X27" s="78"/>
      <c r="Y27" s="78"/>
      <c r="Z27" s="78"/>
      <c r="AA27" s="78"/>
    </row>
    <row r="28" spans="1:27" s="144" customFormat="1">
      <c r="A28" s="140"/>
      <c r="B28" s="50" t="s">
        <v>266</v>
      </c>
      <c r="C28" s="88" t="s">
        <v>135</v>
      </c>
      <c r="D28" s="141" t="s">
        <v>34</v>
      </c>
      <c r="E28" s="101">
        <v>4</v>
      </c>
      <c r="F28" s="98">
        <v>1</v>
      </c>
      <c r="G28" s="142">
        <f t="shared" si="1"/>
        <v>4</v>
      </c>
      <c r="H28" s="98">
        <v>0.5</v>
      </c>
      <c r="I28" s="101">
        <f t="shared" si="2"/>
        <v>2</v>
      </c>
      <c r="J28" s="143">
        <v>60</v>
      </c>
      <c r="K28" s="139">
        <f t="shared" si="0"/>
        <v>120</v>
      </c>
      <c r="M28" s="145"/>
      <c r="N28" s="146"/>
      <c r="O28" s="146"/>
      <c r="P28" s="146"/>
      <c r="Q28" s="146"/>
      <c r="R28" s="147"/>
      <c r="S28" s="148"/>
      <c r="T28" s="148"/>
      <c r="U28" s="148"/>
      <c r="V28" s="148"/>
      <c r="W28" s="147"/>
      <c r="X28" s="149"/>
      <c r="Y28" s="149"/>
      <c r="Z28" s="149"/>
      <c r="AA28" s="149"/>
    </row>
    <row r="29" spans="1:27" s="144" customFormat="1">
      <c r="A29" s="140"/>
      <c r="B29" s="50" t="s">
        <v>267</v>
      </c>
      <c r="C29" s="88" t="s">
        <v>136</v>
      </c>
      <c r="D29" s="141" t="s">
        <v>137</v>
      </c>
      <c r="E29" s="101">
        <v>15</v>
      </c>
      <c r="F29" s="47">
        <v>1</v>
      </c>
      <c r="G29" s="138">
        <f t="shared" si="1"/>
        <v>15</v>
      </c>
      <c r="H29" s="47">
        <v>12</v>
      </c>
      <c r="I29" s="212">
        <f t="shared" si="2"/>
        <v>180</v>
      </c>
      <c r="J29" s="139">
        <v>60</v>
      </c>
      <c r="K29" s="56">
        <f t="shared" si="0"/>
        <v>10800</v>
      </c>
      <c r="M29" s="145"/>
      <c r="N29" s="146"/>
      <c r="O29" s="146"/>
      <c r="P29" s="146"/>
      <c r="Q29" s="146"/>
      <c r="R29" s="147"/>
      <c r="S29" s="148"/>
      <c r="T29" s="148"/>
      <c r="U29" s="148"/>
      <c r="V29" s="148"/>
      <c r="W29" s="147"/>
      <c r="X29" s="149"/>
      <c r="Y29" s="149"/>
      <c r="Z29" s="149"/>
      <c r="AA29" s="149"/>
    </row>
    <row r="30" spans="1:27" s="144" customFormat="1">
      <c r="A30" s="140"/>
      <c r="B30" s="50">
        <v>144</v>
      </c>
      <c r="C30" s="88" t="s">
        <v>138</v>
      </c>
      <c r="D30" s="141" t="s">
        <v>34</v>
      </c>
      <c r="E30" s="101">
        <v>11</v>
      </c>
      <c r="F30" s="98">
        <v>1</v>
      </c>
      <c r="G30" s="142">
        <f t="shared" si="1"/>
        <v>11</v>
      </c>
      <c r="H30" s="98">
        <v>1</v>
      </c>
      <c r="I30" s="101">
        <f t="shared" si="2"/>
        <v>11</v>
      </c>
      <c r="J30" s="143">
        <v>60</v>
      </c>
      <c r="K30" s="139">
        <f t="shared" si="0"/>
        <v>660</v>
      </c>
      <c r="M30" s="145"/>
      <c r="N30" s="146"/>
      <c r="O30" s="146"/>
      <c r="P30" s="146"/>
      <c r="Q30" s="146"/>
      <c r="R30" s="147"/>
      <c r="S30" s="148"/>
      <c r="T30" s="148"/>
      <c r="U30" s="148"/>
      <c r="V30" s="148"/>
      <c r="W30" s="147"/>
      <c r="X30" s="149"/>
      <c r="Y30" s="149"/>
      <c r="Z30" s="149"/>
      <c r="AA30" s="149"/>
    </row>
    <row r="31" spans="1:27" s="144" customFormat="1">
      <c r="A31" s="140"/>
      <c r="B31" s="50">
        <v>145</v>
      </c>
      <c r="C31" s="88" t="s">
        <v>139</v>
      </c>
      <c r="D31" s="141" t="s">
        <v>34</v>
      </c>
      <c r="E31" s="101">
        <v>21</v>
      </c>
      <c r="F31" s="98">
        <v>1</v>
      </c>
      <c r="G31" s="142">
        <f t="shared" si="1"/>
        <v>21</v>
      </c>
      <c r="H31" s="98">
        <v>1</v>
      </c>
      <c r="I31" s="101">
        <f t="shared" si="2"/>
        <v>21</v>
      </c>
      <c r="J31" s="143">
        <v>60</v>
      </c>
      <c r="K31" s="139">
        <f t="shared" si="0"/>
        <v>1260</v>
      </c>
      <c r="M31" s="145"/>
      <c r="N31" s="146"/>
      <c r="O31" s="146"/>
      <c r="P31" s="146"/>
      <c r="Q31" s="146"/>
      <c r="R31" s="147"/>
      <c r="S31" s="148"/>
      <c r="T31" s="148"/>
      <c r="U31" s="148"/>
      <c r="V31" s="148"/>
      <c r="W31" s="147"/>
      <c r="X31" s="149"/>
      <c r="Y31" s="149"/>
      <c r="Z31" s="149"/>
      <c r="AA31" s="149"/>
    </row>
    <row r="32" spans="1:27" s="144" customFormat="1" ht="15.75" customHeight="1">
      <c r="A32" s="140"/>
      <c r="B32" s="50">
        <v>146</v>
      </c>
      <c r="C32" s="88" t="s">
        <v>140</v>
      </c>
      <c r="D32" s="141" t="s">
        <v>34</v>
      </c>
      <c r="E32" s="101">
        <v>559</v>
      </c>
      <c r="F32" s="98">
        <v>1</v>
      </c>
      <c r="G32" s="142">
        <f t="shared" si="1"/>
        <v>559</v>
      </c>
      <c r="H32" s="98">
        <v>2</v>
      </c>
      <c r="I32" s="101">
        <f t="shared" si="2"/>
        <v>1118</v>
      </c>
      <c r="J32" s="143">
        <v>60</v>
      </c>
      <c r="K32" s="139">
        <f t="shared" si="0"/>
        <v>67080</v>
      </c>
      <c r="M32" s="145"/>
      <c r="N32" s="146"/>
      <c r="O32" s="146"/>
      <c r="P32" s="146"/>
      <c r="Q32" s="146"/>
      <c r="R32" s="147"/>
      <c r="S32" s="148"/>
      <c r="T32" s="148"/>
      <c r="U32" s="148"/>
      <c r="V32" s="148"/>
      <c r="W32" s="147"/>
      <c r="X32" s="149"/>
      <c r="Y32" s="149"/>
      <c r="Z32" s="149"/>
      <c r="AA32" s="149"/>
    </row>
    <row r="33" spans="1:27" s="144" customFormat="1">
      <c r="A33" s="140"/>
      <c r="B33" s="50">
        <v>147</v>
      </c>
      <c r="C33" s="88" t="s">
        <v>141</v>
      </c>
      <c r="D33" s="141" t="s">
        <v>34</v>
      </c>
      <c r="E33" s="101">
        <v>559</v>
      </c>
      <c r="F33" s="98">
        <v>1</v>
      </c>
      <c r="G33" s="142">
        <f t="shared" si="1"/>
        <v>559</v>
      </c>
      <c r="H33" s="98">
        <v>1</v>
      </c>
      <c r="I33" s="101">
        <f t="shared" si="2"/>
        <v>559</v>
      </c>
      <c r="J33" s="143">
        <v>60</v>
      </c>
      <c r="K33" s="139">
        <f t="shared" si="0"/>
        <v>33540</v>
      </c>
      <c r="M33" s="145"/>
      <c r="N33" s="146"/>
      <c r="O33" s="146"/>
      <c r="P33" s="146"/>
      <c r="Q33" s="146"/>
      <c r="R33" s="147"/>
      <c r="S33" s="148"/>
      <c r="T33" s="148"/>
      <c r="U33" s="148"/>
      <c r="V33" s="148"/>
      <c r="W33" s="147"/>
      <c r="X33" s="149"/>
      <c r="Y33" s="149"/>
      <c r="Z33" s="149"/>
      <c r="AA33" s="149"/>
    </row>
    <row r="34" spans="1:27" s="144" customFormat="1">
      <c r="A34" s="140"/>
      <c r="B34" s="50">
        <v>148</v>
      </c>
      <c r="C34" s="88" t="s">
        <v>142</v>
      </c>
      <c r="D34" s="141" t="s">
        <v>34</v>
      </c>
      <c r="E34" s="101">
        <v>3</v>
      </c>
      <c r="F34" s="98">
        <v>1</v>
      </c>
      <c r="G34" s="142">
        <f t="shared" si="1"/>
        <v>3</v>
      </c>
      <c r="H34" s="98">
        <v>3</v>
      </c>
      <c r="I34" s="101">
        <f t="shared" si="2"/>
        <v>9</v>
      </c>
      <c r="J34" s="143">
        <v>60</v>
      </c>
      <c r="K34" s="139">
        <f t="shared" si="0"/>
        <v>540</v>
      </c>
      <c r="M34" s="145"/>
      <c r="N34" s="146"/>
      <c r="O34" s="146"/>
      <c r="P34" s="146"/>
      <c r="Q34" s="146"/>
      <c r="R34" s="145"/>
      <c r="S34" s="148"/>
      <c r="T34" s="148"/>
      <c r="U34" s="148"/>
      <c r="V34" s="148"/>
      <c r="W34" s="145"/>
      <c r="X34" s="149"/>
      <c r="Y34" s="149"/>
      <c r="Z34" s="149"/>
      <c r="AA34" s="149"/>
    </row>
    <row r="35" spans="1:27">
      <c r="A35" s="137"/>
      <c r="B35" s="50" t="s">
        <v>265</v>
      </c>
      <c r="C35" s="31" t="s">
        <v>143</v>
      </c>
      <c r="D35" s="50" t="s">
        <v>34</v>
      </c>
      <c r="E35" s="101">
        <v>556</v>
      </c>
      <c r="F35" s="47">
        <v>1</v>
      </c>
      <c r="G35" s="138">
        <f t="shared" si="1"/>
        <v>556</v>
      </c>
      <c r="H35" s="47">
        <v>0.5</v>
      </c>
      <c r="I35" s="212">
        <f t="shared" si="2"/>
        <v>278</v>
      </c>
      <c r="J35" s="139">
        <v>60</v>
      </c>
      <c r="K35" s="139">
        <f t="shared" si="0"/>
        <v>16680</v>
      </c>
      <c r="N35" s="76"/>
      <c r="O35" s="76"/>
      <c r="P35" s="76"/>
      <c r="Q35" s="76"/>
      <c r="R35" s="75"/>
      <c r="S35" s="77"/>
      <c r="T35" s="77"/>
      <c r="U35" s="77"/>
      <c r="V35" s="77"/>
      <c r="W35" s="75"/>
      <c r="X35" s="78"/>
      <c r="Y35" s="78"/>
      <c r="Z35" s="78"/>
      <c r="AA35" s="78"/>
    </row>
    <row r="36" spans="1:27">
      <c r="A36" s="137"/>
      <c r="B36" s="50" t="s">
        <v>265</v>
      </c>
      <c r="C36" s="31" t="s">
        <v>144</v>
      </c>
      <c r="D36" s="50" t="s">
        <v>34</v>
      </c>
      <c r="E36" s="212">
        <v>36</v>
      </c>
      <c r="F36" s="47">
        <v>1</v>
      </c>
      <c r="G36" s="138">
        <f t="shared" si="1"/>
        <v>36</v>
      </c>
      <c r="H36" s="47">
        <v>1.5</v>
      </c>
      <c r="I36" s="212">
        <f t="shared" si="2"/>
        <v>54</v>
      </c>
      <c r="J36" s="139">
        <v>60</v>
      </c>
      <c r="K36" s="139">
        <f t="shared" si="0"/>
        <v>3240</v>
      </c>
      <c r="N36" s="76"/>
      <c r="O36" s="76"/>
      <c r="P36" s="76"/>
      <c r="Q36" s="76"/>
      <c r="R36" s="75"/>
      <c r="S36" s="77"/>
      <c r="T36" s="77"/>
      <c r="U36" s="77"/>
      <c r="V36" s="77"/>
      <c r="W36" s="75"/>
      <c r="X36" s="78"/>
      <c r="Y36" s="78"/>
      <c r="Z36" s="78"/>
      <c r="AA36" s="78"/>
    </row>
    <row r="37" spans="1:27">
      <c r="A37" s="137"/>
      <c r="B37" s="50" t="s">
        <v>265</v>
      </c>
      <c r="C37" s="31" t="s">
        <v>145</v>
      </c>
      <c r="D37" s="50" t="s">
        <v>34</v>
      </c>
      <c r="E37" s="101">
        <v>559</v>
      </c>
      <c r="F37" s="47">
        <v>4</v>
      </c>
      <c r="G37" s="138">
        <f t="shared" si="1"/>
        <v>2236</v>
      </c>
      <c r="H37" s="47">
        <v>0.5</v>
      </c>
      <c r="I37" s="212">
        <f t="shared" si="2"/>
        <v>1118</v>
      </c>
      <c r="J37" s="139">
        <v>60</v>
      </c>
      <c r="K37" s="139">
        <f t="shared" si="0"/>
        <v>67080</v>
      </c>
      <c r="N37" s="76"/>
      <c r="O37" s="76"/>
      <c r="P37" s="76"/>
      <c r="Q37" s="76"/>
      <c r="R37" s="75"/>
      <c r="S37" s="77"/>
      <c r="T37" s="77"/>
      <c r="U37" s="77"/>
      <c r="V37" s="77"/>
      <c r="W37" s="75"/>
      <c r="X37" s="78"/>
      <c r="Y37" s="78"/>
      <c r="Z37" s="78"/>
      <c r="AA37" s="78"/>
    </row>
    <row r="38" spans="1:27">
      <c r="A38" s="137"/>
      <c r="B38" s="50" t="s">
        <v>265</v>
      </c>
      <c r="C38" s="31" t="s">
        <v>146</v>
      </c>
      <c r="D38" s="50" t="s">
        <v>34</v>
      </c>
      <c r="E38" s="101">
        <v>559</v>
      </c>
      <c r="F38" s="47">
        <v>1</v>
      </c>
      <c r="G38" s="138">
        <f t="shared" si="1"/>
        <v>559</v>
      </c>
      <c r="H38" s="47">
        <v>2</v>
      </c>
      <c r="I38" s="212">
        <f t="shared" si="2"/>
        <v>1118</v>
      </c>
      <c r="J38" s="139">
        <v>60</v>
      </c>
      <c r="K38" s="139">
        <f t="shared" si="0"/>
        <v>67080</v>
      </c>
      <c r="N38" s="76"/>
      <c r="O38" s="76"/>
      <c r="P38" s="76"/>
      <c r="Q38" s="76"/>
      <c r="R38" s="75"/>
      <c r="S38" s="77"/>
      <c r="T38" s="77"/>
      <c r="U38" s="77"/>
      <c r="V38" s="77"/>
      <c r="W38" s="75"/>
      <c r="X38" s="78"/>
      <c r="Y38" s="78"/>
      <c r="Z38" s="78"/>
      <c r="AA38" s="78"/>
    </row>
    <row r="39" spans="1:27">
      <c r="A39" s="137"/>
      <c r="B39" s="50" t="s">
        <v>234</v>
      </c>
      <c r="C39" s="31" t="s">
        <v>274</v>
      </c>
      <c r="D39" s="50" t="s">
        <v>34</v>
      </c>
      <c r="E39" s="101">
        <v>15</v>
      </c>
      <c r="F39" s="47">
        <v>1</v>
      </c>
      <c r="G39" s="138">
        <f t="shared" si="1"/>
        <v>15</v>
      </c>
      <c r="H39" s="47">
        <v>1.5</v>
      </c>
      <c r="I39" s="212">
        <f t="shared" si="2"/>
        <v>22.5</v>
      </c>
      <c r="J39" s="139">
        <v>60</v>
      </c>
      <c r="K39" s="139">
        <f t="shared" si="0"/>
        <v>1350</v>
      </c>
      <c r="N39" s="76"/>
      <c r="O39" s="76"/>
      <c r="P39" s="76"/>
      <c r="Q39" s="76"/>
      <c r="R39" s="75"/>
      <c r="S39" s="77"/>
      <c r="T39" s="77"/>
      <c r="U39" s="77"/>
      <c r="V39" s="77"/>
      <c r="W39" s="75"/>
      <c r="X39" s="78"/>
      <c r="Y39" s="78"/>
      <c r="Z39" s="78"/>
      <c r="AA39" s="78"/>
    </row>
    <row r="40" spans="1:27">
      <c r="A40" s="137"/>
      <c r="B40" s="50" t="s">
        <v>265</v>
      </c>
      <c r="C40" s="31" t="s">
        <v>147</v>
      </c>
      <c r="D40" s="50" t="s">
        <v>34</v>
      </c>
      <c r="E40" s="101">
        <v>559</v>
      </c>
      <c r="F40" s="47">
        <v>1</v>
      </c>
      <c r="G40" s="138">
        <f t="shared" si="1"/>
        <v>559</v>
      </c>
      <c r="H40" s="47">
        <v>2</v>
      </c>
      <c r="I40" s="212">
        <f t="shared" si="2"/>
        <v>1118</v>
      </c>
      <c r="J40" s="139">
        <v>60</v>
      </c>
      <c r="K40" s="139">
        <f t="shared" si="0"/>
        <v>67080</v>
      </c>
      <c r="N40" s="76"/>
      <c r="O40" s="76"/>
      <c r="P40" s="76"/>
      <c r="Q40" s="76"/>
      <c r="R40" s="75"/>
      <c r="S40" s="77"/>
      <c r="T40" s="77"/>
      <c r="U40" s="77"/>
      <c r="V40" s="77"/>
      <c r="W40" s="75"/>
      <c r="X40" s="78"/>
      <c r="Y40" s="78"/>
      <c r="Z40" s="78"/>
      <c r="AA40" s="78"/>
    </row>
    <row r="41" spans="1:27">
      <c r="A41" s="137"/>
      <c r="B41" s="50" t="s">
        <v>258</v>
      </c>
      <c r="C41" s="31" t="s">
        <v>148</v>
      </c>
      <c r="D41" s="50" t="s">
        <v>34</v>
      </c>
      <c r="E41" s="212">
        <v>3</v>
      </c>
      <c r="F41" s="47">
        <v>1</v>
      </c>
      <c r="G41" s="138">
        <f t="shared" si="1"/>
        <v>3</v>
      </c>
      <c r="H41" s="47">
        <v>0.5</v>
      </c>
      <c r="I41" s="212">
        <f t="shared" si="2"/>
        <v>1.5</v>
      </c>
      <c r="J41" s="139">
        <v>60</v>
      </c>
      <c r="K41" s="139">
        <f t="shared" si="0"/>
        <v>90</v>
      </c>
      <c r="N41" s="76"/>
      <c r="O41" s="76"/>
      <c r="P41" s="76"/>
      <c r="Q41" s="76"/>
      <c r="R41" s="75"/>
      <c r="S41" s="77"/>
      <c r="T41" s="77"/>
      <c r="U41" s="77"/>
      <c r="V41" s="77"/>
      <c r="W41" s="75"/>
      <c r="X41" s="78"/>
      <c r="Y41" s="78"/>
      <c r="Z41" s="78"/>
      <c r="AA41" s="78"/>
    </row>
    <row r="42" spans="1:27">
      <c r="A42" s="137"/>
      <c r="B42" s="50" t="s">
        <v>255</v>
      </c>
      <c r="C42" s="31" t="s">
        <v>149</v>
      </c>
      <c r="D42" s="50" t="s">
        <v>34</v>
      </c>
      <c r="E42" s="212">
        <v>6</v>
      </c>
      <c r="F42" s="47">
        <v>1</v>
      </c>
      <c r="G42" s="138">
        <f t="shared" si="1"/>
        <v>6</v>
      </c>
      <c r="H42" s="47">
        <v>2</v>
      </c>
      <c r="I42" s="212">
        <f t="shared" si="2"/>
        <v>12</v>
      </c>
      <c r="J42" s="139">
        <v>60</v>
      </c>
      <c r="K42" s="139">
        <f t="shared" si="0"/>
        <v>720</v>
      </c>
      <c r="N42" s="76"/>
      <c r="O42" s="76"/>
      <c r="P42" s="76"/>
      <c r="Q42" s="76"/>
      <c r="R42" s="75"/>
      <c r="S42" s="77"/>
      <c r="T42" s="77"/>
      <c r="U42" s="77"/>
      <c r="V42" s="77"/>
      <c r="W42" s="75"/>
      <c r="X42" s="78"/>
      <c r="Y42" s="78"/>
      <c r="Z42" s="78"/>
      <c r="AA42" s="78"/>
    </row>
    <row r="43" spans="1:27">
      <c r="A43" s="137"/>
      <c r="B43" s="50" t="s">
        <v>256</v>
      </c>
      <c r="C43" s="31" t="s">
        <v>150</v>
      </c>
      <c r="D43" s="50" t="s">
        <v>34</v>
      </c>
      <c r="E43" s="212">
        <v>6</v>
      </c>
      <c r="F43" s="47">
        <v>1</v>
      </c>
      <c r="G43" s="138">
        <f t="shared" si="1"/>
        <v>6</v>
      </c>
      <c r="H43" s="47">
        <v>2</v>
      </c>
      <c r="I43" s="212">
        <f t="shared" si="2"/>
        <v>12</v>
      </c>
      <c r="J43" s="139">
        <v>60</v>
      </c>
      <c r="K43" s="139">
        <f t="shared" si="0"/>
        <v>720</v>
      </c>
      <c r="N43" s="76"/>
      <c r="O43" s="76"/>
      <c r="P43" s="76"/>
      <c r="Q43" s="76"/>
      <c r="R43" s="75"/>
      <c r="S43" s="77"/>
      <c r="T43" s="77"/>
      <c r="U43" s="77"/>
      <c r="V43" s="77"/>
      <c r="W43" s="75"/>
      <c r="X43" s="78"/>
      <c r="Y43" s="78"/>
      <c r="Z43" s="78"/>
      <c r="AA43" s="78"/>
    </row>
    <row r="44" spans="1:27">
      <c r="A44" s="137"/>
      <c r="B44" s="50" t="s">
        <v>257</v>
      </c>
      <c r="C44" s="31" t="s">
        <v>151</v>
      </c>
      <c r="D44" s="50" t="s">
        <v>34</v>
      </c>
      <c r="E44" s="212">
        <v>3</v>
      </c>
      <c r="F44" s="47">
        <v>1</v>
      </c>
      <c r="G44" s="138">
        <f t="shared" si="1"/>
        <v>3</v>
      </c>
      <c r="H44" s="47">
        <v>1.5</v>
      </c>
      <c r="I44" s="212">
        <f t="shared" si="2"/>
        <v>4.5</v>
      </c>
      <c r="J44" s="139">
        <v>60</v>
      </c>
      <c r="K44" s="139">
        <f t="shared" si="0"/>
        <v>270</v>
      </c>
      <c r="N44" s="76"/>
      <c r="O44" s="76"/>
      <c r="P44" s="76"/>
      <c r="Q44" s="76"/>
      <c r="R44" s="75"/>
      <c r="S44" s="77"/>
      <c r="T44" s="77"/>
      <c r="U44" s="77"/>
      <c r="V44" s="77"/>
      <c r="W44" s="75"/>
      <c r="X44" s="78"/>
      <c r="Y44" s="78"/>
      <c r="Z44" s="78"/>
      <c r="AA44" s="78"/>
    </row>
    <row r="45" spans="1:27">
      <c r="A45" s="137"/>
      <c r="B45" s="50" t="s">
        <v>253</v>
      </c>
      <c r="C45" s="31" t="s">
        <v>152</v>
      </c>
      <c r="D45" s="50" t="s">
        <v>34</v>
      </c>
      <c r="E45" s="212">
        <v>6</v>
      </c>
      <c r="F45" s="47">
        <v>1</v>
      </c>
      <c r="G45" s="138">
        <f t="shared" si="1"/>
        <v>6</v>
      </c>
      <c r="H45" s="47">
        <v>3.5</v>
      </c>
      <c r="I45" s="212">
        <f t="shared" si="2"/>
        <v>21</v>
      </c>
      <c r="J45" s="139">
        <v>60</v>
      </c>
      <c r="K45" s="139">
        <f t="shared" si="0"/>
        <v>1260</v>
      </c>
      <c r="N45" s="76"/>
      <c r="O45" s="76"/>
      <c r="P45" s="76"/>
      <c r="Q45" s="76"/>
      <c r="R45" s="75"/>
      <c r="S45" s="77"/>
      <c r="T45" s="77"/>
      <c r="U45" s="77"/>
      <c r="V45" s="77"/>
      <c r="W45" s="75"/>
      <c r="X45" s="78"/>
      <c r="Y45" s="78"/>
      <c r="Z45" s="78"/>
      <c r="AA45" s="78"/>
    </row>
    <row r="46" spans="1:27">
      <c r="A46" s="137"/>
      <c r="B46" s="50" t="s">
        <v>254</v>
      </c>
      <c r="C46" s="31" t="s">
        <v>153</v>
      </c>
      <c r="D46" s="50" t="s">
        <v>34</v>
      </c>
      <c r="E46" s="212">
        <v>9</v>
      </c>
      <c r="F46" s="47">
        <v>1</v>
      </c>
      <c r="G46" s="138">
        <f t="shared" si="1"/>
        <v>9</v>
      </c>
      <c r="H46" s="47">
        <v>0.5</v>
      </c>
      <c r="I46" s="212">
        <f t="shared" si="2"/>
        <v>4.5</v>
      </c>
      <c r="J46" s="139">
        <v>60</v>
      </c>
      <c r="K46" s="139">
        <f t="shared" si="0"/>
        <v>270</v>
      </c>
      <c r="N46" s="76"/>
      <c r="O46" s="76"/>
      <c r="P46" s="76"/>
      <c r="Q46" s="76"/>
      <c r="R46" s="75"/>
      <c r="S46" s="77"/>
      <c r="T46" s="77"/>
      <c r="U46" s="77"/>
      <c r="V46" s="77"/>
      <c r="W46" s="75"/>
      <c r="X46" s="78"/>
      <c r="Y46" s="78"/>
      <c r="Z46" s="78"/>
      <c r="AA46" s="78"/>
    </row>
    <row r="47" spans="1:27">
      <c r="A47" s="137"/>
      <c r="B47" s="50" t="s">
        <v>253</v>
      </c>
      <c r="C47" s="31" t="s">
        <v>154</v>
      </c>
      <c r="D47" s="50" t="s">
        <v>34</v>
      </c>
      <c r="E47" s="212">
        <v>16</v>
      </c>
      <c r="F47" s="47">
        <v>1</v>
      </c>
      <c r="G47" s="138">
        <f t="shared" si="1"/>
        <v>16</v>
      </c>
      <c r="H47" s="47">
        <v>1</v>
      </c>
      <c r="I47" s="212">
        <f t="shared" si="2"/>
        <v>16</v>
      </c>
      <c r="J47" s="139">
        <v>60</v>
      </c>
      <c r="K47" s="139">
        <f t="shared" si="0"/>
        <v>960</v>
      </c>
      <c r="N47" s="76"/>
      <c r="O47" s="76"/>
      <c r="P47" s="76"/>
      <c r="Q47" s="76"/>
      <c r="R47" s="75"/>
      <c r="S47" s="77"/>
      <c r="T47" s="77"/>
      <c r="U47" s="77"/>
      <c r="V47" s="77"/>
      <c r="W47" s="75"/>
      <c r="X47" s="78"/>
      <c r="Y47" s="78"/>
      <c r="Z47" s="78"/>
      <c r="AA47" s="78"/>
    </row>
    <row r="48" spans="1:27">
      <c r="A48" s="137"/>
      <c r="B48" s="50">
        <v>153</v>
      </c>
      <c r="C48" s="31" t="s">
        <v>155</v>
      </c>
      <c r="D48" s="50" t="s">
        <v>34</v>
      </c>
      <c r="E48" s="212">
        <v>3</v>
      </c>
      <c r="F48" s="47">
        <v>1</v>
      </c>
      <c r="G48" s="138">
        <f t="shared" si="1"/>
        <v>3</v>
      </c>
      <c r="H48" s="47">
        <v>1</v>
      </c>
      <c r="I48" s="212">
        <f t="shared" si="2"/>
        <v>3</v>
      </c>
      <c r="J48" s="139">
        <v>60</v>
      </c>
      <c r="K48" s="139">
        <f t="shared" si="0"/>
        <v>180</v>
      </c>
      <c r="N48" s="76"/>
      <c r="O48" s="76"/>
      <c r="P48" s="76"/>
      <c r="Q48" s="76"/>
      <c r="R48" s="75"/>
      <c r="S48" s="77"/>
      <c r="T48" s="77"/>
      <c r="U48" s="77"/>
      <c r="V48" s="77"/>
      <c r="W48" s="75"/>
      <c r="X48" s="78"/>
      <c r="Y48" s="78"/>
      <c r="Z48" s="78"/>
      <c r="AA48" s="78"/>
    </row>
    <row r="49" spans="1:27">
      <c r="A49" s="137"/>
      <c r="B49" s="50">
        <v>154</v>
      </c>
      <c r="C49" s="31" t="s">
        <v>156</v>
      </c>
      <c r="D49" s="50" t="s">
        <v>34</v>
      </c>
      <c r="E49" s="212">
        <v>3</v>
      </c>
      <c r="F49" s="47">
        <v>1</v>
      </c>
      <c r="G49" s="138">
        <f t="shared" si="1"/>
        <v>3</v>
      </c>
      <c r="H49" s="47">
        <v>1</v>
      </c>
      <c r="I49" s="212">
        <f t="shared" si="2"/>
        <v>3</v>
      </c>
      <c r="J49" s="139">
        <v>60</v>
      </c>
      <c r="K49" s="139">
        <f t="shared" si="0"/>
        <v>180</v>
      </c>
      <c r="N49" s="76"/>
      <c r="O49" s="76"/>
      <c r="P49" s="76"/>
      <c r="Q49" s="76"/>
      <c r="R49" s="75"/>
      <c r="S49" s="77"/>
      <c r="T49" s="77"/>
      <c r="U49" s="77"/>
      <c r="V49" s="77"/>
      <c r="W49" s="75"/>
      <c r="X49" s="78"/>
      <c r="Y49" s="78"/>
      <c r="Z49" s="78"/>
      <c r="AA49" s="78"/>
    </row>
    <row r="50" spans="1:27">
      <c r="A50" s="137"/>
      <c r="B50" s="50">
        <v>154</v>
      </c>
      <c r="C50" s="31" t="s">
        <v>157</v>
      </c>
      <c r="D50" s="50" t="s">
        <v>34</v>
      </c>
      <c r="E50" s="212">
        <v>3</v>
      </c>
      <c r="F50" s="47">
        <v>1</v>
      </c>
      <c r="G50" s="138">
        <f t="shared" si="1"/>
        <v>3</v>
      </c>
      <c r="H50" s="47">
        <v>1.5</v>
      </c>
      <c r="I50" s="212">
        <f t="shared" si="2"/>
        <v>4.5</v>
      </c>
      <c r="J50" s="139">
        <v>60</v>
      </c>
      <c r="K50" s="139">
        <f t="shared" si="0"/>
        <v>270</v>
      </c>
      <c r="N50" s="76"/>
      <c r="O50" s="76"/>
      <c r="P50" s="76"/>
      <c r="Q50" s="76"/>
      <c r="R50" s="75"/>
      <c r="S50" s="77"/>
      <c r="T50" s="77"/>
      <c r="U50" s="77"/>
      <c r="V50" s="77"/>
      <c r="W50" s="75"/>
      <c r="X50" s="78"/>
      <c r="Y50" s="78"/>
      <c r="Z50" s="78"/>
      <c r="AA50" s="78"/>
    </row>
    <row r="51" spans="1:27">
      <c r="A51" s="137"/>
      <c r="B51" s="50">
        <v>155</v>
      </c>
      <c r="C51" s="31" t="s">
        <v>158</v>
      </c>
      <c r="D51" s="50" t="s">
        <v>34</v>
      </c>
      <c r="E51" s="212">
        <v>3</v>
      </c>
      <c r="F51" s="47">
        <v>1</v>
      </c>
      <c r="G51" s="138">
        <f t="shared" si="1"/>
        <v>3</v>
      </c>
      <c r="H51" s="47">
        <v>1</v>
      </c>
      <c r="I51" s="212">
        <f t="shared" si="2"/>
        <v>3</v>
      </c>
      <c r="J51" s="139">
        <v>60</v>
      </c>
      <c r="K51" s="139">
        <f t="shared" si="0"/>
        <v>180</v>
      </c>
      <c r="N51" s="76"/>
      <c r="O51" s="76"/>
      <c r="P51" s="76"/>
      <c r="Q51" s="76"/>
      <c r="R51" s="75"/>
      <c r="S51" s="77"/>
      <c r="T51" s="77"/>
      <c r="U51" s="77"/>
      <c r="V51" s="77"/>
      <c r="X51" s="78"/>
      <c r="Y51" s="78"/>
      <c r="Z51" s="78"/>
      <c r="AA51" s="78"/>
    </row>
    <row r="52" spans="1:27">
      <c r="A52" s="137"/>
      <c r="B52" s="50">
        <v>156</v>
      </c>
      <c r="C52" s="31" t="s">
        <v>159</v>
      </c>
      <c r="D52" s="50" t="s">
        <v>34</v>
      </c>
      <c r="E52" s="212">
        <v>3</v>
      </c>
      <c r="F52" s="47">
        <v>1</v>
      </c>
      <c r="G52" s="138">
        <f t="shared" si="1"/>
        <v>3</v>
      </c>
      <c r="H52" s="47">
        <v>6</v>
      </c>
      <c r="I52" s="212">
        <f t="shared" si="2"/>
        <v>18</v>
      </c>
      <c r="J52" s="139">
        <v>60</v>
      </c>
      <c r="K52" s="139">
        <f t="shared" si="0"/>
        <v>1080</v>
      </c>
      <c r="N52" s="76"/>
      <c r="O52" s="76"/>
      <c r="P52" s="76"/>
      <c r="Q52" s="76"/>
      <c r="R52" s="75"/>
      <c r="S52" s="77"/>
      <c r="T52" s="77"/>
      <c r="U52" s="77"/>
      <c r="V52" s="77"/>
      <c r="X52" s="78"/>
      <c r="Y52" s="78"/>
      <c r="Z52" s="78"/>
      <c r="AA52" s="78"/>
    </row>
    <row r="53" spans="1:27">
      <c r="A53" s="137"/>
      <c r="B53" s="50">
        <v>156</v>
      </c>
      <c r="C53" s="31" t="s">
        <v>160</v>
      </c>
      <c r="D53" s="50" t="s">
        <v>34</v>
      </c>
      <c r="E53" s="212">
        <v>3</v>
      </c>
      <c r="F53" s="47">
        <v>1</v>
      </c>
      <c r="G53" s="138">
        <f t="shared" si="1"/>
        <v>3</v>
      </c>
      <c r="H53" s="47">
        <v>0.5</v>
      </c>
      <c r="I53" s="212">
        <f t="shared" si="2"/>
        <v>1.5</v>
      </c>
      <c r="J53" s="139">
        <v>60</v>
      </c>
      <c r="K53" s="139">
        <f t="shared" si="0"/>
        <v>90</v>
      </c>
      <c r="N53" s="76"/>
      <c r="O53" s="76"/>
      <c r="P53" s="76"/>
      <c r="Q53" s="76"/>
      <c r="R53" s="75"/>
      <c r="S53" s="77"/>
      <c r="T53" s="77"/>
      <c r="U53" s="77"/>
      <c r="V53" s="77"/>
      <c r="X53" s="78"/>
      <c r="Y53" s="78"/>
      <c r="Z53" s="78"/>
      <c r="AA53" s="78"/>
    </row>
    <row r="54" spans="1:27">
      <c r="A54" s="137"/>
      <c r="B54" s="50">
        <v>156</v>
      </c>
      <c r="C54" s="31" t="s">
        <v>161</v>
      </c>
      <c r="D54" s="50" t="s">
        <v>34</v>
      </c>
      <c r="E54" s="212">
        <v>36</v>
      </c>
      <c r="F54" s="47">
        <v>1</v>
      </c>
      <c r="G54" s="138">
        <f t="shared" si="1"/>
        <v>36</v>
      </c>
      <c r="H54" s="47">
        <v>0.5</v>
      </c>
      <c r="I54" s="212">
        <f t="shared" si="2"/>
        <v>18</v>
      </c>
      <c r="J54" s="139">
        <v>60</v>
      </c>
      <c r="K54" s="139">
        <f t="shared" si="0"/>
        <v>1080</v>
      </c>
      <c r="N54" s="76"/>
      <c r="O54" s="76"/>
      <c r="P54" s="76"/>
      <c r="Q54" s="76"/>
      <c r="R54" s="75"/>
      <c r="S54" s="77"/>
      <c r="T54" s="77"/>
      <c r="U54" s="77"/>
      <c r="V54" s="77"/>
      <c r="X54" s="78"/>
      <c r="Y54" s="78"/>
      <c r="Z54" s="78"/>
      <c r="AA54" s="78"/>
    </row>
    <row r="55" spans="1:27">
      <c r="A55" s="137"/>
      <c r="B55" s="50">
        <v>160</v>
      </c>
      <c r="C55" s="31" t="s">
        <v>162</v>
      </c>
      <c r="D55" s="50" t="s">
        <v>34</v>
      </c>
      <c r="E55" s="212">
        <v>56</v>
      </c>
      <c r="F55" s="47">
        <v>1</v>
      </c>
      <c r="G55" s="138">
        <f t="shared" si="1"/>
        <v>56</v>
      </c>
      <c r="H55" s="47">
        <v>0.5</v>
      </c>
      <c r="I55" s="212">
        <f t="shared" si="2"/>
        <v>28</v>
      </c>
      <c r="J55" s="139">
        <v>60</v>
      </c>
      <c r="K55" s="139">
        <f t="shared" si="0"/>
        <v>1680</v>
      </c>
      <c r="N55" s="76"/>
      <c r="O55" s="76"/>
      <c r="P55" s="76"/>
      <c r="Q55" s="76"/>
      <c r="R55" s="75"/>
      <c r="S55" s="77"/>
      <c r="T55" s="77"/>
      <c r="U55" s="77"/>
      <c r="V55" s="77"/>
      <c r="X55" s="78"/>
      <c r="Y55" s="78"/>
      <c r="Z55" s="78"/>
      <c r="AA55" s="78"/>
    </row>
    <row r="56" spans="1:27" ht="14.25" customHeight="1">
      <c r="A56" s="137"/>
      <c r="B56" s="96" t="s">
        <v>163</v>
      </c>
      <c r="C56" s="31"/>
      <c r="D56" s="50"/>
      <c r="E56" s="47"/>
      <c r="F56" s="47"/>
      <c r="G56" s="150"/>
      <c r="H56" s="47"/>
      <c r="I56" s="48"/>
      <c r="J56" s="30"/>
      <c r="K56" s="139"/>
      <c r="N56" s="76"/>
      <c r="O56" s="76"/>
      <c r="P56" s="76"/>
      <c r="Q56" s="76"/>
      <c r="S56" s="77"/>
      <c r="T56" s="77"/>
      <c r="U56" s="77"/>
      <c r="V56" s="77"/>
      <c r="X56" s="78"/>
      <c r="Y56" s="78"/>
      <c r="Z56" s="78"/>
      <c r="AA56" s="78"/>
    </row>
    <row r="57" spans="1:27" s="144" customFormat="1" ht="25.5">
      <c r="A57" s="140"/>
      <c r="B57" s="141" t="s">
        <v>259</v>
      </c>
      <c r="C57" s="88" t="s">
        <v>164</v>
      </c>
      <c r="D57" s="141" t="s">
        <v>165</v>
      </c>
      <c r="E57" s="101">
        <v>110</v>
      </c>
      <c r="F57" s="98">
        <v>1</v>
      </c>
      <c r="G57" s="142">
        <f t="shared" ref="G57:G60" si="3">(E57)*(F57)</f>
        <v>110</v>
      </c>
      <c r="H57" s="98">
        <v>4</v>
      </c>
      <c r="I57" s="101">
        <f t="shared" ref="I57:I60" si="4">(G57)*(H57)</f>
        <v>440</v>
      </c>
      <c r="J57" s="143">
        <v>60</v>
      </c>
      <c r="K57" s="139">
        <f t="shared" ref="K57:K60" si="5">(I57)*(J57)</f>
        <v>26400</v>
      </c>
      <c r="M57" s="145"/>
      <c r="N57" s="146"/>
      <c r="O57" s="146"/>
      <c r="P57" s="146"/>
      <c r="Q57" s="146"/>
      <c r="R57" s="145"/>
      <c r="S57" s="148"/>
      <c r="T57" s="148"/>
      <c r="U57" s="148"/>
      <c r="V57" s="148"/>
      <c r="W57" s="147"/>
      <c r="X57" s="149"/>
      <c r="Y57" s="149"/>
      <c r="Z57" s="149"/>
      <c r="AA57" s="149"/>
    </row>
    <row r="58" spans="1:27" s="144" customFormat="1" ht="25.5">
      <c r="A58" s="140"/>
      <c r="B58" s="141" t="s">
        <v>260</v>
      </c>
      <c r="C58" s="88" t="s">
        <v>166</v>
      </c>
      <c r="D58" s="141" t="s">
        <v>167</v>
      </c>
      <c r="E58" s="101">
        <v>710</v>
      </c>
      <c r="F58" s="98">
        <v>1</v>
      </c>
      <c r="G58" s="142">
        <f t="shared" si="3"/>
        <v>710</v>
      </c>
      <c r="H58" s="98">
        <v>3</v>
      </c>
      <c r="I58" s="101">
        <f t="shared" si="4"/>
        <v>2130</v>
      </c>
      <c r="J58" s="143">
        <v>60</v>
      </c>
      <c r="K58" s="139">
        <f t="shared" si="5"/>
        <v>127800</v>
      </c>
      <c r="M58" s="145"/>
      <c r="N58" s="146"/>
      <c r="O58" s="146"/>
      <c r="P58" s="146"/>
      <c r="Q58" s="146"/>
      <c r="R58" s="145"/>
      <c r="S58" s="148"/>
      <c r="T58" s="148"/>
      <c r="U58" s="148"/>
      <c r="V58" s="148"/>
      <c r="W58" s="145"/>
      <c r="X58" s="149"/>
      <c r="Y58" s="149"/>
      <c r="Z58" s="149"/>
      <c r="AA58" s="149"/>
    </row>
    <row r="59" spans="1:27" s="144" customFormat="1" ht="25.5">
      <c r="A59" s="140"/>
      <c r="B59" s="141">
        <v>143</v>
      </c>
      <c r="C59" s="88" t="s">
        <v>168</v>
      </c>
      <c r="D59" s="141" t="s">
        <v>169</v>
      </c>
      <c r="E59" s="101">
        <v>559</v>
      </c>
      <c r="F59" s="98">
        <v>1</v>
      </c>
      <c r="G59" s="142">
        <f t="shared" si="3"/>
        <v>559</v>
      </c>
      <c r="H59" s="98">
        <v>0.25</v>
      </c>
      <c r="I59" s="101">
        <f t="shared" si="4"/>
        <v>139.75</v>
      </c>
      <c r="J59" s="143">
        <v>60</v>
      </c>
      <c r="K59" s="139">
        <f t="shared" si="5"/>
        <v>8385</v>
      </c>
      <c r="M59" s="145"/>
      <c r="N59" s="146"/>
      <c r="O59" s="146"/>
      <c r="P59" s="146"/>
      <c r="Q59" s="146"/>
      <c r="R59" s="145"/>
      <c r="S59" s="148"/>
      <c r="T59" s="148"/>
      <c r="U59" s="148"/>
      <c r="V59" s="148"/>
      <c r="W59" s="145"/>
      <c r="X59" s="149"/>
      <c r="Y59" s="149"/>
      <c r="Z59" s="149"/>
      <c r="AA59" s="149"/>
    </row>
    <row r="60" spans="1:27" s="144" customFormat="1">
      <c r="A60" s="140"/>
      <c r="B60" s="141" t="s">
        <v>261</v>
      </c>
      <c r="C60" s="88" t="s">
        <v>170</v>
      </c>
      <c r="D60" s="141" t="s">
        <v>171</v>
      </c>
      <c r="E60" s="101">
        <v>559</v>
      </c>
      <c r="F60" s="98">
        <v>1</v>
      </c>
      <c r="G60" s="142">
        <f t="shared" si="3"/>
        <v>559</v>
      </c>
      <c r="H60" s="98">
        <v>2</v>
      </c>
      <c r="I60" s="101">
        <f t="shared" si="4"/>
        <v>1118</v>
      </c>
      <c r="J60" s="143">
        <v>60</v>
      </c>
      <c r="K60" s="139">
        <f t="shared" si="5"/>
        <v>67080</v>
      </c>
      <c r="M60" s="145"/>
      <c r="N60" s="146"/>
      <c r="O60" s="146"/>
      <c r="P60" s="146"/>
      <c r="Q60" s="146"/>
      <c r="R60" s="145"/>
      <c r="S60" s="148"/>
      <c r="T60" s="148"/>
      <c r="U60" s="148"/>
      <c r="V60" s="148"/>
      <c r="W60" s="145"/>
      <c r="X60" s="149"/>
      <c r="Y60" s="149"/>
      <c r="Z60" s="149"/>
      <c r="AA60" s="149"/>
    </row>
    <row r="61" spans="1:27" s="144" customFormat="1" ht="29.25" customHeight="1">
      <c r="A61" s="140"/>
      <c r="B61" s="141">
        <v>134</v>
      </c>
      <c r="C61" s="88" t="s">
        <v>186</v>
      </c>
      <c r="D61" s="141" t="s">
        <v>172</v>
      </c>
      <c r="E61" s="101">
        <v>1</v>
      </c>
      <c r="F61" s="98">
        <v>1</v>
      </c>
      <c r="G61" s="142">
        <f>(E61)*(F61)</f>
        <v>1</v>
      </c>
      <c r="H61" s="98">
        <v>0.33</v>
      </c>
      <c r="I61" s="101">
        <f>(G61)*(H61)</f>
        <v>0.33</v>
      </c>
      <c r="J61" s="143">
        <v>60</v>
      </c>
      <c r="K61" s="139">
        <f>(I61)*(J61)</f>
        <v>19.8</v>
      </c>
      <c r="M61" s="145"/>
      <c r="N61" s="146"/>
      <c r="O61" s="146"/>
      <c r="P61" s="146"/>
      <c r="Q61" s="146"/>
      <c r="R61" s="145"/>
      <c r="S61" s="148"/>
      <c r="T61" s="148"/>
      <c r="U61" s="148"/>
      <c r="V61" s="148"/>
      <c r="W61" s="145"/>
      <c r="X61" s="149"/>
      <c r="Y61" s="149"/>
      <c r="Z61" s="149"/>
      <c r="AA61" s="149"/>
    </row>
    <row r="62" spans="1:27" s="144" customFormat="1" ht="16.5" customHeight="1">
      <c r="A62" s="140"/>
      <c r="B62" s="141" t="s">
        <v>268</v>
      </c>
      <c r="C62" s="88" t="s">
        <v>173</v>
      </c>
      <c r="D62" s="141" t="s">
        <v>174</v>
      </c>
      <c r="E62" s="101">
        <v>559</v>
      </c>
      <c r="F62" s="98">
        <v>1</v>
      </c>
      <c r="G62" s="142">
        <f>(E62)*(F62)</f>
        <v>559</v>
      </c>
      <c r="H62" s="98">
        <v>0.5</v>
      </c>
      <c r="I62" s="101">
        <f>(G62)*(H62)</f>
        <v>279.5</v>
      </c>
      <c r="J62" s="143">
        <v>60</v>
      </c>
      <c r="K62" s="139">
        <f>(I62)*(J62)</f>
        <v>16770</v>
      </c>
      <c r="M62" s="145"/>
      <c r="N62" s="146"/>
      <c r="O62" s="146"/>
      <c r="P62" s="146"/>
      <c r="Q62" s="146"/>
      <c r="R62" s="145"/>
      <c r="S62" s="151"/>
      <c r="T62" s="151"/>
      <c r="U62" s="151"/>
      <c r="V62" s="151"/>
      <c r="W62" s="151"/>
      <c r="X62" s="151"/>
      <c r="Y62" s="151"/>
      <c r="Z62" s="151"/>
      <c r="AA62" s="151"/>
    </row>
    <row r="64" spans="1:27" s="33" customFormat="1" ht="20.25" customHeight="1">
      <c r="A64" s="152"/>
      <c r="B64" s="153"/>
      <c r="C64" s="154" t="s">
        <v>175</v>
      </c>
      <c r="D64" s="155"/>
      <c r="E64" s="156"/>
      <c r="F64" s="157"/>
      <c r="G64" s="220">
        <f>SUM(G9:G62)</f>
        <v>12068</v>
      </c>
      <c r="H64" s="157"/>
      <c r="I64" s="220">
        <f>SUM(I9:I62)</f>
        <v>18213.080000000002</v>
      </c>
      <c r="J64" s="221"/>
      <c r="K64" s="222">
        <f>SUM(K9:K62)</f>
        <v>1092784.8</v>
      </c>
      <c r="N64"/>
      <c r="O64"/>
      <c r="P64"/>
      <c r="Q64"/>
      <c r="R64"/>
      <c r="S64" s="158"/>
      <c r="T64" s="158"/>
      <c r="U64" s="158"/>
      <c r="V64" s="158"/>
      <c r="W64" s="158"/>
      <c r="X64" s="158"/>
      <c r="Y64" s="158"/>
      <c r="Z64" s="158"/>
      <c r="AA64" s="158"/>
    </row>
    <row r="65" spans="1:27" ht="15" customHeight="1">
      <c r="A65" s="137"/>
      <c r="B65" s="60"/>
      <c r="C65" s="153" t="s">
        <v>176</v>
      </c>
      <c r="D65" s="159"/>
      <c r="E65" s="217"/>
      <c r="F65" s="61"/>
      <c r="G65" s="217">
        <f>+G64*3</f>
        <v>36204</v>
      </c>
      <c r="H65" s="61"/>
      <c r="I65" s="217">
        <f>+I64*3</f>
        <v>54639.240000000005</v>
      </c>
      <c r="J65" s="59"/>
      <c r="K65" s="217">
        <f>+K64*3</f>
        <v>3278354.4000000004</v>
      </c>
      <c r="S65" s="158"/>
      <c r="T65" s="158"/>
      <c r="U65" s="158"/>
      <c r="V65" s="158"/>
    </row>
    <row r="66" spans="1:27">
      <c r="A66" s="60"/>
      <c r="B66" s="24"/>
    </row>
    <row r="67" spans="1:27">
      <c r="A67" s="60"/>
      <c r="B67" s="228" t="s">
        <v>42</v>
      </c>
      <c r="C67" s="229"/>
      <c r="D67" s="230"/>
      <c r="E67" s="230"/>
      <c r="F67" s="230"/>
      <c r="G67" s="230"/>
      <c r="H67" s="230"/>
      <c r="I67" s="230"/>
      <c r="J67" s="230"/>
      <c r="K67" s="231"/>
    </row>
    <row r="68" spans="1:27">
      <c r="A68" s="60"/>
    </row>
    <row r="69" spans="1:27" s="144" customFormat="1">
      <c r="A69" s="140"/>
      <c r="B69" s="141" t="s">
        <v>262</v>
      </c>
      <c r="C69" s="88" t="s">
        <v>37</v>
      </c>
      <c r="D69" s="141" t="s">
        <v>38</v>
      </c>
      <c r="E69" s="101">
        <v>15</v>
      </c>
      <c r="F69" s="98">
        <v>1</v>
      </c>
      <c r="G69" s="142">
        <f t="shared" ref="G69:G74" si="6">(E69)*(F69)</f>
        <v>15</v>
      </c>
      <c r="H69" s="98">
        <v>1</v>
      </c>
      <c r="I69" s="101">
        <f t="shared" ref="I69:I74" si="7">(G69)*(H69)</f>
        <v>15</v>
      </c>
      <c r="J69" s="143">
        <v>0</v>
      </c>
      <c r="K69" s="139">
        <f t="shared" ref="K69:K74" si="8">(I69)*(J69)</f>
        <v>0</v>
      </c>
      <c r="M69" s="145"/>
      <c r="N69" s="146"/>
      <c r="O69" s="146"/>
      <c r="P69" s="146"/>
      <c r="Q69" s="146"/>
      <c r="R69" s="145"/>
      <c r="S69" s="148"/>
      <c r="T69" s="148"/>
      <c r="U69" s="148"/>
      <c r="V69" s="148"/>
      <c r="W69" s="145"/>
      <c r="X69" s="149"/>
      <c r="Y69" s="149"/>
      <c r="Z69" s="149"/>
      <c r="AA69" s="149"/>
    </row>
    <row r="70" spans="1:27" s="144" customFormat="1" ht="25.5">
      <c r="A70" s="140"/>
      <c r="B70" s="141" t="s">
        <v>263</v>
      </c>
      <c r="C70" s="88" t="s">
        <v>187</v>
      </c>
      <c r="D70" s="141" t="s">
        <v>177</v>
      </c>
      <c r="E70" s="101">
        <v>559</v>
      </c>
      <c r="F70" s="98">
        <v>1</v>
      </c>
      <c r="G70" s="142">
        <f t="shared" si="6"/>
        <v>559</v>
      </c>
      <c r="H70" s="98">
        <v>1</v>
      </c>
      <c r="I70" s="101">
        <f t="shared" si="7"/>
        <v>559</v>
      </c>
      <c r="J70" s="143">
        <v>0</v>
      </c>
      <c r="K70" s="139">
        <f t="shared" si="8"/>
        <v>0</v>
      </c>
      <c r="M70" s="145"/>
      <c r="N70" s="146"/>
      <c r="O70" s="146"/>
      <c r="P70" s="146"/>
      <c r="Q70" s="146"/>
      <c r="R70" s="145"/>
      <c r="S70" s="148"/>
      <c r="T70" s="148"/>
      <c r="U70" s="148"/>
      <c r="V70" s="148"/>
      <c r="W70" s="145"/>
      <c r="X70" s="149"/>
      <c r="Y70" s="149"/>
      <c r="Z70" s="149"/>
      <c r="AA70" s="149"/>
    </row>
    <row r="71" spans="1:27" ht="25.5">
      <c r="A71" s="137"/>
      <c r="B71" s="50" t="s">
        <v>264</v>
      </c>
      <c r="C71" s="88" t="s">
        <v>188</v>
      </c>
      <c r="D71" s="141" t="s">
        <v>178</v>
      </c>
      <c r="E71" s="101">
        <v>559</v>
      </c>
      <c r="F71" s="47">
        <v>1</v>
      </c>
      <c r="G71" s="138">
        <f>(E71)*(F71)</f>
        <v>559</v>
      </c>
      <c r="H71" s="47">
        <v>25</v>
      </c>
      <c r="I71" s="212">
        <f>(G71)*(H71)</f>
        <v>13975</v>
      </c>
      <c r="J71" s="139">
        <v>0</v>
      </c>
      <c r="K71" s="139">
        <f>(I71)*(J71)</f>
        <v>0</v>
      </c>
      <c r="N71" s="76"/>
      <c r="O71" s="76"/>
      <c r="P71" s="76"/>
      <c r="Q71" s="76"/>
      <c r="S71" s="77"/>
      <c r="T71" s="77"/>
      <c r="U71" s="77"/>
      <c r="V71" s="77"/>
      <c r="X71" s="78"/>
      <c r="Y71" s="78"/>
      <c r="Z71" s="78"/>
      <c r="AA71" s="78"/>
    </row>
    <row r="72" spans="1:27" ht="25.5">
      <c r="A72" s="137"/>
      <c r="B72" s="50" t="s">
        <v>265</v>
      </c>
      <c r="C72" s="88" t="s">
        <v>179</v>
      </c>
      <c r="D72" s="141" t="s">
        <v>180</v>
      </c>
      <c r="E72" s="103">
        <v>559</v>
      </c>
      <c r="F72" s="47">
        <v>2</v>
      </c>
      <c r="G72" s="47">
        <f t="shared" si="6"/>
        <v>1118</v>
      </c>
      <c r="H72" s="47">
        <v>0.33</v>
      </c>
      <c r="I72" s="48">
        <f t="shared" si="7"/>
        <v>368.94</v>
      </c>
      <c r="J72" s="139">
        <v>0</v>
      </c>
      <c r="K72" s="139">
        <f t="shared" si="8"/>
        <v>0</v>
      </c>
      <c r="N72" s="76"/>
      <c r="O72" s="76"/>
      <c r="P72" s="76"/>
      <c r="Q72" s="76"/>
      <c r="S72" s="77"/>
      <c r="T72" s="77"/>
      <c r="U72" s="77"/>
      <c r="V72" s="77"/>
      <c r="X72" s="78"/>
      <c r="Y72" s="78"/>
      <c r="Z72" s="78"/>
      <c r="AA72" s="78"/>
    </row>
    <row r="73" spans="1:27" ht="30" customHeight="1">
      <c r="A73" s="137"/>
      <c r="B73" s="50">
        <v>156</v>
      </c>
      <c r="C73" s="88" t="s">
        <v>189</v>
      </c>
      <c r="D73" s="141" t="s">
        <v>181</v>
      </c>
      <c r="E73" s="101">
        <v>559</v>
      </c>
      <c r="F73" s="47">
        <v>1</v>
      </c>
      <c r="G73" s="138">
        <f t="shared" si="6"/>
        <v>559</v>
      </c>
      <c r="H73" s="47">
        <v>0.5</v>
      </c>
      <c r="I73" s="212">
        <f t="shared" si="7"/>
        <v>279.5</v>
      </c>
      <c r="J73" s="139">
        <v>0</v>
      </c>
      <c r="K73" s="139">
        <f t="shared" si="8"/>
        <v>0</v>
      </c>
      <c r="N73" s="76"/>
      <c r="O73" s="76"/>
      <c r="P73" s="76"/>
      <c r="Q73" s="76"/>
      <c r="S73" s="77"/>
      <c r="T73" s="77"/>
      <c r="U73" s="77"/>
      <c r="V73" s="77"/>
      <c r="X73" s="78"/>
      <c r="Y73" s="78"/>
      <c r="Z73" s="78"/>
      <c r="AA73" s="78"/>
    </row>
    <row r="74" spans="1:27" ht="25.5">
      <c r="A74" s="137"/>
      <c r="B74" s="50">
        <v>154</v>
      </c>
      <c r="C74" s="88" t="s">
        <v>190</v>
      </c>
      <c r="D74" s="141" t="s">
        <v>182</v>
      </c>
      <c r="E74" s="101">
        <v>3</v>
      </c>
      <c r="F74" s="47">
        <v>6</v>
      </c>
      <c r="G74" s="138">
        <f t="shared" si="6"/>
        <v>18</v>
      </c>
      <c r="H74" s="47">
        <v>0.33</v>
      </c>
      <c r="I74" s="212">
        <f t="shared" si="7"/>
        <v>5.94</v>
      </c>
      <c r="J74" s="139">
        <v>0</v>
      </c>
      <c r="K74" s="139">
        <f t="shared" si="8"/>
        <v>0</v>
      </c>
      <c r="N74" s="76"/>
      <c r="O74" s="76"/>
      <c r="P74" s="76"/>
      <c r="Q74" s="76"/>
      <c r="S74" s="77"/>
      <c r="T74" s="77"/>
      <c r="U74" s="77"/>
      <c r="V74" s="77"/>
      <c r="X74" s="78"/>
      <c r="Y74" s="78"/>
      <c r="Z74" s="78"/>
      <c r="AA74" s="78"/>
    </row>
    <row r="75" spans="1:27">
      <c r="A75" s="60"/>
      <c r="K75" s="24"/>
    </row>
    <row r="76" spans="1:27">
      <c r="A76" s="60"/>
      <c r="K76" s="24"/>
    </row>
    <row r="77" spans="1:27">
      <c r="A77" s="60"/>
      <c r="K77" s="24"/>
    </row>
    <row r="78" spans="1:27">
      <c r="A78" s="60"/>
      <c r="K78" s="24"/>
    </row>
    <row r="79" spans="1:27">
      <c r="A79" s="60"/>
      <c r="K79" s="24"/>
    </row>
    <row r="80" spans="1:27">
      <c r="A80" s="60"/>
      <c r="K80" s="24"/>
    </row>
    <row r="81" spans="1:11">
      <c r="A81" s="60"/>
      <c r="K81" s="24"/>
    </row>
    <row r="82" spans="1:11">
      <c r="A82" s="60"/>
      <c r="K82" s="24"/>
    </row>
    <row r="83" spans="1:11">
      <c r="A83" s="60"/>
      <c r="K83" s="24"/>
    </row>
    <row r="84" spans="1:11">
      <c r="A84" s="60"/>
      <c r="K84" s="24"/>
    </row>
    <row r="85" spans="1:11">
      <c r="A85" s="60"/>
      <c r="K85" s="24"/>
    </row>
    <row r="86" spans="1:11">
      <c r="A86" s="60"/>
      <c r="K86" s="24"/>
    </row>
    <row r="87" spans="1:11">
      <c r="A87" s="60"/>
      <c r="K87" s="24"/>
    </row>
    <row r="88" spans="1:11">
      <c r="A88" s="60"/>
      <c r="K88" s="24"/>
    </row>
    <row r="89" spans="1:11">
      <c r="A89" s="60"/>
      <c r="K89" s="24"/>
    </row>
    <row r="90" spans="1:11">
      <c r="A90" s="60"/>
      <c r="K90" s="24"/>
    </row>
    <row r="91" spans="1:11">
      <c r="A91" s="60"/>
      <c r="K91" s="24"/>
    </row>
    <row r="92" spans="1:11">
      <c r="A92" s="60"/>
      <c r="K92" s="24"/>
    </row>
    <row r="93" spans="1:11">
      <c r="A93" s="60"/>
      <c r="K93" s="24"/>
    </row>
    <row r="94" spans="1:11">
      <c r="A94" s="60"/>
      <c r="K94" s="24"/>
    </row>
    <row r="95" spans="1:11">
      <c r="A95" s="60"/>
      <c r="K95" s="24"/>
    </row>
    <row r="96" spans="1:11">
      <c r="A96" s="60"/>
      <c r="K96" s="24"/>
    </row>
    <row r="97" spans="1:11">
      <c r="A97" s="60"/>
      <c r="K97" s="24"/>
    </row>
    <row r="98" spans="1:11">
      <c r="A98" s="60"/>
      <c r="K98" s="24"/>
    </row>
    <row r="99" spans="1:11">
      <c r="A99" s="60"/>
      <c r="K99" s="24"/>
    </row>
    <row r="100" spans="1:11">
      <c r="K100" s="24"/>
    </row>
    <row r="101" spans="1:11">
      <c r="K101" s="24"/>
    </row>
    <row r="102" spans="1:11">
      <c r="K102" s="24"/>
    </row>
    <row r="103" spans="1:11">
      <c r="K103" s="24"/>
    </row>
    <row r="104" spans="1:11">
      <c r="K104" s="24"/>
    </row>
    <row r="105" spans="1:11">
      <c r="K105" s="24"/>
    </row>
    <row r="106" spans="1:11">
      <c r="K106" s="24"/>
    </row>
    <row r="107" spans="1:11">
      <c r="K107" s="24"/>
    </row>
    <row r="108" spans="1:11">
      <c r="K108" s="24"/>
    </row>
    <row r="109" spans="1:11">
      <c r="K109" s="24"/>
    </row>
    <row r="110" spans="1:11">
      <c r="K110" s="24"/>
    </row>
    <row r="111" spans="1:11">
      <c r="K111" s="24"/>
    </row>
    <row r="112" spans="1:11">
      <c r="K112" s="24"/>
    </row>
    <row r="113" spans="11:11">
      <c r="K113" s="24"/>
    </row>
    <row r="114" spans="11:11">
      <c r="K114" s="24"/>
    </row>
    <row r="115" spans="11:11">
      <c r="K115" s="24"/>
    </row>
    <row r="116" spans="11:11">
      <c r="K116" s="24"/>
    </row>
    <row r="117" spans="11:11">
      <c r="K117" s="24"/>
    </row>
    <row r="118" spans="11:11">
      <c r="K118" s="24"/>
    </row>
    <row r="119" spans="11:11">
      <c r="K119" s="24"/>
    </row>
    <row r="120" spans="11:11">
      <c r="K120" s="24"/>
    </row>
    <row r="121" spans="11:11">
      <c r="K121" s="24"/>
    </row>
    <row r="122" spans="11:11">
      <c r="K122" s="24"/>
    </row>
    <row r="123" spans="11:11">
      <c r="K123" s="24"/>
    </row>
    <row r="124" spans="11:11">
      <c r="K124" s="24"/>
    </row>
    <row r="125" spans="11:11">
      <c r="K125" s="24"/>
    </row>
    <row r="126" spans="11:11">
      <c r="K126" s="24"/>
    </row>
    <row r="127" spans="11:11">
      <c r="K127" s="24"/>
    </row>
    <row r="128" spans="11:11">
      <c r="K128" s="24"/>
    </row>
    <row r="129" spans="11:11">
      <c r="K129" s="24"/>
    </row>
    <row r="130" spans="11:11">
      <c r="K130" s="24"/>
    </row>
    <row r="131" spans="11:11">
      <c r="K131" s="24"/>
    </row>
    <row r="132" spans="11:11">
      <c r="K132" s="24"/>
    </row>
    <row r="133" spans="11:11">
      <c r="K133" s="24"/>
    </row>
    <row r="134" spans="11:11">
      <c r="K134" s="24"/>
    </row>
    <row r="135" spans="11:11">
      <c r="K135" s="24"/>
    </row>
    <row r="136" spans="11:11">
      <c r="K136" s="24"/>
    </row>
    <row r="137" spans="11:11">
      <c r="K137" s="24"/>
    </row>
    <row r="138" spans="11:11">
      <c r="K138" s="24"/>
    </row>
    <row r="139" spans="11:11">
      <c r="K139" s="24"/>
    </row>
    <row r="140" spans="11:11">
      <c r="K140" s="24"/>
    </row>
    <row r="141" spans="11:11">
      <c r="K141" s="24"/>
    </row>
    <row r="142" spans="11:11">
      <c r="K142" s="24"/>
    </row>
    <row r="143" spans="11:11">
      <c r="K143" s="24"/>
    </row>
    <row r="144" spans="11:11">
      <c r="K144" s="24"/>
    </row>
    <row r="145" spans="11:11">
      <c r="K145" s="24"/>
    </row>
    <row r="146" spans="11:11">
      <c r="K146" s="24"/>
    </row>
    <row r="147" spans="11:11">
      <c r="K147" s="24"/>
    </row>
    <row r="148" spans="11:11">
      <c r="K148" s="24"/>
    </row>
    <row r="149" spans="11:11">
      <c r="K149" s="24"/>
    </row>
    <row r="150" spans="11:11">
      <c r="K150" s="24"/>
    </row>
    <row r="151" spans="11:11">
      <c r="K151" s="24"/>
    </row>
    <row r="152" spans="11:11">
      <c r="K152" s="24"/>
    </row>
    <row r="153" spans="11:11">
      <c r="K153" s="24"/>
    </row>
    <row r="154" spans="11:11">
      <c r="K154" s="24"/>
    </row>
    <row r="155" spans="11:11">
      <c r="K155" s="24"/>
    </row>
    <row r="156" spans="11:11">
      <c r="K156" s="24"/>
    </row>
    <row r="157" spans="11:11">
      <c r="K157" s="24"/>
    </row>
    <row r="158" spans="11:11">
      <c r="K158" s="24"/>
    </row>
    <row r="159" spans="11:11">
      <c r="K159" s="24"/>
    </row>
    <row r="160" spans="11:11">
      <c r="K160" s="24"/>
    </row>
    <row r="161" spans="11:11">
      <c r="K161" s="24"/>
    </row>
    <row r="162" spans="11:11">
      <c r="K162" s="24"/>
    </row>
    <row r="163" spans="11:11">
      <c r="K163" s="24"/>
    </row>
    <row r="164" spans="11:11">
      <c r="K164" s="24"/>
    </row>
    <row r="165" spans="11:11">
      <c r="K165" s="24"/>
    </row>
    <row r="166" spans="11:11">
      <c r="K166" s="24"/>
    </row>
    <row r="167" spans="11:11">
      <c r="K167" s="24"/>
    </row>
    <row r="168" spans="11:11">
      <c r="K168" s="24"/>
    </row>
    <row r="169" spans="11:11">
      <c r="K169" s="24"/>
    </row>
    <row r="170" spans="11:11">
      <c r="K170" s="24"/>
    </row>
    <row r="171" spans="11:11">
      <c r="K171" s="24"/>
    </row>
    <row r="172" spans="11:11">
      <c r="K172" s="24"/>
    </row>
    <row r="173" spans="11:11">
      <c r="K173" s="24"/>
    </row>
    <row r="174" spans="11:11">
      <c r="K174" s="24"/>
    </row>
    <row r="175" spans="11:11">
      <c r="K175" s="24"/>
    </row>
    <row r="176" spans="11:11">
      <c r="K176" s="24"/>
    </row>
    <row r="177" spans="11:11">
      <c r="K177" s="24"/>
    </row>
    <row r="178" spans="11:11">
      <c r="K178" s="24"/>
    </row>
    <row r="179" spans="11:11">
      <c r="K179" s="24"/>
    </row>
    <row r="180" spans="11:11">
      <c r="K180" s="24"/>
    </row>
    <row r="181" spans="11:11">
      <c r="K181" s="24"/>
    </row>
    <row r="182" spans="11:11">
      <c r="K182" s="24"/>
    </row>
    <row r="183" spans="11:11">
      <c r="K183" s="24"/>
    </row>
    <row r="184" spans="11:11">
      <c r="K184" s="24"/>
    </row>
    <row r="185" spans="11:11">
      <c r="K185" s="24"/>
    </row>
    <row r="186" spans="11:11">
      <c r="K186" s="24"/>
    </row>
    <row r="187" spans="11:11">
      <c r="K187" s="24"/>
    </row>
    <row r="188" spans="11:11">
      <c r="K188" s="24"/>
    </row>
    <row r="189" spans="11:11">
      <c r="K189" s="24"/>
    </row>
    <row r="190" spans="11:11">
      <c r="K190" s="24"/>
    </row>
    <row r="191" spans="11:11">
      <c r="K191" s="24"/>
    </row>
    <row r="192" spans="11:11">
      <c r="K192" s="24"/>
    </row>
    <row r="193" spans="11:11">
      <c r="K193" s="24"/>
    </row>
    <row r="194" spans="11:11">
      <c r="K194" s="24"/>
    </row>
    <row r="195" spans="11:11">
      <c r="K195" s="24"/>
    </row>
    <row r="196" spans="11:11">
      <c r="K196" s="24"/>
    </row>
    <row r="197" spans="11:11">
      <c r="K197" s="24"/>
    </row>
    <row r="198" spans="11:11">
      <c r="K198" s="24"/>
    </row>
    <row r="199" spans="11:11">
      <c r="K199" s="24"/>
    </row>
    <row r="200" spans="11:11">
      <c r="K200" s="24"/>
    </row>
    <row r="201" spans="11:11">
      <c r="K201" s="24"/>
    </row>
    <row r="202" spans="11:11">
      <c r="K202" s="24"/>
    </row>
    <row r="203" spans="11:11">
      <c r="K203" s="24"/>
    </row>
    <row r="204" spans="11:11">
      <c r="K204" s="24"/>
    </row>
    <row r="205" spans="11:11">
      <c r="K205" s="24"/>
    </row>
    <row r="206" spans="11:11">
      <c r="K206" s="24"/>
    </row>
    <row r="207" spans="11:11">
      <c r="K207" s="24"/>
    </row>
    <row r="208" spans="11:11">
      <c r="K208" s="24"/>
    </row>
    <row r="209" spans="11:11">
      <c r="K209" s="24"/>
    </row>
    <row r="210" spans="11:11">
      <c r="K210" s="24"/>
    </row>
    <row r="211" spans="11:11">
      <c r="K211" s="24"/>
    </row>
    <row r="212" spans="11:11">
      <c r="K212" s="24"/>
    </row>
    <row r="213" spans="11:11">
      <c r="K213" s="24"/>
    </row>
    <row r="214" spans="11:11">
      <c r="K214" s="24"/>
    </row>
    <row r="215" spans="11:11">
      <c r="K215" s="24"/>
    </row>
    <row r="216" spans="11:11">
      <c r="K216" s="24"/>
    </row>
    <row r="217" spans="11:11">
      <c r="K217" s="24"/>
    </row>
    <row r="218" spans="11:11">
      <c r="K218" s="24"/>
    </row>
    <row r="219" spans="11:11">
      <c r="K219" s="24"/>
    </row>
    <row r="220" spans="11:11">
      <c r="K220" s="24"/>
    </row>
    <row r="221" spans="11:11">
      <c r="K221" s="24"/>
    </row>
    <row r="222" spans="11:11">
      <c r="K222" s="24"/>
    </row>
    <row r="223" spans="11:11">
      <c r="K223" s="24"/>
    </row>
    <row r="224" spans="11:11">
      <c r="K224" s="24"/>
    </row>
    <row r="225" spans="11:11">
      <c r="K225" s="24"/>
    </row>
    <row r="226" spans="11:11">
      <c r="K226" s="24"/>
    </row>
    <row r="227" spans="11:11">
      <c r="K227" s="24"/>
    </row>
    <row r="228" spans="11:11">
      <c r="K228" s="24"/>
    </row>
    <row r="229" spans="11:11">
      <c r="K229" s="24"/>
    </row>
    <row r="230" spans="11:11">
      <c r="K230" s="24"/>
    </row>
    <row r="231" spans="11:11">
      <c r="K231" s="24"/>
    </row>
    <row r="232" spans="11:11">
      <c r="K232" s="24"/>
    </row>
    <row r="233" spans="11:11">
      <c r="K233" s="24"/>
    </row>
    <row r="234" spans="11:11">
      <c r="K234" s="24"/>
    </row>
    <row r="235" spans="11:11">
      <c r="K235" s="24"/>
    </row>
    <row r="236" spans="11:11">
      <c r="K236" s="24"/>
    </row>
    <row r="237" spans="11:11">
      <c r="K237" s="24"/>
    </row>
    <row r="238" spans="11:11">
      <c r="K238" s="24"/>
    </row>
    <row r="239" spans="11:11">
      <c r="K239" s="24"/>
    </row>
    <row r="240" spans="11:11">
      <c r="K240" s="24"/>
    </row>
    <row r="241" spans="11:11">
      <c r="K241" s="24"/>
    </row>
    <row r="242" spans="11:11">
      <c r="K242" s="24"/>
    </row>
    <row r="243" spans="11:11">
      <c r="K243" s="24"/>
    </row>
    <row r="244" spans="11:11">
      <c r="K244" s="24"/>
    </row>
    <row r="245" spans="11:11">
      <c r="K245" s="24"/>
    </row>
    <row r="246" spans="11:11">
      <c r="K246" s="24"/>
    </row>
    <row r="247" spans="11:11">
      <c r="K247" s="24"/>
    </row>
    <row r="248" spans="11:11">
      <c r="K248" s="24"/>
    </row>
    <row r="249" spans="11:11">
      <c r="K249" s="24"/>
    </row>
    <row r="250" spans="11:11">
      <c r="K250" s="24"/>
    </row>
    <row r="251" spans="11:11">
      <c r="K251" s="24"/>
    </row>
    <row r="252" spans="11:11">
      <c r="K252" s="24"/>
    </row>
    <row r="253" spans="11:11">
      <c r="K253" s="24"/>
    </row>
    <row r="254" spans="11:11">
      <c r="K254" s="24"/>
    </row>
    <row r="255" spans="11:11">
      <c r="K255" s="24"/>
    </row>
    <row r="256" spans="11:11">
      <c r="K256" s="24"/>
    </row>
    <row r="257" spans="11:11">
      <c r="K257" s="24"/>
    </row>
    <row r="258" spans="11:11">
      <c r="K258" s="24"/>
    </row>
    <row r="259" spans="11:11">
      <c r="K259" s="24"/>
    </row>
    <row r="260" spans="11:11">
      <c r="K260" s="24"/>
    </row>
    <row r="261" spans="11:11">
      <c r="K261" s="24"/>
    </row>
    <row r="262" spans="11:11">
      <c r="K262" s="24"/>
    </row>
    <row r="263" spans="11:11">
      <c r="K263" s="24"/>
    </row>
    <row r="264" spans="11:11">
      <c r="K264" s="24"/>
    </row>
    <row r="265" spans="11:11">
      <c r="K265" s="24"/>
    </row>
    <row r="266" spans="11:11">
      <c r="K266" s="24"/>
    </row>
    <row r="267" spans="11:11">
      <c r="K267" s="24"/>
    </row>
    <row r="268" spans="11:11">
      <c r="K268" s="24"/>
    </row>
    <row r="269" spans="11:11">
      <c r="K269" s="24"/>
    </row>
    <row r="270" spans="11:11">
      <c r="K270" s="24"/>
    </row>
    <row r="271" spans="11:11">
      <c r="K271" s="24"/>
    </row>
    <row r="272" spans="11:11">
      <c r="K272" s="24"/>
    </row>
    <row r="273" spans="11:11">
      <c r="K273" s="24"/>
    </row>
    <row r="274" spans="11:11">
      <c r="K274" s="24"/>
    </row>
    <row r="275" spans="11:11">
      <c r="K275" s="24"/>
    </row>
    <row r="276" spans="11:11">
      <c r="K276" s="24"/>
    </row>
    <row r="277" spans="11:11">
      <c r="K277" s="24"/>
    </row>
    <row r="278" spans="11:11">
      <c r="K278" s="24"/>
    </row>
    <row r="279" spans="11:11">
      <c r="K279" s="24"/>
    </row>
    <row r="280" spans="11:11">
      <c r="K280" s="24"/>
    </row>
    <row r="281" spans="11:11">
      <c r="K281" s="24"/>
    </row>
    <row r="282" spans="11:11">
      <c r="K282" s="24"/>
    </row>
    <row r="283" spans="11:11">
      <c r="K283" s="24"/>
    </row>
    <row r="284" spans="11:11">
      <c r="K284" s="24"/>
    </row>
    <row r="285" spans="11:11">
      <c r="K285" s="24"/>
    </row>
    <row r="286" spans="11:11">
      <c r="K286" s="24"/>
    </row>
    <row r="287" spans="11:11">
      <c r="K287" s="24"/>
    </row>
    <row r="288" spans="11:11">
      <c r="K288" s="24"/>
    </row>
    <row r="289" spans="11:11">
      <c r="K289" s="24"/>
    </row>
    <row r="290" spans="11:11">
      <c r="K290" s="24"/>
    </row>
    <row r="291" spans="11:11">
      <c r="K291" s="24"/>
    </row>
    <row r="292" spans="11:11">
      <c r="K292" s="24"/>
    </row>
    <row r="293" spans="11:11">
      <c r="K293" s="24"/>
    </row>
    <row r="294" spans="11:11">
      <c r="K294" s="24"/>
    </row>
    <row r="295" spans="11:11">
      <c r="K295" s="24"/>
    </row>
    <row r="296" spans="11:11">
      <c r="K296" s="24"/>
    </row>
    <row r="297" spans="11:11">
      <c r="K297" s="24"/>
    </row>
    <row r="298" spans="11:11">
      <c r="K298" s="24"/>
    </row>
    <row r="299" spans="11:11">
      <c r="K299" s="24"/>
    </row>
    <row r="300" spans="11:11">
      <c r="K300" s="24"/>
    </row>
    <row r="301" spans="11:11">
      <c r="K301" s="24"/>
    </row>
    <row r="302" spans="11:11">
      <c r="K302" s="24"/>
    </row>
    <row r="303" spans="11:11">
      <c r="K303" s="24"/>
    </row>
    <row r="304" spans="11:11">
      <c r="K304" s="24"/>
    </row>
    <row r="305" spans="11:11">
      <c r="K305" s="24"/>
    </row>
    <row r="306" spans="11:11">
      <c r="K306" s="24"/>
    </row>
    <row r="307" spans="11:11">
      <c r="K307" s="24"/>
    </row>
    <row r="308" spans="11:11">
      <c r="K308" s="24"/>
    </row>
    <row r="309" spans="11:11">
      <c r="K309" s="24"/>
    </row>
    <row r="310" spans="11:11">
      <c r="K310" s="24"/>
    </row>
    <row r="311" spans="11:11">
      <c r="K311" s="24"/>
    </row>
    <row r="312" spans="11:11">
      <c r="K312" s="24"/>
    </row>
    <row r="313" spans="11:11">
      <c r="K313" s="24"/>
    </row>
    <row r="314" spans="11:11">
      <c r="K314" s="24"/>
    </row>
    <row r="315" spans="11:11">
      <c r="K315" s="24"/>
    </row>
    <row r="316" spans="11:11">
      <c r="K316" s="24"/>
    </row>
    <row r="317" spans="11:11">
      <c r="K317" s="24"/>
    </row>
    <row r="318" spans="11:11">
      <c r="K318" s="24"/>
    </row>
    <row r="319" spans="11:11">
      <c r="K319" s="24"/>
    </row>
    <row r="320" spans="11:11">
      <c r="K320" s="24"/>
    </row>
    <row r="321" spans="11:11">
      <c r="K321" s="24"/>
    </row>
    <row r="322" spans="11:11">
      <c r="K322" s="24"/>
    </row>
    <row r="323" spans="11:11">
      <c r="K323" s="24"/>
    </row>
    <row r="324" spans="11:11">
      <c r="K324" s="24"/>
    </row>
    <row r="325" spans="11:11">
      <c r="K325" s="24"/>
    </row>
    <row r="326" spans="11:11">
      <c r="K326" s="24"/>
    </row>
    <row r="327" spans="11:11">
      <c r="K327" s="24"/>
    </row>
    <row r="328" spans="11:11">
      <c r="K328" s="24"/>
    </row>
    <row r="329" spans="11:11">
      <c r="K329" s="24"/>
    </row>
    <row r="330" spans="11:11">
      <c r="K330" s="24"/>
    </row>
    <row r="331" spans="11:11">
      <c r="K331" s="24"/>
    </row>
    <row r="332" spans="11:11">
      <c r="K332" s="24"/>
    </row>
    <row r="333" spans="11:11">
      <c r="K333" s="24"/>
    </row>
    <row r="334" spans="11:11">
      <c r="K334" s="24"/>
    </row>
    <row r="335" spans="11:11">
      <c r="K335" s="24"/>
    </row>
    <row r="336" spans="11:11">
      <c r="K336" s="24"/>
    </row>
    <row r="337" spans="11:11">
      <c r="K337" s="24"/>
    </row>
    <row r="338" spans="11:11">
      <c r="K338" s="24"/>
    </row>
    <row r="339" spans="11:11">
      <c r="K339" s="24"/>
    </row>
    <row r="340" spans="11:11">
      <c r="K340" s="24"/>
    </row>
    <row r="341" spans="11:11">
      <c r="K341" s="24"/>
    </row>
    <row r="342" spans="11:11">
      <c r="K342" s="24"/>
    </row>
    <row r="343" spans="11:11">
      <c r="K343" s="24"/>
    </row>
    <row r="344" spans="11:11">
      <c r="K344" s="24"/>
    </row>
    <row r="345" spans="11:11">
      <c r="K345" s="24"/>
    </row>
    <row r="346" spans="11:11">
      <c r="K346" s="24"/>
    </row>
    <row r="347" spans="11:11">
      <c r="K347" s="24"/>
    </row>
    <row r="348" spans="11:11">
      <c r="K348" s="24"/>
    </row>
    <row r="349" spans="11:11">
      <c r="K349" s="24"/>
    </row>
    <row r="350" spans="11:11">
      <c r="K350" s="24"/>
    </row>
    <row r="351" spans="11:11">
      <c r="K351" s="24"/>
    </row>
    <row r="352" spans="11:11">
      <c r="K352" s="24"/>
    </row>
    <row r="353" spans="11:11">
      <c r="K353" s="24"/>
    </row>
    <row r="354" spans="11:11">
      <c r="K354" s="24"/>
    </row>
    <row r="355" spans="11:11">
      <c r="K355" s="24"/>
    </row>
    <row r="356" spans="11:11">
      <c r="K356" s="24"/>
    </row>
    <row r="357" spans="11:11">
      <c r="K357" s="24"/>
    </row>
    <row r="358" spans="11:11">
      <c r="K358" s="24"/>
    </row>
    <row r="359" spans="11:11">
      <c r="K359" s="24"/>
    </row>
    <row r="360" spans="11:11">
      <c r="K360" s="24"/>
    </row>
    <row r="361" spans="11:11">
      <c r="K361" s="24"/>
    </row>
    <row r="362" spans="11:11">
      <c r="K362" s="24"/>
    </row>
    <row r="363" spans="11:11">
      <c r="K363" s="24"/>
    </row>
    <row r="364" spans="11:11">
      <c r="K364" s="24"/>
    </row>
    <row r="365" spans="11:11">
      <c r="K365" s="24"/>
    </row>
    <row r="366" spans="11:11">
      <c r="K366" s="24"/>
    </row>
    <row r="367" spans="11:11">
      <c r="K367" s="24"/>
    </row>
    <row r="368" spans="11:11">
      <c r="K368" s="24"/>
    </row>
    <row r="369" spans="11:11">
      <c r="K369" s="24"/>
    </row>
    <row r="370" spans="11:11">
      <c r="K370" s="24"/>
    </row>
    <row r="371" spans="11:11">
      <c r="K371" s="24"/>
    </row>
    <row r="372" spans="11:11">
      <c r="K372" s="24"/>
    </row>
    <row r="373" spans="11:11">
      <c r="K373" s="24"/>
    </row>
    <row r="374" spans="11:11">
      <c r="K374" s="24"/>
    </row>
    <row r="375" spans="11:11">
      <c r="K375" s="24"/>
    </row>
    <row r="376" spans="11:11">
      <c r="K376" s="24"/>
    </row>
    <row r="377" spans="11:11">
      <c r="K377" s="24"/>
    </row>
    <row r="378" spans="11:11">
      <c r="K378" s="24"/>
    </row>
    <row r="379" spans="11:11">
      <c r="K379" s="24"/>
    </row>
    <row r="380" spans="11:11">
      <c r="K380" s="24"/>
    </row>
    <row r="381" spans="11:11">
      <c r="K381" s="24"/>
    </row>
    <row r="382" spans="11:11">
      <c r="K382" s="24"/>
    </row>
    <row r="383" spans="11:11">
      <c r="K383" s="24"/>
    </row>
    <row r="384" spans="11:11">
      <c r="K384" s="24"/>
    </row>
    <row r="385" spans="11:11">
      <c r="K385" s="24"/>
    </row>
    <row r="386" spans="11:11">
      <c r="K386" s="24"/>
    </row>
    <row r="387" spans="11:11">
      <c r="K387" s="24"/>
    </row>
    <row r="388" spans="11:11">
      <c r="K388" s="24"/>
    </row>
    <row r="389" spans="11:11">
      <c r="K389" s="24"/>
    </row>
    <row r="390" spans="11:11">
      <c r="K390" s="24"/>
    </row>
    <row r="391" spans="11:11">
      <c r="K391" s="24"/>
    </row>
    <row r="392" spans="11:11">
      <c r="K392" s="24"/>
    </row>
    <row r="393" spans="11:11">
      <c r="K393" s="24"/>
    </row>
    <row r="394" spans="11:11">
      <c r="K394" s="24"/>
    </row>
    <row r="395" spans="11:11">
      <c r="K395" s="24"/>
    </row>
    <row r="396" spans="11:11">
      <c r="K396" s="24"/>
    </row>
    <row r="397" spans="11:11">
      <c r="K397" s="24"/>
    </row>
    <row r="398" spans="11:11">
      <c r="K398" s="24"/>
    </row>
    <row r="399" spans="11:11">
      <c r="K399" s="24"/>
    </row>
    <row r="400" spans="11:11">
      <c r="K400" s="24"/>
    </row>
    <row r="401" spans="11:11">
      <c r="K401" s="24"/>
    </row>
    <row r="402" spans="11:11">
      <c r="K402" s="24"/>
    </row>
    <row r="403" spans="11:11">
      <c r="K403" s="24"/>
    </row>
    <row r="404" spans="11:11">
      <c r="K404" s="24"/>
    </row>
    <row r="405" spans="11:11">
      <c r="K405" s="24"/>
    </row>
    <row r="406" spans="11:11">
      <c r="K406" s="24"/>
    </row>
    <row r="407" spans="11:11">
      <c r="K407" s="24"/>
    </row>
    <row r="408" spans="11:11">
      <c r="K408" s="24"/>
    </row>
    <row r="409" spans="11:11">
      <c r="K409" s="24"/>
    </row>
    <row r="410" spans="11:11">
      <c r="K410" s="24"/>
    </row>
    <row r="411" spans="11:11">
      <c r="K411" s="24"/>
    </row>
    <row r="412" spans="11:11">
      <c r="K412" s="24"/>
    </row>
    <row r="413" spans="11:11">
      <c r="K413" s="24"/>
    </row>
    <row r="414" spans="11:11">
      <c r="K414" s="24"/>
    </row>
    <row r="415" spans="11:11">
      <c r="K415" s="24"/>
    </row>
    <row r="416" spans="11:11">
      <c r="K416" s="24"/>
    </row>
    <row r="417" spans="11:11">
      <c r="K417" s="24"/>
    </row>
    <row r="418" spans="11:11">
      <c r="K418" s="24"/>
    </row>
    <row r="419" spans="11:11">
      <c r="K419" s="24"/>
    </row>
    <row r="420" spans="11:11">
      <c r="K420" s="24"/>
    </row>
    <row r="421" spans="11:11">
      <c r="K421" s="24"/>
    </row>
    <row r="422" spans="11:11">
      <c r="K422" s="24"/>
    </row>
    <row r="423" spans="11:11">
      <c r="K423" s="24"/>
    </row>
    <row r="424" spans="11:11">
      <c r="K424" s="24"/>
    </row>
    <row r="425" spans="11:11">
      <c r="K425" s="24"/>
    </row>
    <row r="426" spans="11:11">
      <c r="K426" s="24"/>
    </row>
    <row r="427" spans="11:11">
      <c r="K427" s="24"/>
    </row>
    <row r="428" spans="11:11">
      <c r="K428" s="24"/>
    </row>
    <row r="429" spans="11:11">
      <c r="K429" s="24"/>
    </row>
    <row r="430" spans="11:11">
      <c r="K430" s="24"/>
    </row>
    <row r="431" spans="11:11">
      <c r="K431" s="24"/>
    </row>
    <row r="432" spans="11:11">
      <c r="K432" s="24"/>
    </row>
    <row r="433" spans="11:11">
      <c r="K433" s="24"/>
    </row>
    <row r="434" spans="11:11">
      <c r="K434" s="24"/>
    </row>
    <row r="435" spans="11:11">
      <c r="K435" s="24"/>
    </row>
    <row r="436" spans="11:11">
      <c r="K436" s="24"/>
    </row>
    <row r="437" spans="11:11">
      <c r="K437" s="24"/>
    </row>
    <row r="438" spans="11:11">
      <c r="K438" s="24"/>
    </row>
    <row r="439" spans="11:11">
      <c r="K439" s="24"/>
    </row>
    <row r="440" spans="11:11">
      <c r="K440" s="24"/>
    </row>
    <row r="441" spans="11:11">
      <c r="K441" s="24"/>
    </row>
    <row r="442" spans="11:11">
      <c r="K442" s="24"/>
    </row>
    <row r="443" spans="11:11">
      <c r="K443" s="24"/>
    </row>
    <row r="444" spans="11:11">
      <c r="K444" s="24"/>
    </row>
    <row r="445" spans="11:11">
      <c r="K445" s="24"/>
    </row>
    <row r="446" spans="11:11">
      <c r="K446" s="24"/>
    </row>
    <row r="447" spans="11:11">
      <c r="K447" s="24"/>
    </row>
    <row r="448" spans="11:11">
      <c r="K448" s="24"/>
    </row>
    <row r="449" spans="11:11">
      <c r="K449" s="24"/>
    </row>
    <row r="450" spans="11:11">
      <c r="K450" s="24"/>
    </row>
    <row r="451" spans="11:11">
      <c r="K451" s="24"/>
    </row>
    <row r="452" spans="11:11">
      <c r="K452" s="24"/>
    </row>
    <row r="453" spans="11:11">
      <c r="K453" s="24"/>
    </row>
    <row r="454" spans="11:11">
      <c r="K454" s="24"/>
    </row>
    <row r="455" spans="11:11">
      <c r="K455" s="24"/>
    </row>
    <row r="456" spans="11:11">
      <c r="K456" s="24"/>
    </row>
    <row r="457" spans="11:11">
      <c r="K457" s="24"/>
    </row>
    <row r="458" spans="11:11">
      <c r="K458" s="24"/>
    </row>
    <row r="459" spans="11:11">
      <c r="K459" s="24"/>
    </row>
    <row r="460" spans="11:11">
      <c r="K460" s="24"/>
    </row>
    <row r="461" spans="11:11">
      <c r="K461" s="24"/>
    </row>
    <row r="462" spans="11:11">
      <c r="K462" s="24"/>
    </row>
    <row r="463" spans="11:11">
      <c r="K463" s="24"/>
    </row>
    <row r="464" spans="11:11">
      <c r="K464" s="24"/>
    </row>
    <row r="465" spans="11:11">
      <c r="K465" s="24"/>
    </row>
    <row r="466" spans="11:11">
      <c r="K466" s="24"/>
    </row>
    <row r="467" spans="11:11">
      <c r="K467" s="24"/>
    </row>
    <row r="468" spans="11:11">
      <c r="K468" s="24"/>
    </row>
    <row r="469" spans="11:11">
      <c r="K469" s="24"/>
    </row>
    <row r="470" spans="11:11">
      <c r="K470" s="24"/>
    </row>
    <row r="471" spans="11:11">
      <c r="K471" s="24"/>
    </row>
    <row r="472" spans="11:11">
      <c r="K472" s="24"/>
    </row>
    <row r="473" spans="11:11">
      <c r="K473" s="24"/>
    </row>
    <row r="474" spans="11:11">
      <c r="K474" s="24"/>
    </row>
    <row r="475" spans="11:11">
      <c r="K475" s="24"/>
    </row>
    <row r="476" spans="11:11">
      <c r="K476" s="24"/>
    </row>
    <row r="477" spans="11:11">
      <c r="K477" s="24"/>
    </row>
    <row r="478" spans="11:11">
      <c r="K478" s="24"/>
    </row>
    <row r="479" spans="11:11">
      <c r="K479" s="24"/>
    </row>
    <row r="480" spans="11:11">
      <c r="K480" s="24"/>
    </row>
    <row r="481" spans="11:11">
      <c r="K481" s="24"/>
    </row>
    <row r="482" spans="11:11">
      <c r="K482" s="24"/>
    </row>
    <row r="483" spans="11:11">
      <c r="K483" s="24"/>
    </row>
    <row r="484" spans="11:11">
      <c r="K484" s="24"/>
    </row>
    <row r="485" spans="11:11">
      <c r="K485" s="24"/>
    </row>
    <row r="486" spans="11:11">
      <c r="K486" s="24"/>
    </row>
    <row r="487" spans="11:11">
      <c r="K487" s="24"/>
    </row>
    <row r="488" spans="11:11">
      <c r="K488" s="24"/>
    </row>
    <row r="489" spans="11:11">
      <c r="K489" s="24"/>
    </row>
    <row r="490" spans="11:11">
      <c r="K490" s="24"/>
    </row>
    <row r="491" spans="11:11">
      <c r="K491" s="24"/>
    </row>
    <row r="492" spans="11:11">
      <c r="K492" s="24"/>
    </row>
    <row r="493" spans="11:11">
      <c r="K493" s="24"/>
    </row>
    <row r="494" spans="11:11">
      <c r="K494" s="24"/>
    </row>
    <row r="495" spans="11:11">
      <c r="K495" s="24"/>
    </row>
    <row r="496" spans="11:11">
      <c r="K496" s="24"/>
    </row>
    <row r="497" spans="11:11">
      <c r="K497" s="24"/>
    </row>
    <row r="498" spans="11:11">
      <c r="K498" s="24"/>
    </row>
    <row r="499" spans="11:11">
      <c r="K499" s="24"/>
    </row>
    <row r="500" spans="11:11">
      <c r="K500" s="24"/>
    </row>
    <row r="501" spans="11:11">
      <c r="K501" s="24"/>
    </row>
    <row r="502" spans="11:11">
      <c r="K502" s="24"/>
    </row>
    <row r="503" spans="11:11">
      <c r="K503" s="24"/>
    </row>
    <row r="504" spans="11:11">
      <c r="K504" s="24"/>
    </row>
    <row r="505" spans="11:11">
      <c r="K505" s="24"/>
    </row>
    <row r="506" spans="11:11">
      <c r="K506" s="24"/>
    </row>
    <row r="507" spans="11:11">
      <c r="K507" s="24"/>
    </row>
    <row r="508" spans="11:11">
      <c r="K508" s="24"/>
    </row>
    <row r="509" spans="11:11">
      <c r="K509" s="24"/>
    </row>
    <row r="510" spans="11:11">
      <c r="K510" s="24"/>
    </row>
    <row r="511" spans="11:11">
      <c r="K511" s="24"/>
    </row>
    <row r="512" spans="11:11">
      <c r="K512" s="24"/>
    </row>
    <row r="513" spans="11:11">
      <c r="K513" s="24"/>
    </row>
    <row r="514" spans="11:11">
      <c r="K514" s="24"/>
    </row>
    <row r="515" spans="11:11">
      <c r="K515" s="24"/>
    </row>
    <row r="516" spans="11:11">
      <c r="K516" s="24"/>
    </row>
    <row r="517" spans="11:11">
      <c r="K517" s="24"/>
    </row>
    <row r="518" spans="11:11">
      <c r="K518" s="24"/>
    </row>
    <row r="519" spans="11:11">
      <c r="K519" s="24"/>
    </row>
    <row r="520" spans="11:11">
      <c r="K520" s="24"/>
    </row>
    <row r="521" spans="11:11">
      <c r="K521" s="24"/>
    </row>
    <row r="522" spans="11:11">
      <c r="K522" s="24"/>
    </row>
    <row r="523" spans="11:11">
      <c r="K523" s="24"/>
    </row>
    <row r="524" spans="11:11">
      <c r="K524" s="24"/>
    </row>
    <row r="525" spans="11:11">
      <c r="K525" s="24"/>
    </row>
    <row r="526" spans="11:11">
      <c r="K526" s="24"/>
    </row>
    <row r="527" spans="11:11">
      <c r="K527" s="24"/>
    </row>
    <row r="528" spans="11:11">
      <c r="K528" s="24"/>
    </row>
    <row r="529" spans="11:11">
      <c r="K529" s="24"/>
    </row>
    <row r="530" spans="11:11">
      <c r="K530" s="24"/>
    </row>
    <row r="531" spans="11:11">
      <c r="K531" s="24"/>
    </row>
    <row r="532" spans="11:11">
      <c r="K532" s="24"/>
    </row>
    <row r="533" spans="11:11">
      <c r="K533" s="24"/>
    </row>
    <row r="534" spans="11:11">
      <c r="K534" s="24"/>
    </row>
    <row r="535" spans="11:11">
      <c r="K535" s="24"/>
    </row>
    <row r="536" spans="11:11">
      <c r="K536" s="24"/>
    </row>
    <row r="537" spans="11:11">
      <c r="K537" s="24"/>
    </row>
    <row r="538" spans="11:11">
      <c r="K538" s="24"/>
    </row>
    <row r="539" spans="11:11">
      <c r="K539" s="24"/>
    </row>
    <row r="540" spans="11:11">
      <c r="K540" s="24"/>
    </row>
    <row r="541" spans="11:11">
      <c r="K541" s="24"/>
    </row>
    <row r="542" spans="11:11">
      <c r="K542" s="24"/>
    </row>
    <row r="543" spans="11:11">
      <c r="K543" s="24"/>
    </row>
    <row r="544" spans="11:11">
      <c r="K544" s="24"/>
    </row>
    <row r="545" spans="11:11">
      <c r="K545" s="24"/>
    </row>
    <row r="546" spans="11:11">
      <c r="K546" s="24"/>
    </row>
    <row r="547" spans="11:11">
      <c r="K547" s="24"/>
    </row>
    <row r="548" spans="11:11">
      <c r="K548" s="24"/>
    </row>
    <row r="549" spans="11:11">
      <c r="K549" s="24"/>
    </row>
    <row r="550" spans="11:11">
      <c r="K550" s="24"/>
    </row>
    <row r="551" spans="11:11">
      <c r="K551" s="24"/>
    </row>
    <row r="552" spans="11:11">
      <c r="K552" s="24"/>
    </row>
    <row r="553" spans="11:11">
      <c r="K553" s="24"/>
    </row>
    <row r="554" spans="11:11">
      <c r="K554" s="24"/>
    </row>
    <row r="555" spans="11:11">
      <c r="K555" s="24"/>
    </row>
    <row r="556" spans="11:11">
      <c r="K556" s="24"/>
    </row>
    <row r="557" spans="11:11">
      <c r="K557" s="24"/>
    </row>
    <row r="558" spans="11:11">
      <c r="K558" s="24"/>
    </row>
    <row r="559" spans="11:11">
      <c r="K559" s="24"/>
    </row>
    <row r="560" spans="11:11">
      <c r="K560" s="24"/>
    </row>
    <row r="561" spans="11:11">
      <c r="K561" s="24"/>
    </row>
    <row r="562" spans="11:11">
      <c r="K562" s="24"/>
    </row>
    <row r="563" spans="11:11">
      <c r="K563" s="24"/>
    </row>
    <row r="564" spans="11:11">
      <c r="K564" s="24"/>
    </row>
    <row r="565" spans="11:11">
      <c r="K565" s="24"/>
    </row>
    <row r="566" spans="11:11">
      <c r="K566" s="24"/>
    </row>
    <row r="567" spans="11:11">
      <c r="K567" s="24"/>
    </row>
    <row r="568" spans="11:11">
      <c r="K568" s="24"/>
    </row>
    <row r="569" spans="11:11">
      <c r="K569" s="24"/>
    </row>
    <row r="570" spans="11:11">
      <c r="K570" s="24"/>
    </row>
    <row r="571" spans="11:11">
      <c r="K571" s="24"/>
    </row>
    <row r="572" spans="11:11">
      <c r="K572" s="24"/>
    </row>
    <row r="573" spans="11:11">
      <c r="K573" s="24"/>
    </row>
    <row r="574" spans="11:11">
      <c r="K574" s="24"/>
    </row>
    <row r="575" spans="11:11">
      <c r="K575" s="24"/>
    </row>
    <row r="576" spans="11:11">
      <c r="K576" s="24"/>
    </row>
    <row r="577" spans="11:11">
      <c r="K577" s="24"/>
    </row>
    <row r="578" spans="11:11">
      <c r="K578" s="24"/>
    </row>
    <row r="579" spans="11:11">
      <c r="K579" s="24"/>
    </row>
    <row r="580" spans="11:11">
      <c r="K580" s="24"/>
    </row>
    <row r="581" spans="11:11">
      <c r="K581" s="24"/>
    </row>
    <row r="582" spans="11:11">
      <c r="K582" s="24"/>
    </row>
    <row r="583" spans="11:11">
      <c r="K583" s="24"/>
    </row>
    <row r="584" spans="11:11">
      <c r="K584" s="24"/>
    </row>
    <row r="585" spans="11:11">
      <c r="K585" s="24"/>
    </row>
    <row r="586" spans="11:11">
      <c r="K586" s="24"/>
    </row>
    <row r="587" spans="11:11">
      <c r="K587" s="24"/>
    </row>
    <row r="588" spans="11:11">
      <c r="K588" s="24"/>
    </row>
    <row r="589" spans="11:11">
      <c r="K589" s="24"/>
    </row>
    <row r="590" spans="11:11">
      <c r="K590" s="24"/>
    </row>
    <row r="591" spans="11:11">
      <c r="K591" s="24"/>
    </row>
    <row r="592" spans="11:11">
      <c r="K592" s="24"/>
    </row>
    <row r="593" spans="11:11">
      <c r="K593" s="24"/>
    </row>
    <row r="594" spans="11:11">
      <c r="K594" s="24"/>
    </row>
    <row r="595" spans="11:11">
      <c r="K595" s="24"/>
    </row>
    <row r="596" spans="11:11">
      <c r="K596" s="24"/>
    </row>
    <row r="597" spans="11:11">
      <c r="K597" s="24"/>
    </row>
    <row r="598" spans="11:11">
      <c r="K598" s="24"/>
    </row>
    <row r="599" spans="11:11">
      <c r="K599" s="24"/>
    </row>
    <row r="600" spans="11:11">
      <c r="K600" s="24"/>
    </row>
    <row r="601" spans="11:11">
      <c r="K601" s="24"/>
    </row>
    <row r="602" spans="11:11">
      <c r="K602" s="24"/>
    </row>
    <row r="603" spans="11:11">
      <c r="K603" s="24"/>
    </row>
    <row r="604" spans="11:11">
      <c r="K604" s="24"/>
    </row>
  </sheetData>
  <mergeCells count="2">
    <mergeCell ref="B7:C7"/>
    <mergeCell ref="B67:K67"/>
  </mergeCells>
  <pageMargins left="0.7" right="0.7" top="0.75" bottom="0.75" header="0.3" footer="0.3"/>
  <pageSetup scale="45" fitToHeight="2" orientation="landscape" r:id="rId1"/>
  <headerFooter>
    <oddHeader>&amp;CRES EEI Guaranteed Loans - REAP Interim Rule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1"/>
  <sheetViews>
    <sheetView zoomScale="120" zoomScaleNormal="120" workbookViewId="0">
      <selection activeCell="I3" sqref="I3"/>
    </sheetView>
  </sheetViews>
  <sheetFormatPr defaultRowHeight="12.75"/>
  <cols>
    <col min="1" max="1" width="78.5703125" bestFit="1" customWidth="1"/>
    <col min="2" max="2" width="2" customWidth="1"/>
    <col min="3" max="3" width="11" customWidth="1"/>
    <col min="4" max="4" width="1.85546875" customWidth="1"/>
    <col min="5" max="5" width="9.42578125" bestFit="1" customWidth="1"/>
    <col min="6" max="6" width="1.85546875" customWidth="1"/>
    <col min="7" max="7" width="7.85546875" customWidth="1"/>
    <col min="8" max="8" width="1.7109375" customWidth="1"/>
    <col min="9" max="9" width="14" customWidth="1"/>
    <col min="11" max="11" width="38.5703125" customWidth="1"/>
    <col min="12" max="12" width="23.42578125" bestFit="1" customWidth="1"/>
    <col min="14" max="14" width="6.7109375" bestFit="1" customWidth="1"/>
    <col min="15" max="15" width="17.5703125" bestFit="1" customWidth="1"/>
  </cols>
  <sheetData>
    <row r="1" spans="1:29" ht="24.95" customHeight="1" thickBot="1">
      <c r="A1" s="223" t="s">
        <v>193</v>
      </c>
      <c r="B1" s="224"/>
      <c r="C1" s="224"/>
      <c r="D1" s="224"/>
      <c r="E1" s="224"/>
      <c r="F1" s="224"/>
      <c r="G1" s="224"/>
      <c r="H1" s="224"/>
      <c r="I1" s="225"/>
      <c r="K1" s="184"/>
      <c r="L1" s="185"/>
      <c r="M1" s="186"/>
      <c r="N1" s="186"/>
      <c r="O1" s="186"/>
      <c r="P1" s="104"/>
      <c r="W1" s="105"/>
      <c r="AA1" s="62"/>
      <c r="AC1" s="106"/>
    </row>
    <row r="2" spans="1:29" ht="17.25" customHeight="1" thickBot="1">
      <c r="A2" s="107" t="s">
        <v>100</v>
      </c>
      <c r="B2" s="108"/>
      <c r="C2" s="109" t="s">
        <v>101</v>
      </c>
      <c r="D2" s="108"/>
      <c r="E2" s="109" t="s">
        <v>102</v>
      </c>
      <c r="F2" s="108"/>
      <c r="G2" s="109" t="s">
        <v>103</v>
      </c>
      <c r="H2" s="108"/>
      <c r="I2" s="110" t="s">
        <v>104</v>
      </c>
      <c r="J2" s="106"/>
      <c r="K2" s="187"/>
      <c r="L2" s="188"/>
      <c r="M2" s="188"/>
      <c r="N2" s="188"/>
      <c r="O2" s="189"/>
      <c r="P2" s="104"/>
      <c r="S2" s="111"/>
      <c r="W2" s="105"/>
      <c r="AC2" s="106"/>
    </row>
    <row r="3" spans="1:29" ht="40.5" customHeight="1">
      <c r="A3" s="112" t="s">
        <v>105</v>
      </c>
      <c r="B3" s="113"/>
      <c r="C3" s="114">
        <v>835</v>
      </c>
      <c r="D3" s="115"/>
      <c r="E3" s="114">
        <v>20</v>
      </c>
      <c r="F3" s="113"/>
      <c r="G3" s="116">
        <v>42</v>
      </c>
      <c r="H3" s="117"/>
      <c r="I3" s="118">
        <f>C3*E3*G3</f>
        <v>701400</v>
      </c>
      <c r="K3" s="190"/>
      <c r="L3" s="188"/>
      <c r="M3" s="188"/>
      <c r="N3" s="188"/>
      <c r="O3" s="189"/>
      <c r="P3" s="104"/>
      <c r="S3" s="111"/>
      <c r="W3" s="105"/>
      <c r="AC3" s="106"/>
    </row>
    <row r="4" spans="1:29" ht="14.25" customHeight="1">
      <c r="A4" s="119" t="s">
        <v>123</v>
      </c>
      <c r="B4" s="113"/>
      <c r="C4" s="114">
        <v>15</v>
      </c>
      <c r="D4" s="115"/>
      <c r="E4" s="114">
        <v>4</v>
      </c>
      <c r="F4" s="113"/>
      <c r="G4" s="116">
        <v>42</v>
      </c>
      <c r="H4" s="117"/>
      <c r="I4" s="118">
        <f>C4*E4*G4</f>
        <v>2520</v>
      </c>
      <c r="K4" s="190"/>
      <c r="L4" s="188"/>
      <c r="M4" s="188"/>
      <c r="N4" s="188"/>
      <c r="O4" s="189"/>
      <c r="P4" s="104"/>
      <c r="S4" s="111"/>
      <c r="W4" s="105"/>
      <c r="AC4" s="106"/>
    </row>
    <row r="5" spans="1:29" ht="14.1" customHeight="1">
      <c r="A5" s="119" t="s">
        <v>106</v>
      </c>
      <c r="B5" s="113"/>
      <c r="C5" s="114">
        <v>559</v>
      </c>
      <c r="D5" s="115"/>
      <c r="E5" s="114">
        <v>8</v>
      </c>
      <c r="F5" s="113"/>
      <c r="G5" s="116">
        <v>42</v>
      </c>
      <c r="H5" s="117"/>
      <c r="I5" s="118">
        <f>C5*E5*G5</f>
        <v>187824</v>
      </c>
      <c r="K5" s="190"/>
      <c r="L5" s="188"/>
      <c r="M5" s="188"/>
      <c r="N5" s="188"/>
      <c r="O5" s="189"/>
      <c r="P5" s="104"/>
      <c r="S5" s="111"/>
      <c r="W5" s="105"/>
      <c r="AC5" s="106"/>
    </row>
    <row r="6" spans="1:29" ht="14.1" customHeight="1">
      <c r="A6" s="119" t="s">
        <v>107</v>
      </c>
      <c r="B6" s="113"/>
      <c r="C6" s="114">
        <v>559</v>
      </c>
      <c r="D6" s="115"/>
      <c r="E6" s="114">
        <v>6</v>
      </c>
      <c r="F6" s="113"/>
      <c r="G6" s="116">
        <v>42</v>
      </c>
      <c r="H6" s="117"/>
      <c r="I6" s="118">
        <f>C6*E6*G6</f>
        <v>140868</v>
      </c>
      <c r="K6" s="190"/>
      <c r="L6" s="188"/>
      <c r="M6" s="188"/>
      <c r="N6" s="188"/>
      <c r="O6" s="189"/>
      <c r="P6" s="104"/>
      <c r="S6" s="111"/>
      <c r="W6" s="105"/>
      <c r="AC6" s="106"/>
    </row>
    <row r="7" spans="1:29" ht="14.1" customHeight="1">
      <c r="A7" s="119" t="s">
        <v>108</v>
      </c>
      <c r="B7" s="113"/>
      <c r="C7" s="114">
        <v>1</v>
      </c>
      <c r="D7" s="115"/>
      <c r="E7" s="114">
        <v>3</v>
      </c>
      <c r="F7" s="113"/>
      <c r="G7" s="116">
        <v>42</v>
      </c>
      <c r="H7" s="117"/>
      <c r="I7" s="176">
        <f t="shared" ref="I7:I12" si="0">C7*E7*G7</f>
        <v>126</v>
      </c>
      <c r="K7" s="190"/>
      <c r="L7" s="188"/>
      <c r="M7" s="188"/>
      <c r="N7" s="188"/>
      <c r="O7" s="189"/>
      <c r="P7" s="104"/>
      <c r="W7" s="105"/>
      <c r="AC7" s="106"/>
    </row>
    <row r="8" spans="1:29" ht="14.1" customHeight="1">
      <c r="A8" s="119" t="s">
        <v>33</v>
      </c>
      <c r="B8" s="113"/>
      <c r="C8" s="114">
        <v>5</v>
      </c>
      <c r="D8" s="115"/>
      <c r="E8" s="114">
        <v>16</v>
      </c>
      <c r="F8" s="113"/>
      <c r="G8" s="116">
        <v>42</v>
      </c>
      <c r="H8" s="117"/>
      <c r="I8" s="118">
        <f t="shared" si="0"/>
        <v>3360</v>
      </c>
      <c r="K8" s="190"/>
      <c r="L8" s="188"/>
      <c r="M8" s="188"/>
      <c r="N8" s="188"/>
      <c r="O8" s="189"/>
      <c r="P8" s="104"/>
      <c r="W8" s="105"/>
      <c r="AC8" s="106"/>
    </row>
    <row r="9" spans="1:29" ht="14.1" customHeight="1">
      <c r="A9" s="119" t="s">
        <v>109</v>
      </c>
      <c r="B9" s="113"/>
      <c r="C9" s="114">
        <v>559</v>
      </c>
      <c r="D9" s="115"/>
      <c r="E9" s="114">
        <v>3</v>
      </c>
      <c r="F9" s="113"/>
      <c r="G9" s="116">
        <v>42</v>
      </c>
      <c r="H9" s="117"/>
      <c r="I9" s="118">
        <f t="shared" si="0"/>
        <v>70434</v>
      </c>
      <c r="K9" s="190"/>
      <c r="L9" s="188"/>
      <c r="M9" s="188"/>
      <c r="N9" s="188"/>
      <c r="O9" s="189"/>
      <c r="P9" s="104"/>
      <c r="W9" s="105"/>
      <c r="AC9" s="106"/>
    </row>
    <row r="10" spans="1:29" ht="14.1" customHeight="1">
      <c r="A10" s="119" t="s">
        <v>110</v>
      </c>
      <c r="B10" s="113"/>
      <c r="C10" s="114">
        <v>559</v>
      </c>
      <c r="D10" s="115"/>
      <c r="E10" s="114">
        <v>4</v>
      </c>
      <c r="F10" s="113"/>
      <c r="G10" s="116">
        <v>42</v>
      </c>
      <c r="H10" s="117"/>
      <c r="I10" s="118">
        <f t="shared" si="0"/>
        <v>93912</v>
      </c>
      <c r="K10" s="190"/>
      <c r="L10" s="188"/>
      <c r="M10" s="188"/>
      <c r="N10" s="188"/>
      <c r="O10" s="189"/>
      <c r="P10" s="104"/>
      <c r="W10" s="105"/>
      <c r="AC10" s="106"/>
    </row>
    <row r="11" spans="1:29" ht="14.1" customHeight="1">
      <c r="A11" s="119" t="s">
        <v>111</v>
      </c>
      <c r="B11" s="113"/>
      <c r="C11" s="114">
        <v>559</v>
      </c>
      <c r="D11" s="115"/>
      <c r="E11" s="114">
        <v>3</v>
      </c>
      <c r="F11" s="113"/>
      <c r="G11" s="116">
        <v>42</v>
      </c>
      <c r="H11" s="117"/>
      <c r="I11" s="118">
        <f t="shared" si="0"/>
        <v>70434</v>
      </c>
      <c r="K11" s="190"/>
      <c r="L11" s="188"/>
      <c r="M11" s="188"/>
      <c r="N11" s="188"/>
      <c r="O11" s="189"/>
      <c r="P11" s="104"/>
      <c r="W11" s="105"/>
      <c r="AC11" s="106"/>
    </row>
    <row r="12" spans="1:29" ht="14.1" customHeight="1">
      <c r="A12" s="119" t="s">
        <v>112</v>
      </c>
      <c r="B12" s="113"/>
      <c r="C12" s="114">
        <v>15</v>
      </c>
      <c r="D12" s="115"/>
      <c r="E12" s="114">
        <v>1</v>
      </c>
      <c r="F12" s="113"/>
      <c r="G12" s="116">
        <v>42</v>
      </c>
      <c r="H12" s="117"/>
      <c r="I12" s="118">
        <f t="shared" si="0"/>
        <v>630</v>
      </c>
      <c r="K12" s="190"/>
      <c r="L12" s="191"/>
      <c r="M12" s="191"/>
      <c r="N12" s="191"/>
      <c r="O12" s="189"/>
      <c r="P12" s="104"/>
      <c r="W12" s="105"/>
      <c r="AC12" s="106"/>
    </row>
    <row r="13" spans="1:29" ht="17.25" customHeight="1" thickBot="1">
      <c r="A13" s="120" t="s">
        <v>113</v>
      </c>
      <c r="B13" s="121"/>
      <c r="C13" s="121"/>
      <c r="D13" s="121"/>
      <c r="E13" s="121"/>
      <c r="F13" s="121"/>
      <c r="G13" s="122"/>
      <c r="H13" s="122"/>
      <c r="I13" s="123">
        <f>SUM(I3:I12)</f>
        <v>1271508</v>
      </c>
      <c r="K13" s="62"/>
      <c r="L13" s="62"/>
      <c r="M13" s="62"/>
      <c r="N13" s="62"/>
      <c r="O13" s="62"/>
      <c r="P13" s="104"/>
      <c r="W13" s="105"/>
      <c r="AC13" s="106"/>
    </row>
    <row r="14" spans="1:29" ht="21" customHeight="1">
      <c r="A14" s="111"/>
      <c r="K14" s="62"/>
      <c r="L14" s="62"/>
      <c r="M14" s="62"/>
      <c r="N14" s="62"/>
      <c r="O14" s="62"/>
      <c r="W14" s="105"/>
      <c r="AC14" s="106"/>
    </row>
    <row r="15" spans="1:29" ht="14.1" customHeight="1">
      <c r="A15" t="s">
        <v>114</v>
      </c>
      <c r="W15" s="105"/>
      <c r="AC15" s="106"/>
    </row>
    <row r="16" spans="1:29" ht="14.1" customHeight="1">
      <c r="A16" t="s">
        <v>115</v>
      </c>
      <c r="W16" s="105"/>
      <c r="AC16" s="106"/>
    </row>
    <row r="17" spans="1:29" ht="14.1" customHeight="1">
      <c r="A17" t="s">
        <v>116</v>
      </c>
      <c r="W17" s="105"/>
      <c r="AC17" s="106"/>
    </row>
    <row r="21" spans="1:29">
      <c r="A21" s="62"/>
      <c r="B21" s="62"/>
      <c r="C21" s="114"/>
      <c r="D21" s="62"/>
      <c r="I21" s="106"/>
    </row>
  </sheetData>
  <mergeCells count="1">
    <mergeCell ref="A1:I1"/>
  </mergeCells>
  <pageMargins left="0.7" right="0.7" top="0.75" bottom="0.75" header="0.3" footer="0.3"/>
  <pageSetup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0"/>
  <sheetViews>
    <sheetView tabSelected="1" topLeftCell="C1" workbookViewId="0">
      <selection activeCell="G21" sqref="G21"/>
    </sheetView>
  </sheetViews>
  <sheetFormatPr defaultRowHeight="12.75"/>
  <cols>
    <col min="1" max="1" width="31.140625" customWidth="1"/>
    <col min="2" max="2" width="19.140625" bestFit="1" customWidth="1"/>
    <col min="3" max="3" width="21" bestFit="1" customWidth="1"/>
    <col min="4" max="4" width="12.28515625" bestFit="1" customWidth="1"/>
    <col min="5" max="5" width="12.28515625" customWidth="1"/>
    <col min="6" max="6" width="15" bestFit="1" customWidth="1"/>
    <col min="7" max="7" width="26.42578125" bestFit="1" customWidth="1"/>
    <col min="8" max="8" width="12" customWidth="1"/>
    <col min="9" max="9" width="14.28515625" customWidth="1"/>
    <col min="10" max="10" width="11.140625" customWidth="1"/>
  </cols>
  <sheetData>
    <row r="1" spans="1:24">
      <c r="E1" s="77"/>
    </row>
    <row r="2" spans="1:24">
      <c r="A2" s="45" t="s">
        <v>183</v>
      </c>
      <c r="B2" s="174" t="s">
        <v>194</v>
      </c>
      <c r="C2" s="5" t="s">
        <v>2</v>
      </c>
      <c r="D2" s="7" t="s">
        <v>4</v>
      </c>
      <c r="E2" s="39" t="s">
        <v>11</v>
      </c>
      <c r="F2" s="39" t="s">
        <v>5</v>
      </c>
      <c r="G2" s="77" t="s">
        <v>191</v>
      </c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</row>
    <row r="3" spans="1:24">
      <c r="A3" s="1"/>
      <c r="B3" s="175"/>
      <c r="C3" s="10" t="s">
        <v>8</v>
      </c>
      <c r="D3" s="172" t="s">
        <v>10</v>
      </c>
      <c r="E3" s="173" t="s">
        <v>20</v>
      </c>
      <c r="F3" s="99" t="s">
        <v>12</v>
      </c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</row>
    <row r="4" spans="1:24" ht="13.5" thickBot="1">
      <c r="A4" s="127"/>
      <c r="B4" s="178"/>
      <c r="C4" s="15"/>
      <c r="D4" s="17"/>
      <c r="E4" s="15"/>
      <c r="F4" s="41"/>
      <c r="G4" s="83"/>
      <c r="I4" s="74"/>
      <c r="J4" s="75"/>
      <c r="K4" s="171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</row>
    <row r="6" spans="1:24">
      <c r="A6" s="91" t="s">
        <v>184</v>
      </c>
      <c r="B6" s="91">
        <v>3619</v>
      </c>
      <c r="C6" s="105">
        <f>'RES-EEI grants Interim Rule'!F53</f>
        <v>51152.2</v>
      </c>
      <c r="D6" s="105">
        <f>'RES-EEI grants Interim Rule'!H53</f>
        <v>294388.32</v>
      </c>
      <c r="E6" s="165">
        <v>60</v>
      </c>
      <c r="F6" s="164">
        <f>+D6*E6</f>
        <v>17663299.199999999</v>
      </c>
      <c r="G6" s="177">
        <f t="shared" ref="G6:G7" si="0">D6/C6</f>
        <v>5.7551448422550742</v>
      </c>
    </row>
    <row r="7" spans="1:24">
      <c r="A7" s="74" t="s">
        <v>185</v>
      </c>
      <c r="B7" s="74">
        <v>820</v>
      </c>
      <c r="C7" s="105">
        <f>'RES-EEI loan Interim Rule'!G64</f>
        <v>12068</v>
      </c>
      <c r="D7" s="105">
        <f>'RES-EEI loan Interim Rule'!I64</f>
        <v>18213.080000000002</v>
      </c>
      <c r="E7" s="165">
        <v>60</v>
      </c>
      <c r="F7" s="164">
        <f>+D7*E7</f>
        <v>1092784.8</v>
      </c>
      <c r="G7" s="177">
        <f t="shared" si="0"/>
        <v>1.5092045077891947</v>
      </c>
    </row>
    <row r="8" spans="1:24" ht="13.5" thickBot="1">
      <c r="B8" s="169"/>
      <c r="C8" s="169"/>
      <c r="D8" s="170"/>
      <c r="E8" s="170"/>
      <c r="F8" s="169"/>
    </row>
    <row r="9" spans="1:24" ht="13.5" thickTop="1">
      <c r="A9" s="219" t="s">
        <v>271</v>
      </c>
      <c r="B9" s="166">
        <f>SUM(B6:B8)-805</f>
        <v>3634</v>
      </c>
      <c r="C9" s="167">
        <f>SUM(C6:C8)</f>
        <v>63220.2</v>
      </c>
      <c r="D9" s="167">
        <f>SUM(D6:D8)</f>
        <v>312601.40000000002</v>
      </c>
      <c r="E9" s="167"/>
      <c r="F9" s="168">
        <f>SUM(F6:F8)</f>
        <v>18756084</v>
      </c>
      <c r="G9" s="179">
        <f>+D9/C9</f>
        <v>4.9446442750892921</v>
      </c>
      <c r="H9" s="166" t="s">
        <v>195</v>
      </c>
    </row>
    <row r="15" spans="1:24">
      <c r="C15" s="105"/>
    </row>
    <row r="16" spans="1:24">
      <c r="C16" s="105"/>
    </row>
    <row r="17" spans="3:3">
      <c r="C17" s="105"/>
    </row>
    <row r="18" spans="3:3" ht="12.75" customHeight="1"/>
    <row r="19" spans="3:3" ht="13.5" customHeight="1">
      <c r="C19" s="104"/>
    </row>
    <row r="20" spans="3:3">
      <c r="C20" s="104"/>
    </row>
  </sheetData>
  <pageMargins left="0.7" right="0.7" top="0.75" bottom="0.75" header="0.3" footer="0.3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RES-EEI grants Interim Rule</vt:lpstr>
      <vt:lpstr>grants cost to government</vt:lpstr>
      <vt:lpstr>RES-EEI loan Interim Rule</vt:lpstr>
      <vt:lpstr>loan cost to government</vt:lpstr>
      <vt:lpstr>Totals </vt:lpstr>
      <vt:lpstr>'RES-EEI grants Interim Rule'!Print_Area</vt:lpstr>
    </vt:vector>
  </TitlesOfParts>
  <Company>USDA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william.smith</dc:creator>
  <cp:lastModifiedBy>jeanne.jacobs</cp:lastModifiedBy>
  <cp:lastPrinted>2013-07-24T18:48:12Z</cp:lastPrinted>
  <dcterms:created xsi:type="dcterms:W3CDTF">2007-09-19T13:39:38Z</dcterms:created>
  <dcterms:modified xsi:type="dcterms:W3CDTF">2013-08-06T17:11:28Z</dcterms:modified>
</cp:coreProperties>
</file>