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46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1" i="1" l="1"/>
  <c r="I11" i="1" s="1"/>
  <c r="D7" i="1"/>
  <c r="E7" i="1"/>
  <c r="N6" i="1"/>
  <c r="L6" i="1"/>
  <c r="G6" i="1"/>
  <c r="I6" i="1" s="1"/>
  <c r="O6" i="1" s="1"/>
  <c r="Q6" i="1" s="1"/>
  <c r="G14" i="1"/>
  <c r="I14" i="1" s="1"/>
  <c r="O14" i="1" s="1"/>
  <c r="Q14" i="1" s="1"/>
  <c r="J7" i="1" l="1"/>
  <c r="E8" i="1"/>
  <c r="G7" i="1"/>
  <c r="I7" i="1" s="1"/>
  <c r="E15" i="1"/>
  <c r="D15" i="1"/>
  <c r="J13" i="1"/>
  <c r="L13" i="1" s="1"/>
  <c r="N13" i="1" s="1"/>
  <c r="G13" i="1"/>
  <c r="I13" i="1" s="1"/>
  <c r="O13" i="1" s="1"/>
  <c r="Q13" i="1" s="1"/>
  <c r="L7" i="1" l="1"/>
  <c r="N7" i="1" s="1"/>
  <c r="O7" i="1" s="1"/>
  <c r="Q7" i="1" s="1"/>
  <c r="D8" i="1"/>
  <c r="J8" i="1" s="1"/>
  <c r="G8" i="1"/>
  <c r="I8" i="1" s="1"/>
  <c r="E9" i="1"/>
  <c r="G9" i="1" s="1"/>
  <c r="I9" i="1" s="1"/>
  <c r="J12" i="1"/>
  <c r="L12" i="1" s="1"/>
  <c r="N12" i="1" s="1"/>
  <c r="G12" i="1"/>
  <c r="J5" i="1"/>
  <c r="L5" i="1" s="1"/>
  <c r="N5" i="1" s="1"/>
  <c r="G5" i="1"/>
  <c r="J4" i="1"/>
  <c r="L4" i="1" s="1"/>
  <c r="N4" i="1" s="1"/>
  <c r="G4" i="1"/>
  <c r="I4" i="1" s="1"/>
  <c r="J3" i="1"/>
  <c r="L3" i="1" s="1"/>
  <c r="G3" i="1"/>
  <c r="I3" i="1" s="1"/>
  <c r="E10" i="1" l="1"/>
  <c r="G10" i="1" s="1"/>
  <c r="I10" i="1" s="1"/>
  <c r="L8" i="1"/>
  <c r="N8" i="1" s="1"/>
  <c r="O8" i="1" s="1"/>
  <c r="Q8" i="1" s="1"/>
  <c r="D9" i="1"/>
  <c r="J9" i="1" s="1"/>
  <c r="I5" i="1"/>
  <c r="O5" i="1" s="1"/>
  <c r="Q5" i="1" s="1"/>
  <c r="I12" i="1"/>
  <c r="O12" i="1" s="1"/>
  <c r="Q12" i="1" s="1"/>
  <c r="O4" i="1"/>
  <c r="Q4" i="1" s="1"/>
  <c r="N3" i="1"/>
  <c r="G15" i="1" l="1"/>
  <c r="F15" i="1" s="1"/>
  <c r="D10" i="1"/>
  <c r="J10" i="1" s="1"/>
  <c r="L9" i="1"/>
  <c r="I15" i="1"/>
  <c r="H15" i="1" s="1"/>
  <c r="O3" i="1"/>
  <c r="Q3" i="1" s="1"/>
  <c r="N9" i="1" l="1"/>
  <c r="D11" i="1"/>
  <c r="J11" i="1" s="1"/>
  <c r="L11" i="1" s="1"/>
  <c r="N11" i="1" s="1"/>
  <c r="O11" i="1" s="1"/>
  <c r="Q11" i="1" s="1"/>
  <c r="L10" i="1"/>
  <c r="N10" i="1" s="1"/>
  <c r="O10" i="1" s="1"/>
  <c r="Q10" i="1" s="1"/>
  <c r="O9" i="1" l="1"/>
  <c r="Q9" i="1" s="1"/>
  <c r="Q15" i="1" s="1"/>
  <c r="N15" i="1"/>
  <c r="O15" i="1" s="1"/>
  <c r="L15" i="1"/>
</calcChain>
</file>

<file path=xl/sharedStrings.xml><?xml version="1.0" encoding="utf-8"?>
<sst xmlns="http://schemas.openxmlformats.org/spreadsheetml/2006/main" count="45" uniqueCount="30">
  <si>
    <t>Tribal leaders</t>
  </si>
  <si>
    <t>Tribal Admin</t>
  </si>
  <si>
    <t>Survey</t>
  </si>
  <si>
    <t>Pre-Testing</t>
  </si>
  <si>
    <t>Responsive</t>
  </si>
  <si>
    <t>Non-Responsive</t>
  </si>
  <si>
    <t>Respondent Category</t>
  </si>
  <si>
    <t>Type of respondents</t>
  </si>
  <si>
    <t>Instruments</t>
  </si>
  <si>
    <t>Sample Size</t>
  </si>
  <si>
    <t>Number of respondents</t>
  </si>
  <si>
    <t>Frequency of response</t>
  </si>
  <si>
    <t>Total Annual responses</t>
  </si>
  <si>
    <t>Hours per response</t>
  </si>
  <si>
    <t>Annual burden (hours)</t>
  </si>
  <si>
    <t>Number of 
Non-respondents</t>
  </si>
  <si>
    <t>Grand Total Annual Burden Estimate (hours)</t>
  </si>
  <si>
    <t>Hourly Wage Rate</t>
  </si>
  <si>
    <t>Total Annualized Cost of Respondent Burden</t>
  </si>
  <si>
    <t>-</t>
  </si>
  <si>
    <t>State, Local Tribal</t>
  </si>
  <si>
    <t>Site Visit - Interview</t>
  </si>
  <si>
    <t>Interview</t>
  </si>
  <si>
    <t>Administrative Data Collection</t>
  </si>
  <si>
    <t>Advance Notice, Information Sheet, Invitation</t>
  </si>
  <si>
    <t>Follow-up 1</t>
  </si>
  <si>
    <t>Follow-up 2</t>
  </si>
  <si>
    <t>Follow-up 3</t>
  </si>
  <si>
    <t>Follow-up 4</t>
  </si>
  <si>
    <t>Follow-up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</si>
</sst>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#,##0.0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1" xfId="0" applyFont="1" applyFill="1" applyBorder="1" applyAlignment="1">
      <alignment textRotation="90" wrapText="1"/>
    </xf>
    <xf numFmtId="0" fontId="2" fillId="0" borderId="2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0" fillId="0" borderId="1" xfId="0" applyFont="1" applyFill="1" applyBorder="1" applyAlignment="1"/>
    <xf numFmtId="0" fontId="0" fillId="0" borderId="3" xfId="0" applyFont="1" applyFill="1" applyBorder="1" applyAlignment="1"/>
    <xf numFmtId="0" fontId="2" fillId="0" borderId="8" xfId="0" applyFont="1" applyFill="1" applyBorder="1" applyAlignment="1">
      <alignment wrapText="1" readingOrder="1"/>
    </xf>
    <xf numFmtId="0" fontId="2" fillId="0" borderId="9" xfId="0" applyFont="1" applyFill="1" applyBorder="1" applyAlignment="1">
      <alignment horizontal="center" wrapText="1" readingOrder="1"/>
    </xf>
    <xf numFmtId="0" fontId="2" fillId="0" borderId="11" xfId="0" applyFont="1" applyFill="1" applyBorder="1" applyAlignment="1">
      <alignment horizontal="center" wrapText="1" readingOrder="1"/>
    </xf>
    <xf numFmtId="0" fontId="2" fillId="0" borderId="8" xfId="0" applyFont="1" applyFill="1" applyBorder="1" applyAlignment="1">
      <alignment horizontal="center" wrapText="1" readingOrder="1"/>
    </xf>
    <xf numFmtId="0" fontId="2" fillId="0" borderId="10" xfId="0" applyFont="1" applyFill="1" applyBorder="1" applyAlignment="1">
      <alignment horizontal="center" wrapText="1" readingOrder="1"/>
    </xf>
    <xf numFmtId="0" fontId="2" fillId="0" borderId="12" xfId="0" applyFont="1" applyFill="1" applyBorder="1" applyAlignment="1">
      <alignment horizontal="center" wrapText="1" readingOrder="1"/>
    </xf>
    <xf numFmtId="0" fontId="2" fillId="0" borderId="13" xfId="0" applyFont="1" applyFill="1" applyBorder="1" applyAlignment="1">
      <alignment horizontal="center" wrapText="1" readingOrder="1"/>
    </xf>
    <xf numFmtId="0" fontId="2" fillId="0" borderId="14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3" fontId="3" fillId="0" borderId="19" xfId="0" applyNumberFormat="1" applyFont="1" applyFill="1" applyBorder="1" applyAlignment="1">
      <alignment wrapText="1"/>
    </xf>
    <xf numFmtId="3" fontId="3" fillId="0" borderId="20" xfId="0" applyNumberFormat="1" applyFont="1" applyFill="1" applyBorder="1" applyAlignment="1">
      <alignment wrapText="1"/>
    </xf>
    <xf numFmtId="0" fontId="3" fillId="0" borderId="17" xfId="0" applyFont="1" applyFill="1" applyBorder="1" applyAlignment="1">
      <alignment horizontal="center" wrapText="1"/>
    </xf>
    <xf numFmtId="3" fontId="3" fillId="0" borderId="17" xfId="0" applyNumberFormat="1" applyFont="1" applyFill="1" applyBorder="1" applyAlignment="1">
      <alignment horizontal="right" wrapText="1"/>
    </xf>
    <xf numFmtId="164" fontId="3" fillId="0" borderId="18" xfId="0" applyNumberFormat="1" applyFont="1" applyFill="1" applyBorder="1" applyAlignment="1">
      <alignment horizontal="right" wrapText="1"/>
    </xf>
    <xf numFmtId="3" fontId="3" fillId="0" borderId="21" xfId="0" applyNumberFormat="1" applyFont="1" applyFill="1" applyBorder="1" applyAlignment="1">
      <alignment wrapText="1"/>
    </xf>
    <xf numFmtId="2" fontId="3" fillId="0" borderId="17" xfId="0" applyNumberFormat="1" applyFont="1" applyFill="1" applyBorder="1" applyAlignment="1">
      <alignment horizontal="right" wrapText="1"/>
    </xf>
    <xf numFmtId="164" fontId="3" fillId="0" borderId="22" xfId="0" applyNumberFormat="1" applyFont="1" applyFill="1" applyBorder="1" applyAlignment="1">
      <alignment horizontal="right" wrapText="1"/>
    </xf>
    <xf numFmtId="164" fontId="3" fillId="0" borderId="23" xfId="0" applyNumberFormat="1" applyFont="1" applyFill="1" applyBorder="1" applyAlignment="1"/>
    <xf numFmtId="44" fontId="3" fillId="0" borderId="20" xfId="1" applyFont="1" applyFill="1" applyBorder="1" applyAlignment="1"/>
    <xf numFmtId="44" fontId="3" fillId="0" borderId="18" xfId="0" applyNumberFormat="1" applyFont="1" applyFill="1" applyBorder="1" applyAlignment="1"/>
    <xf numFmtId="165" fontId="3" fillId="0" borderId="17" xfId="0" applyNumberFormat="1" applyFont="1" applyFill="1" applyBorder="1" applyAlignment="1">
      <alignment horizontal="right" wrapText="1"/>
    </xf>
    <xf numFmtId="4" fontId="3" fillId="0" borderId="17" xfId="0" applyNumberFormat="1" applyFont="1" applyFill="1" applyBorder="1" applyAlignment="1">
      <alignment horizontal="right" wrapText="1"/>
    </xf>
    <xf numFmtId="0" fontId="0" fillId="0" borderId="17" xfId="0" applyBorder="1"/>
    <xf numFmtId="0" fontId="0" fillId="0" borderId="15" xfId="0" applyBorder="1"/>
    <xf numFmtId="0" fontId="0" fillId="0" borderId="15" xfId="0" applyBorder="1" applyAlignment="1">
      <alignment wrapText="1"/>
    </xf>
    <xf numFmtId="0" fontId="0" fillId="0" borderId="17" xfId="0" applyBorder="1" applyAlignment="1">
      <alignment wrapText="1"/>
    </xf>
    <xf numFmtId="3" fontId="3" fillId="0" borderId="34" xfId="0" applyNumberFormat="1" applyFont="1" applyFill="1" applyBorder="1" applyAlignment="1">
      <alignment wrapText="1"/>
    </xf>
    <xf numFmtId="3" fontId="3" fillId="0" borderId="33" xfId="0" applyNumberFormat="1" applyFont="1" applyFill="1" applyBorder="1" applyAlignment="1">
      <alignment wrapText="1"/>
    </xf>
    <xf numFmtId="0" fontId="3" fillId="0" borderId="15" xfId="0" applyFont="1" applyFill="1" applyBorder="1" applyAlignment="1">
      <alignment horizontal="center" wrapText="1"/>
    </xf>
    <xf numFmtId="3" fontId="3" fillId="0" borderId="15" xfId="0" applyNumberFormat="1" applyFont="1" applyFill="1" applyBorder="1" applyAlignment="1">
      <alignment horizontal="right" wrapText="1"/>
    </xf>
    <xf numFmtId="164" fontId="3" fillId="0" borderId="16" xfId="0" applyNumberFormat="1" applyFont="1" applyFill="1" applyBorder="1" applyAlignment="1">
      <alignment horizontal="right" wrapText="1"/>
    </xf>
    <xf numFmtId="3" fontId="3" fillId="0" borderId="35" xfId="0" applyNumberFormat="1" applyFont="1" applyFill="1" applyBorder="1" applyAlignment="1">
      <alignment wrapText="1"/>
    </xf>
    <xf numFmtId="4" fontId="3" fillId="0" borderId="15" xfId="0" applyNumberFormat="1" applyFont="1" applyFill="1" applyBorder="1" applyAlignment="1">
      <alignment horizontal="right" wrapText="1"/>
    </xf>
    <xf numFmtId="164" fontId="3" fillId="0" borderId="36" xfId="0" applyNumberFormat="1" applyFont="1" applyFill="1" applyBorder="1" applyAlignment="1">
      <alignment horizontal="right" wrapText="1"/>
    </xf>
    <xf numFmtId="164" fontId="3" fillId="0" borderId="37" xfId="0" applyNumberFormat="1" applyFont="1" applyFill="1" applyBorder="1" applyAlignment="1"/>
    <xf numFmtId="44" fontId="3" fillId="0" borderId="33" xfId="1" applyFont="1" applyFill="1" applyBorder="1" applyAlignment="1"/>
    <xf numFmtId="44" fontId="3" fillId="0" borderId="16" xfId="0" applyNumberFormat="1" applyFont="1" applyFill="1" applyBorder="1" applyAlignment="1"/>
    <xf numFmtId="0" fontId="0" fillId="0" borderId="2" xfId="0" applyBorder="1"/>
    <xf numFmtId="0" fontId="0" fillId="0" borderId="2" xfId="0" applyBorder="1" applyAlignment="1">
      <alignment wrapText="1"/>
    </xf>
    <xf numFmtId="3" fontId="3" fillId="0" borderId="4" xfId="0" applyNumberFormat="1" applyFont="1" applyFill="1" applyBorder="1" applyAlignment="1">
      <alignment wrapText="1"/>
    </xf>
    <xf numFmtId="3" fontId="3" fillId="0" borderId="1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wrapText="1"/>
    </xf>
    <xf numFmtId="3" fontId="3" fillId="0" borderId="2" xfId="0" applyNumberFormat="1" applyFont="1" applyFill="1" applyBorder="1" applyAlignment="1">
      <alignment horizontal="right" wrapText="1"/>
    </xf>
    <xf numFmtId="164" fontId="3" fillId="0" borderId="3" xfId="0" applyNumberFormat="1" applyFont="1" applyFill="1" applyBorder="1" applyAlignment="1">
      <alignment horizontal="right" wrapText="1"/>
    </xf>
    <xf numFmtId="3" fontId="3" fillId="0" borderId="5" xfId="0" applyNumberFormat="1" applyFont="1" applyFill="1" applyBorder="1" applyAlignment="1">
      <alignment wrapText="1"/>
    </xf>
    <xf numFmtId="2" fontId="3" fillId="0" borderId="2" xfId="0" applyNumberFormat="1" applyFont="1" applyFill="1" applyBorder="1" applyAlignment="1">
      <alignment horizontal="right" wrapText="1"/>
    </xf>
    <xf numFmtId="164" fontId="3" fillId="0" borderId="6" xfId="0" applyNumberFormat="1" applyFont="1" applyFill="1" applyBorder="1" applyAlignment="1">
      <alignment horizontal="right" wrapText="1"/>
    </xf>
    <xf numFmtId="164" fontId="3" fillId="0" borderId="7" xfId="0" applyNumberFormat="1" applyFont="1" applyFill="1" applyBorder="1" applyAlignment="1"/>
    <xf numFmtId="44" fontId="3" fillId="0" borderId="3" xfId="0" applyNumberFormat="1" applyFont="1" applyFill="1" applyBorder="1" applyAlignment="1"/>
    <xf numFmtId="0" fontId="0" fillId="0" borderId="9" xfId="0" applyBorder="1"/>
    <xf numFmtId="0" fontId="0" fillId="0" borderId="9" xfId="0" applyBorder="1" applyAlignment="1">
      <alignment wrapText="1"/>
    </xf>
    <xf numFmtId="3" fontId="3" fillId="0" borderId="11" xfId="0" applyNumberFormat="1" applyFont="1" applyFill="1" applyBorder="1" applyAlignment="1">
      <alignment wrapText="1"/>
    </xf>
    <xf numFmtId="3" fontId="3" fillId="0" borderId="8" xfId="0" applyNumberFormat="1" applyFont="1" applyFill="1" applyBorder="1" applyAlignment="1">
      <alignment wrapText="1"/>
    </xf>
    <xf numFmtId="0" fontId="3" fillId="0" borderId="9" xfId="0" applyFont="1" applyFill="1" applyBorder="1" applyAlignment="1">
      <alignment horizontal="center" wrapText="1"/>
    </xf>
    <xf numFmtId="3" fontId="3" fillId="0" borderId="9" xfId="0" applyNumberFormat="1" applyFont="1" applyFill="1" applyBorder="1" applyAlignment="1">
      <alignment horizontal="right" wrapText="1"/>
    </xf>
    <xf numFmtId="164" fontId="3" fillId="0" borderId="10" xfId="0" applyNumberFormat="1" applyFont="1" applyFill="1" applyBorder="1" applyAlignment="1">
      <alignment horizontal="right" wrapText="1"/>
    </xf>
    <xf numFmtId="3" fontId="3" fillId="0" borderId="12" xfId="0" applyNumberFormat="1" applyFont="1" applyFill="1" applyBorder="1" applyAlignment="1">
      <alignment wrapText="1"/>
    </xf>
    <xf numFmtId="2" fontId="3" fillId="0" borderId="9" xfId="0" applyNumberFormat="1" applyFont="1" applyFill="1" applyBorder="1" applyAlignment="1">
      <alignment horizontal="right" wrapText="1"/>
    </xf>
    <xf numFmtId="164" fontId="3" fillId="0" borderId="13" xfId="0" applyNumberFormat="1" applyFont="1" applyFill="1" applyBorder="1" applyAlignment="1">
      <alignment horizontal="right" wrapText="1"/>
    </xf>
    <xf numFmtId="164" fontId="3" fillId="0" borderId="14" xfId="0" applyNumberFormat="1" applyFont="1" applyFill="1" applyBorder="1" applyAlignment="1"/>
    <xf numFmtId="44" fontId="3" fillId="0" borderId="10" xfId="0" applyNumberFormat="1" applyFont="1" applyFill="1" applyBorder="1" applyAlignment="1"/>
    <xf numFmtId="165" fontId="4" fillId="0" borderId="15" xfId="0" applyNumberFormat="1" applyFont="1" applyFill="1" applyBorder="1" applyAlignment="1">
      <alignment horizontal="right" wrapText="1"/>
    </xf>
    <xf numFmtId="44" fontId="3" fillId="0" borderId="1" xfId="1" applyFont="1" applyFill="1" applyBorder="1" applyAlignment="1"/>
    <xf numFmtId="44" fontId="3" fillId="0" borderId="8" xfId="1" applyFont="1" applyFill="1" applyBorder="1" applyAlignment="1"/>
    <xf numFmtId="0" fontId="0" fillId="0" borderId="17" xfId="0" applyFill="1" applyBorder="1"/>
    <xf numFmtId="0" fontId="0" fillId="0" borderId="17" xfId="0" applyFill="1" applyBorder="1" applyAlignment="1">
      <alignment wrapText="1"/>
    </xf>
    <xf numFmtId="3" fontId="3" fillId="2" borderId="27" xfId="0" applyNumberFormat="1" applyFont="1" applyFill="1" applyBorder="1" applyAlignment="1">
      <alignment wrapText="1"/>
    </xf>
    <xf numFmtId="2" fontId="3" fillId="2" borderId="31" xfId="0" applyNumberFormat="1" applyFont="1" applyFill="1" applyBorder="1" applyAlignment="1">
      <alignment horizontal="center" wrapText="1"/>
    </xf>
    <xf numFmtId="3" fontId="3" fillId="2" borderId="31" xfId="0" applyNumberFormat="1" applyFont="1" applyFill="1" applyBorder="1" applyAlignment="1">
      <alignment horizontal="right" wrapText="1"/>
    </xf>
    <xf numFmtId="165" fontId="3" fillId="2" borderId="31" xfId="0" applyNumberFormat="1" applyFont="1" applyFill="1" applyBorder="1" applyAlignment="1">
      <alignment horizontal="right" wrapText="1"/>
    </xf>
    <xf numFmtId="3" fontId="3" fillId="2" borderId="30" xfId="0" applyNumberFormat="1" applyFont="1" applyFill="1" applyBorder="1" applyAlignment="1">
      <alignment horizontal="right" wrapText="1"/>
    </xf>
    <xf numFmtId="3" fontId="3" fillId="2" borderId="28" xfId="0" applyNumberFormat="1" applyFont="1" applyFill="1" applyBorder="1" applyAlignment="1">
      <alignment wrapText="1"/>
    </xf>
    <xf numFmtId="0" fontId="3" fillId="2" borderId="31" xfId="0" applyFont="1" applyFill="1" applyBorder="1" applyAlignment="1">
      <alignment horizontal="center" wrapText="1"/>
    </xf>
    <xf numFmtId="2" fontId="3" fillId="2" borderId="31" xfId="0" applyNumberFormat="1" applyFont="1" applyFill="1" applyBorder="1" applyAlignment="1">
      <alignment horizontal="right" wrapText="1"/>
    </xf>
    <xf numFmtId="164" fontId="3" fillId="2" borderId="32" xfId="0" applyNumberFormat="1" applyFont="1" applyFill="1" applyBorder="1" applyAlignment="1">
      <alignment horizontal="right" wrapText="1"/>
    </xf>
    <xf numFmtId="2" fontId="3" fillId="2" borderId="29" xfId="0" applyNumberFormat="1" applyFont="1" applyFill="1" applyBorder="1" applyAlignment="1"/>
    <xf numFmtId="44" fontId="3" fillId="2" borderId="25" xfId="1" applyFont="1" applyFill="1" applyBorder="1" applyAlignment="1">
      <alignment horizontal="center"/>
    </xf>
    <xf numFmtId="44" fontId="3" fillId="2" borderId="30" xfId="0" applyNumberFormat="1" applyFont="1" applyFill="1" applyBorder="1" applyAlignment="1"/>
    <xf numFmtId="3" fontId="3" fillId="0" borderId="17" xfId="0" applyNumberFormat="1" applyFont="1" applyFill="1" applyBorder="1" applyAlignment="1">
      <alignment wrapText="1"/>
    </xf>
    <xf numFmtId="0" fontId="3" fillId="0" borderId="17" xfId="0" applyFont="1" applyFill="1" applyBorder="1" applyAlignment="1">
      <alignment horizontal="right" wrapText="1"/>
    </xf>
    <xf numFmtId="164" fontId="3" fillId="0" borderId="17" xfId="0" applyNumberFormat="1" applyFont="1" applyFill="1" applyBorder="1" applyAlignment="1">
      <alignment horizontal="right" wrapText="1"/>
    </xf>
    <xf numFmtId="164" fontId="3" fillId="0" borderId="17" xfId="0" applyNumberFormat="1" applyFont="1" applyFill="1" applyBorder="1" applyAlignment="1"/>
    <xf numFmtId="44" fontId="3" fillId="0" borderId="17" xfId="1" applyFont="1" applyFill="1" applyBorder="1" applyAlignment="1"/>
    <xf numFmtId="44" fontId="3" fillId="0" borderId="17" xfId="0" applyNumberFormat="1" applyFont="1" applyFill="1" applyBorder="1" applyAlignment="1"/>
    <xf numFmtId="164" fontId="0" fillId="0" borderId="0" xfId="0" applyNumberFormat="1"/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workbookViewId="0">
      <selection activeCell="H20" sqref="H20"/>
    </sheetView>
  </sheetViews>
  <sheetFormatPr defaultRowHeight="15" x14ac:dyDescent="0.25"/>
  <cols>
    <col min="1" max="1" width="11.140625" customWidth="1"/>
    <col min="2" max="2" width="13.140625" bestFit="1" customWidth="1"/>
    <col min="3" max="3" width="14.5703125" customWidth="1"/>
    <col min="5" max="5" width="11.28515625" customWidth="1"/>
    <col min="10" max="10" width="10.7109375" customWidth="1"/>
    <col min="17" max="17" width="11" bestFit="1" customWidth="1"/>
  </cols>
  <sheetData>
    <row r="1" spans="1:17" x14ac:dyDescent="0.25">
      <c r="A1" s="1"/>
      <c r="B1" s="2"/>
      <c r="C1" s="2"/>
      <c r="D1" s="3"/>
      <c r="E1" s="93" t="s">
        <v>4</v>
      </c>
      <c r="F1" s="94"/>
      <c r="G1" s="94"/>
      <c r="H1" s="94"/>
      <c r="I1" s="95"/>
      <c r="J1" s="96" t="s">
        <v>5</v>
      </c>
      <c r="K1" s="94"/>
      <c r="L1" s="94"/>
      <c r="M1" s="94"/>
      <c r="N1" s="97"/>
      <c r="O1" s="4"/>
      <c r="P1" s="5"/>
      <c r="Q1" s="6"/>
    </row>
    <row r="2" spans="1:17" ht="78" thickBot="1" x14ac:dyDescent="0.3">
      <c r="A2" s="7" t="s">
        <v>6</v>
      </c>
      <c r="B2" s="8" t="s">
        <v>7</v>
      </c>
      <c r="C2" s="8" t="s">
        <v>8</v>
      </c>
      <c r="D2" s="9" t="s">
        <v>9</v>
      </c>
      <c r="E2" s="10" t="s">
        <v>10</v>
      </c>
      <c r="F2" s="8" t="s">
        <v>11</v>
      </c>
      <c r="G2" s="8" t="s">
        <v>12</v>
      </c>
      <c r="H2" s="8" t="s">
        <v>13</v>
      </c>
      <c r="I2" s="11" t="s">
        <v>14</v>
      </c>
      <c r="J2" s="12" t="s">
        <v>15</v>
      </c>
      <c r="K2" s="8" t="s">
        <v>11</v>
      </c>
      <c r="L2" s="8" t="s">
        <v>12</v>
      </c>
      <c r="M2" s="8" t="s">
        <v>13</v>
      </c>
      <c r="N2" s="13" t="s">
        <v>14</v>
      </c>
      <c r="O2" s="14" t="s">
        <v>16</v>
      </c>
      <c r="P2" s="15" t="s">
        <v>17</v>
      </c>
      <c r="Q2" s="16" t="s">
        <v>18</v>
      </c>
    </row>
    <row r="3" spans="1:17" x14ac:dyDescent="0.25">
      <c r="A3" s="98" t="s">
        <v>20</v>
      </c>
      <c r="B3" s="45" t="s">
        <v>3</v>
      </c>
      <c r="C3" s="46" t="s">
        <v>2</v>
      </c>
      <c r="D3" s="47">
        <v>8</v>
      </c>
      <c r="E3" s="48">
        <v>8</v>
      </c>
      <c r="F3" s="49">
        <v>1</v>
      </c>
      <c r="G3" s="50">
        <f>E3*F3</f>
        <v>8</v>
      </c>
      <c r="H3" s="53">
        <v>1.5</v>
      </c>
      <c r="I3" s="51">
        <f>G3*H3</f>
        <v>12</v>
      </c>
      <c r="J3" s="52">
        <f>+D3-E3</f>
        <v>0</v>
      </c>
      <c r="K3" s="49">
        <v>1</v>
      </c>
      <c r="L3" s="50">
        <f>J3*K3</f>
        <v>0</v>
      </c>
      <c r="M3" s="53">
        <v>0</v>
      </c>
      <c r="N3" s="54">
        <f>L3*M3</f>
        <v>0</v>
      </c>
      <c r="O3" s="55">
        <f>I3+N3</f>
        <v>12</v>
      </c>
      <c r="P3" s="70">
        <v>52.98</v>
      </c>
      <c r="Q3" s="56">
        <f>+O3*P3</f>
        <v>635.76</v>
      </c>
    </row>
    <row r="4" spans="1:17" ht="15.75" thickBot="1" x14ac:dyDescent="0.3">
      <c r="A4" s="98"/>
      <c r="B4" s="57" t="s">
        <v>3</v>
      </c>
      <c r="C4" s="58" t="s">
        <v>22</v>
      </c>
      <c r="D4" s="59">
        <v>5</v>
      </c>
      <c r="E4" s="60">
        <v>5</v>
      </c>
      <c r="F4" s="61">
        <v>1</v>
      </c>
      <c r="G4" s="62">
        <f t="shared" ref="G4:G12" si="0">E4*F4</f>
        <v>5</v>
      </c>
      <c r="H4" s="65">
        <v>1.5</v>
      </c>
      <c r="I4" s="63">
        <f t="shared" ref="I4:I12" si="1">G4*H4</f>
        <v>7.5</v>
      </c>
      <c r="J4" s="64">
        <f t="shared" ref="J4:J12" si="2">+D4-E4</f>
        <v>0</v>
      </c>
      <c r="K4" s="61">
        <v>1</v>
      </c>
      <c r="L4" s="62">
        <f t="shared" ref="L4:L12" si="3">J4*K4</f>
        <v>0</v>
      </c>
      <c r="M4" s="65">
        <v>0</v>
      </c>
      <c r="N4" s="66">
        <f t="shared" ref="N4:N12" si="4">L4*M4</f>
        <v>0</v>
      </c>
      <c r="O4" s="67">
        <f t="shared" ref="O4:O15" si="5">I4+N4</f>
        <v>7.5</v>
      </c>
      <c r="P4" s="71">
        <v>52.98</v>
      </c>
      <c r="Q4" s="68">
        <f t="shared" ref="Q4:Q12" si="6">+O4*P4</f>
        <v>397.34999999999997</v>
      </c>
    </row>
    <row r="5" spans="1:17" x14ac:dyDescent="0.25">
      <c r="A5" s="98"/>
      <c r="B5" s="31" t="s">
        <v>0</v>
      </c>
      <c r="C5" s="32" t="s">
        <v>2</v>
      </c>
      <c r="D5" s="34">
        <v>1132</v>
      </c>
      <c r="E5" s="35">
        <v>226</v>
      </c>
      <c r="F5" s="36">
        <v>1</v>
      </c>
      <c r="G5" s="37">
        <f t="shared" si="0"/>
        <v>226</v>
      </c>
      <c r="H5" s="69">
        <v>0.5</v>
      </c>
      <c r="I5" s="38">
        <f t="shared" si="1"/>
        <v>113</v>
      </c>
      <c r="J5" s="39">
        <f t="shared" si="2"/>
        <v>906</v>
      </c>
      <c r="K5" s="36">
        <v>1</v>
      </c>
      <c r="L5" s="37">
        <f t="shared" si="3"/>
        <v>906</v>
      </c>
      <c r="M5" s="40">
        <v>0.03</v>
      </c>
      <c r="N5" s="41">
        <f t="shared" si="4"/>
        <v>27.18</v>
      </c>
      <c r="O5" s="42">
        <f t="shared" si="5"/>
        <v>140.18</v>
      </c>
      <c r="P5" s="43">
        <v>52.98</v>
      </c>
      <c r="Q5" s="44">
        <f t="shared" si="6"/>
        <v>7426.7363999999998</v>
      </c>
    </row>
    <row r="6" spans="1:17" ht="75" x14ac:dyDescent="0.25">
      <c r="A6" s="98"/>
      <c r="B6" s="31" t="s">
        <v>0</v>
      </c>
      <c r="C6" s="32" t="s">
        <v>24</v>
      </c>
      <c r="D6" s="34">
        <v>1132</v>
      </c>
      <c r="E6" s="35">
        <v>226</v>
      </c>
      <c r="F6" s="36">
        <v>1</v>
      </c>
      <c r="G6" s="37">
        <f>+E6*F6</f>
        <v>226</v>
      </c>
      <c r="H6" s="69">
        <v>0.11666666666666667</v>
      </c>
      <c r="I6" s="38">
        <f>+G6*H6</f>
        <v>26.366666666666667</v>
      </c>
      <c r="J6" s="39">
        <v>906</v>
      </c>
      <c r="K6" s="36">
        <v>1</v>
      </c>
      <c r="L6" s="37">
        <f>+J6*K6</f>
        <v>906</v>
      </c>
      <c r="M6" s="40">
        <v>0</v>
      </c>
      <c r="N6" s="41">
        <f>+L6*M6</f>
        <v>0</v>
      </c>
      <c r="O6" s="42">
        <f>+N6+I6</f>
        <v>26.366666666666667</v>
      </c>
      <c r="P6" s="43">
        <v>52.98</v>
      </c>
      <c r="Q6" s="44">
        <f>+O6*P6</f>
        <v>1396.9059999999999</v>
      </c>
    </row>
    <row r="7" spans="1:17" x14ac:dyDescent="0.25">
      <c r="A7" s="98"/>
      <c r="B7" s="31" t="s">
        <v>0</v>
      </c>
      <c r="C7" s="32" t="s">
        <v>25</v>
      </c>
      <c r="D7" s="34">
        <f>+E6*0.8</f>
        <v>180.8</v>
      </c>
      <c r="E7" s="35">
        <f>+E6*0.4</f>
        <v>90.4</v>
      </c>
      <c r="F7" s="36">
        <v>1</v>
      </c>
      <c r="G7" s="37">
        <f>+E7*F7</f>
        <v>90.4</v>
      </c>
      <c r="H7" s="69">
        <v>6.6666666666666666E-2</v>
      </c>
      <c r="I7" s="38">
        <f>+G7*H7</f>
        <v>6.0266666666666673</v>
      </c>
      <c r="J7" s="39">
        <f>+D7-E7</f>
        <v>90.4</v>
      </c>
      <c r="K7" s="36">
        <v>1</v>
      </c>
      <c r="L7" s="37">
        <f t="shared" ref="L7:L11" si="7">+J7*K7</f>
        <v>90.4</v>
      </c>
      <c r="M7" s="40">
        <v>0</v>
      </c>
      <c r="N7" s="41">
        <f t="shared" ref="N7:N11" si="8">+L7*M7</f>
        <v>0</v>
      </c>
      <c r="O7" s="42">
        <f t="shared" ref="O7:O11" si="9">+N7+I7</f>
        <v>6.0266666666666673</v>
      </c>
      <c r="P7" s="43">
        <v>52.98</v>
      </c>
      <c r="Q7" s="44">
        <f t="shared" ref="Q7:Q11" si="10">+O7*P7</f>
        <v>319.2928</v>
      </c>
    </row>
    <row r="8" spans="1:17" x14ac:dyDescent="0.25">
      <c r="A8" s="98"/>
      <c r="B8" s="31" t="s">
        <v>0</v>
      </c>
      <c r="C8" s="32" t="s">
        <v>26</v>
      </c>
      <c r="D8" s="34">
        <f>+J7</f>
        <v>90.4</v>
      </c>
      <c r="E8" s="35">
        <f>(E6-E7)*0.4</f>
        <v>54.24</v>
      </c>
      <c r="F8" s="36">
        <v>1</v>
      </c>
      <c r="G8" s="37">
        <f t="shared" ref="G8:G11" si="11">+E8*F8</f>
        <v>54.24</v>
      </c>
      <c r="H8" s="69">
        <v>6.6666666666666666E-2</v>
      </c>
      <c r="I8" s="38">
        <f t="shared" ref="I8:I11" si="12">+G8*H8</f>
        <v>3.6160000000000001</v>
      </c>
      <c r="J8" s="39">
        <f>+D8-E8</f>
        <v>36.160000000000004</v>
      </c>
      <c r="K8" s="36">
        <v>1</v>
      </c>
      <c r="L8" s="37">
        <f t="shared" si="7"/>
        <v>36.160000000000004</v>
      </c>
      <c r="M8" s="40">
        <v>0</v>
      </c>
      <c r="N8" s="41">
        <f t="shared" si="8"/>
        <v>0</v>
      </c>
      <c r="O8" s="42">
        <f t="shared" si="9"/>
        <v>3.6160000000000001</v>
      </c>
      <c r="P8" s="43">
        <v>52.98</v>
      </c>
      <c r="Q8" s="44">
        <f t="shared" si="10"/>
        <v>191.57568000000001</v>
      </c>
    </row>
    <row r="9" spans="1:17" x14ac:dyDescent="0.25">
      <c r="A9" s="98"/>
      <c r="B9" s="31" t="s">
        <v>0</v>
      </c>
      <c r="C9" s="32" t="s">
        <v>27</v>
      </c>
      <c r="D9" s="34">
        <f t="shared" ref="D9:D11" si="13">+J8</f>
        <v>36.160000000000004</v>
      </c>
      <c r="E9" s="35">
        <f>(E7-E8)*0.4</f>
        <v>14.464000000000002</v>
      </c>
      <c r="F9" s="36">
        <v>1</v>
      </c>
      <c r="G9" s="37">
        <f t="shared" si="11"/>
        <v>14.464000000000002</v>
      </c>
      <c r="H9" s="69">
        <v>6.6666666666666666E-2</v>
      </c>
      <c r="I9" s="38">
        <f t="shared" si="12"/>
        <v>0.96426666666666683</v>
      </c>
      <c r="J9" s="39">
        <f t="shared" ref="J9:J11" si="14">+D9-E9</f>
        <v>21.696000000000002</v>
      </c>
      <c r="K9" s="36">
        <v>1</v>
      </c>
      <c r="L9" s="37">
        <f t="shared" si="7"/>
        <v>21.696000000000002</v>
      </c>
      <c r="M9" s="40">
        <v>0</v>
      </c>
      <c r="N9" s="41">
        <f t="shared" si="8"/>
        <v>0</v>
      </c>
      <c r="O9" s="42">
        <f t="shared" si="9"/>
        <v>0.96426666666666683</v>
      </c>
      <c r="P9" s="43">
        <v>52.98</v>
      </c>
      <c r="Q9" s="44">
        <f t="shared" si="10"/>
        <v>51.086848000000003</v>
      </c>
    </row>
    <row r="10" spans="1:17" x14ac:dyDescent="0.25">
      <c r="A10" s="98"/>
      <c r="B10" s="31" t="s">
        <v>0</v>
      </c>
      <c r="C10" s="32" t="s">
        <v>28</v>
      </c>
      <c r="D10" s="34">
        <f t="shared" si="13"/>
        <v>21.696000000000002</v>
      </c>
      <c r="E10" s="35">
        <f>(E8-E9)*0.4</f>
        <v>15.910399999999999</v>
      </c>
      <c r="F10" s="36">
        <v>1</v>
      </c>
      <c r="G10" s="37">
        <f t="shared" si="11"/>
        <v>15.910399999999999</v>
      </c>
      <c r="H10" s="69">
        <v>6.6666666666666666E-2</v>
      </c>
      <c r="I10" s="38">
        <f t="shared" si="12"/>
        <v>1.0606933333333333</v>
      </c>
      <c r="J10" s="39">
        <f t="shared" si="14"/>
        <v>5.7856000000000023</v>
      </c>
      <c r="K10" s="36">
        <v>1</v>
      </c>
      <c r="L10" s="37">
        <f t="shared" si="7"/>
        <v>5.7856000000000023</v>
      </c>
      <c r="M10" s="40">
        <v>0</v>
      </c>
      <c r="N10" s="41">
        <f t="shared" si="8"/>
        <v>0</v>
      </c>
      <c r="O10" s="42">
        <f t="shared" si="9"/>
        <v>1.0606933333333333</v>
      </c>
      <c r="P10" s="43">
        <v>52.98</v>
      </c>
      <c r="Q10" s="44">
        <f t="shared" si="10"/>
        <v>56.195532799999995</v>
      </c>
    </row>
    <row r="11" spans="1:17" x14ac:dyDescent="0.25">
      <c r="A11" s="98"/>
      <c r="B11" s="31" t="s">
        <v>0</v>
      </c>
      <c r="C11" s="32" t="s">
        <v>29</v>
      </c>
      <c r="D11" s="34">
        <f t="shared" si="13"/>
        <v>5.7856000000000023</v>
      </c>
      <c r="E11" s="35">
        <v>5</v>
      </c>
      <c r="F11" s="36">
        <v>1</v>
      </c>
      <c r="G11" s="37">
        <f t="shared" si="11"/>
        <v>5</v>
      </c>
      <c r="H11" s="69">
        <v>6.6666666666666666E-2</v>
      </c>
      <c r="I11" s="38">
        <f t="shared" si="12"/>
        <v>0.33333333333333331</v>
      </c>
      <c r="J11" s="39">
        <f t="shared" si="14"/>
        <v>0.7856000000000023</v>
      </c>
      <c r="K11" s="36">
        <v>1</v>
      </c>
      <c r="L11" s="37">
        <f t="shared" si="7"/>
        <v>0.7856000000000023</v>
      </c>
      <c r="M11" s="40">
        <v>0</v>
      </c>
      <c r="N11" s="41">
        <f t="shared" si="8"/>
        <v>0</v>
      </c>
      <c r="O11" s="42">
        <f t="shared" si="9"/>
        <v>0.33333333333333331</v>
      </c>
      <c r="P11" s="43">
        <v>52.98</v>
      </c>
      <c r="Q11" s="44">
        <f t="shared" si="10"/>
        <v>17.659999999999997</v>
      </c>
    </row>
    <row r="12" spans="1:17" ht="30" x14ac:dyDescent="0.25">
      <c r="A12" s="98"/>
      <c r="B12" s="30" t="s">
        <v>0</v>
      </c>
      <c r="C12" s="33" t="s">
        <v>21</v>
      </c>
      <c r="D12" s="17">
        <v>32</v>
      </c>
      <c r="E12" s="18">
        <v>32</v>
      </c>
      <c r="F12" s="19">
        <v>1</v>
      </c>
      <c r="G12" s="20">
        <f t="shared" si="0"/>
        <v>32</v>
      </c>
      <c r="H12" s="28">
        <v>2</v>
      </c>
      <c r="I12" s="21">
        <f t="shared" si="1"/>
        <v>64</v>
      </c>
      <c r="J12" s="22">
        <f t="shared" si="2"/>
        <v>0</v>
      </c>
      <c r="K12" s="36">
        <v>1</v>
      </c>
      <c r="L12" s="20">
        <f t="shared" si="3"/>
        <v>0</v>
      </c>
      <c r="M12" s="29">
        <v>0</v>
      </c>
      <c r="N12" s="24">
        <f t="shared" si="4"/>
        <v>0</v>
      </c>
      <c r="O12" s="25">
        <f t="shared" si="5"/>
        <v>64</v>
      </c>
      <c r="P12" s="26">
        <v>52.98</v>
      </c>
      <c r="Q12" s="27">
        <f t="shared" si="6"/>
        <v>3390.72</v>
      </c>
    </row>
    <row r="13" spans="1:17" ht="30" x14ac:dyDescent="0.25">
      <c r="A13" s="98"/>
      <c r="B13" s="30" t="s">
        <v>1</v>
      </c>
      <c r="C13" s="33" t="s">
        <v>21</v>
      </c>
      <c r="D13" s="17">
        <v>96</v>
      </c>
      <c r="E13" s="18">
        <v>96</v>
      </c>
      <c r="F13" s="19">
        <v>1</v>
      </c>
      <c r="G13" s="20">
        <f t="shared" ref="G13" si="15">E13*F13</f>
        <v>96</v>
      </c>
      <c r="H13" s="28">
        <v>2</v>
      </c>
      <c r="I13" s="21">
        <f t="shared" ref="I13" si="16">G13*H13</f>
        <v>192</v>
      </c>
      <c r="J13" s="22">
        <f t="shared" ref="J13" si="17">+D13-E13</f>
        <v>0</v>
      </c>
      <c r="K13" s="19">
        <v>1</v>
      </c>
      <c r="L13" s="20">
        <f t="shared" ref="L13" si="18">J13*K13</f>
        <v>0</v>
      </c>
      <c r="M13" s="23">
        <v>0</v>
      </c>
      <c r="N13" s="24">
        <f t="shared" ref="N13" si="19">L13*M13</f>
        <v>0</v>
      </c>
      <c r="O13" s="25">
        <f t="shared" ref="O13" si="20">I13+N13</f>
        <v>192</v>
      </c>
      <c r="P13" s="26">
        <v>22.24</v>
      </c>
      <c r="Q13" s="27">
        <f t="shared" ref="Q13" si="21">+O13*P13</f>
        <v>4270.08</v>
      </c>
    </row>
    <row r="14" spans="1:17" ht="30.75" thickBot="1" x14ac:dyDescent="0.3">
      <c r="A14" s="99"/>
      <c r="B14" s="72" t="s">
        <v>1</v>
      </c>
      <c r="C14" s="73" t="s">
        <v>23</v>
      </c>
      <c r="D14" s="86">
        <v>16</v>
      </c>
      <c r="E14" s="86">
        <v>16</v>
      </c>
      <c r="F14" s="19">
        <v>1</v>
      </c>
      <c r="G14" s="87">
        <f>+E14*F14</f>
        <v>16</v>
      </c>
      <c r="H14" s="19">
        <v>2</v>
      </c>
      <c r="I14" s="87">
        <f>+G14*H14</f>
        <v>32</v>
      </c>
      <c r="J14" s="86">
        <v>0</v>
      </c>
      <c r="K14" s="19">
        <v>0</v>
      </c>
      <c r="L14" s="20">
        <v>0</v>
      </c>
      <c r="M14" s="23">
        <v>0</v>
      </c>
      <c r="N14" s="88">
        <v>0</v>
      </c>
      <c r="O14" s="89">
        <f>+N14+I14</f>
        <v>32</v>
      </c>
      <c r="P14" s="90">
        <v>22.24</v>
      </c>
      <c r="Q14" s="91">
        <f>+O14*P14</f>
        <v>711.68</v>
      </c>
    </row>
    <row r="15" spans="1:17" ht="16.5" thickTop="1" thickBot="1" x14ac:dyDescent="0.3">
      <c r="A15" s="100"/>
      <c r="B15" s="101"/>
      <c r="C15" s="102"/>
      <c r="D15" s="74">
        <f>+D5+D13</f>
        <v>1228</v>
      </c>
      <c r="E15" s="74">
        <f>+E5+E13</f>
        <v>322</v>
      </c>
      <c r="F15" s="75">
        <f>G15/E15</f>
        <v>2.4503552795031056</v>
      </c>
      <c r="G15" s="76">
        <f>SUM(G3:G14)</f>
        <v>789.01440000000002</v>
      </c>
      <c r="H15" s="77">
        <f>+I15/G15</f>
        <v>0.5815706616592381</v>
      </c>
      <c r="I15" s="78">
        <f>SUM(I3:I14)</f>
        <v>458.86762666666675</v>
      </c>
      <c r="J15" s="79">
        <v>906</v>
      </c>
      <c r="K15" s="80"/>
      <c r="L15" s="76">
        <f>SUM(L3:L14)</f>
        <v>1966.8271999999999</v>
      </c>
      <c r="M15" s="81"/>
      <c r="N15" s="82">
        <f>SUM(N3:N14)</f>
        <v>27.18</v>
      </c>
      <c r="O15" s="83">
        <f t="shared" si="5"/>
        <v>486.04762666666676</v>
      </c>
      <c r="P15" s="84" t="s">
        <v>19</v>
      </c>
      <c r="Q15" s="85">
        <f>SUM(Q3:Q14)</f>
        <v>18865.043260800001</v>
      </c>
    </row>
    <row r="16" spans="1:17" ht="15.75" thickTop="1" x14ac:dyDescent="0.25"/>
    <row r="18" spans="9:9" x14ac:dyDescent="0.25">
      <c r="I18" s="92"/>
    </row>
  </sheetData>
  <mergeCells count="4">
    <mergeCell ref="E1:I1"/>
    <mergeCell ref="J1:N1"/>
    <mergeCell ref="A3:A14"/>
    <mergeCell ref="A15:C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Lynnette Thomas</dc:creator>
  <cp:lastModifiedBy>Lynnette Thomas</cp:lastModifiedBy>
  <dcterms:created xsi:type="dcterms:W3CDTF">2015-01-02T20:34:18Z</dcterms:created>
  <dcterms:modified xsi:type="dcterms:W3CDTF">2015-02-02T22:28:12Z</dcterms:modified>
</cp:coreProperties>
</file>