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Kerwin\Desktop\"/>
    </mc:Choice>
  </mc:AlternateContent>
  <bookViews>
    <workbookView xWindow="0" yWindow="0" windowWidth="28800" windowHeight="12135"/>
  </bookViews>
  <sheets>
    <sheet name="Industry" sheetId="1" r:id="rId1"/>
    <sheet name="Agency" sheetId="2" r:id="rId2"/>
  </sheets>
  <calcPr calcId="152511"/>
</workbook>
</file>

<file path=xl/calcChain.xml><?xml version="1.0" encoding="utf-8"?>
<calcChain xmlns="http://schemas.openxmlformats.org/spreadsheetml/2006/main">
  <c r="I20" i="2" l="1"/>
  <c r="F17" i="2" l="1"/>
  <c r="G17" i="2" s="1"/>
  <c r="F13" i="2"/>
  <c r="H13" i="2" s="1"/>
  <c r="F4" i="2"/>
  <c r="D18" i="2"/>
  <c r="F18" i="2" s="1"/>
  <c r="D17" i="2"/>
  <c r="D16" i="2"/>
  <c r="F16" i="2" s="1"/>
  <c r="D14" i="2"/>
  <c r="F14" i="2" s="1"/>
  <c r="D13" i="2"/>
  <c r="D12" i="2"/>
  <c r="F12" i="2" s="1"/>
  <c r="D11" i="2"/>
  <c r="F11" i="2" s="1"/>
  <c r="G11" i="2" s="1"/>
  <c r="D10" i="2"/>
  <c r="F10" i="2" s="1"/>
  <c r="D9" i="2"/>
  <c r="F9" i="2" s="1"/>
  <c r="D6" i="2"/>
  <c r="F6" i="2" s="1"/>
  <c r="D4" i="2"/>
  <c r="I32" i="1"/>
  <c r="F32" i="1"/>
  <c r="F8" i="1"/>
  <c r="G8" i="1" s="1"/>
  <c r="F6" i="1"/>
  <c r="H6" i="1" s="1"/>
  <c r="D22" i="1"/>
  <c r="F22" i="1" s="1"/>
  <c r="D21" i="1"/>
  <c r="F21" i="1" s="1"/>
  <c r="D20" i="1"/>
  <c r="F20" i="1" s="1"/>
  <c r="H20" i="1" s="1"/>
  <c r="D17" i="1"/>
  <c r="F17" i="1" s="1"/>
  <c r="D16" i="1"/>
  <c r="F16" i="1" s="1"/>
  <c r="D15" i="1"/>
  <c r="F15" i="1" s="1"/>
  <c r="D14" i="1"/>
  <c r="F14" i="1" s="1"/>
  <c r="H14" i="1" s="1"/>
  <c r="D13" i="1"/>
  <c r="F13" i="1" s="1"/>
  <c r="D9" i="1"/>
  <c r="F9" i="1" s="1"/>
  <c r="D8" i="1"/>
  <c r="D6" i="1"/>
  <c r="H21" i="1" l="1"/>
  <c r="I21" i="1" s="1"/>
  <c r="G21" i="1"/>
  <c r="G17" i="1"/>
  <c r="G20" i="1"/>
  <c r="I20" i="1" s="1"/>
  <c r="G6" i="1"/>
  <c r="I6" i="1" s="1"/>
  <c r="G14" i="1"/>
  <c r="I14" i="1" s="1"/>
  <c r="G13" i="2"/>
  <c r="G9" i="2"/>
  <c r="H9" i="2"/>
  <c r="G18" i="2"/>
  <c r="H18" i="2"/>
  <c r="G16" i="2"/>
  <c r="H16" i="2"/>
  <c r="H14" i="2"/>
  <c r="G14" i="2"/>
  <c r="G12" i="2"/>
  <c r="H12" i="2"/>
  <c r="G10" i="2"/>
  <c r="H10" i="2"/>
  <c r="G6" i="2"/>
  <c r="H6" i="2"/>
  <c r="H4" i="2"/>
  <c r="H17" i="2"/>
  <c r="I17" i="2" s="1"/>
  <c r="G4" i="2"/>
  <c r="H11" i="2"/>
  <c r="G13" i="1"/>
  <c r="H13" i="1"/>
  <c r="G9" i="1"/>
  <c r="I9" i="1" s="1"/>
  <c r="H9" i="1"/>
  <c r="G22" i="1"/>
  <c r="H22" i="1"/>
  <c r="G16" i="1"/>
  <c r="H16" i="1"/>
  <c r="G15" i="1"/>
  <c r="H15" i="1"/>
  <c r="H17" i="1"/>
  <c r="H8" i="1"/>
  <c r="I22" i="1" l="1"/>
  <c r="I13" i="1"/>
  <c r="I17" i="1"/>
  <c r="F23" i="1"/>
  <c r="F33" i="1" s="1"/>
  <c r="G36" i="1" s="1"/>
  <c r="I16" i="1"/>
  <c r="F19" i="2"/>
  <c r="F20" i="2" s="1"/>
  <c r="I4" i="2"/>
  <c r="I8" i="1"/>
  <c r="I15" i="1"/>
  <c r="I18" i="2"/>
  <c r="I19" i="2"/>
  <c r="I23" i="1" l="1"/>
  <c r="I33" i="1" l="1"/>
  <c r="I35" i="1" s="1"/>
</calcChain>
</file>

<file path=xl/sharedStrings.xml><?xml version="1.0" encoding="utf-8"?>
<sst xmlns="http://schemas.openxmlformats.org/spreadsheetml/2006/main" count="85" uniqueCount="77">
  <si>
    <t>Burden item</t>
  </si>
  <si>
    <t>1.  Applications</t>
  </si>
  <si>
    <t>N/A</t>
  </si>
  <si>
    <t>2.  Survey and Studies</t>
  </si>
  <si>
    <t xml:space="preserve">3.  Reporting Requirements </t>
  </si>
  <si>
    <r>
      <t xml:space="preserve">  B.  Required Activities</t>
    </r>
    <r>
      <rPr>
        <vertAlign val="superscript"/>
        <sz val="10"/>
        <color theme="1"/>
        <rFont val="Times New Roman"/>
        <family val="1"/>
      </rPr>
      <t xml:space="preserve">  </t>
    </r>
  </si>
  <si>
    <r>
      <t xml:space="preserve">     Initial performance test </t>
    </r>
    <r>
      <rPr>
        <vertAlign val="superscript"/>
        <sz val="10"/>
        <color theme="1"/>
        <rFont val="Times New Roman"/>
        <family val="1"/>
      </rPr>
      <t>d</t>
    </r>
  </si>
  <si>
    <r>
      <t xml:space="preserve">     Repeat of performance test </t>
    </r>
    <r>
      <rPr>
        <vertAlign val="superscript"/>
        <sz val="10"/>
        <color theme="1"/>
        <rFont val="Times New Roman"/>
        <family val="1"/>
      </rPr>
      <t>e</t>
    </r>
  </si>
  <si>
    <t xml:space="preserve">  C.  Create Information</t>
  </si>
  <si>
    <t>Included in 3B</t>
  </si>
  <si>
    <t xml:space="preserve">  D.  Gather existing information</t>
  </si>
  <si>
    <t xml:space="preserve">  E.  Write report</t>
  </si>
  <si>
    <t xml:space="preserve">     Notification of  construction/ reconstruction or modification</t>
  </si>
  <si>
    <r>
      <t xml:space="preserve">    Notification of actual startup </t>
    </r>
    <r>
      <rPr>
        <vertAlign val="superscript"/>
        <sz val="10"/>
        <color theme="1"/>
        <rFont val="Times New Roman"/>
        <family val="1"/>
      </rPr>
      <t>f</t>
    </r>
  </si>
  <si>
    <t xml:space="preserve">    Notification of demonstration of CMS</t>
  </si>
  <si>
    <r>
      <t xml:space="preserve">    Notification of physical or operation change </t>
    </r>
    <r>
      <rPr>
        <vertAlign val="superscript"/>
        <sz val="10"/>
        <color theme="1"/>
        <rFont val="Times New Roman"/>
        <family val="1"/>
      </rPr>
      <t>g</t>
    </r>
  </si>
  <si>
    <t xml:space="preserve">    Notification of initial performance test</t>
  </si>
  <si>
    <t xml:space="preserve">     Performance test report</t>
  </si>
  <si>
    <t xml:space="preserve">     Demonstration of CMS</t>
  </si>
  <si>
    <t xml:space="preserve">     Request for alternative CMS</t>
  </si>
  <si>
    <r>
      <t xml:space="preserve">     Routine maintenance report </t>
    </r>
    <r>
      <rPr>
        <vertAlign val="superscript"/>
        <sz val="10"/>
        <color theme="1"/>
        <rFont val="Times New Roman"/>
        <family val="1"/>
      </rPr>
      <t>h</t>
    </r>
  </si>
  <si>
    <t xml:space="preserve">     Semiannual report</t>
  </si>
  <si>
    <t>Subtotal reporting</t>
  </si>
  <si>
    <t xml:space="preserve"> 4.  Recordkeeping requirements </t>
  </si>
  <si>
    <t xml:space="preserve">  A.  Read Instructions</t>
  </si>
  <si>
    <t>Included in 3A</t>
  </si>
  <si>
    <t xml:space="preserve">  B.  Plan activities</t>
  </si>
  <si>
    <t xml:space="preserve">  C.  Implement activities</t>
  </si>
  <si>
    <t xml:space="preserve">  D.  Develop record system</t>
  </si>
  <si>
    <t xml:space="preserve">            N/A</t>
  </si>
  <si>
    <t xml:space="preserve">  E.  Time to enter information</t>
  </si>
  <si>
    <t>Included in 3E</t>
  </si>
  <si>
    <t xml:space="preserve">  F.  Train personnel</t>
  </si>
  <si>
    <t xml:space="preserve">  G.  Audits</t>
  </si>
  <si>
    <t>Subtotal Recordkeeping</t>
  </si>
  <si>
    <t>Initial performance tests</t>
  </si>
  <si>
    <r>
      <t xml:space="preserve">New or modified facility </t>
    </r>
    <r>
      <rPr>
        <vertAlign val="superscript"/>
        <sz val="10"/>
        <color theme="1"/>
        <rFont val="Times New Roman"/>
        <family val="1"/>
      </rPr>
      <t>c</t>
    </r>
  </si>
  <si>
    <t>Repeat performance test</t>
  </si>
  <si>
    <r>
      <t xml:space="preserve">New or modified facility </t>
    </r>
    <r>
      <rPr>
        <vertAlign val="superscript"/>
        <sz val="10"/>
        <color theme="1"/>
        <rFont val="Times New Roman"/>
        <family val="1"/>
      </rPr>
      <t>c,d</t>
    </r>
  </si>
  <si>
    <t>Report review</t>
  </si>
  <si>
    <t>New or Modified Facility</t>
  </si>
  <si>
    <r>
      <t xml:space="preserve">Modification of  construction/ reconstruction or modification </t>
    </r>
    <r>
      <rPr>
        <vertAlign val="superscript"/>
        <sz val="10"/>
        <color theme="1"/>
        <rFont val="Times New Roman"/>
        <family val="1"/>
      </rPr>
      <t>e</t>
    </r>
  </si>
  <si>
    <r>
      <t xml:space="preserve">Notification of actual startup </t>
    </r>
    <r>
      <rPr>
        <vertAlign val="superscript"/>
        <sz val="10"/>
        <color theme="1"/>
        <rFont val="Times New Roman"/>
        <family val="1"/>
      </rPr>
      <t>f</t>
    </r>
  </si>
  <si>
    <r>
      <t xml:space="preserve">Notification of demonstration of CMS </t>
    </r>
    <r>
      <rPr>
        <vertAlign val="superscript"/>
        <sz val="10"/>
        <color theme="1"/>
        <rFont val="Times New Roman"/>
        <family val="1"/>
      </rPr>
      <t>f</t>
    </r>
  </si>
  <si>
    <r>
      <t>Notification of physical or operational change</t>
    </r>
    <r>
      <rPr>
        <vertAlign val="superscript"/>
        <sz val="10"/>
        <color theme="1"/>
        <rFont val="Times New Roman"/>
        <family val="1"/>
      </rPr>
      <t xml:space="preserve"> f</t>
    </r>
  </si>
  <si>
    <r>
      <t xml:space="preserve">Notification of initial performance test </t>
    </r>
    <r>
      <rPr>
        <vertAlign val="superscript"/>
        <sz val="10"/>
        <color theme="1"/>
        <rFont val="Times New Roman"/>
        <family val="1"/>
      </rPr>
      <t>f</t>
    </r>
  </si>
  <si>
    <r>
      <t xml:space="preserve">Review of performance test results </t>
    </r>
    <r>
      <rPr>
        <vertAlign val="superscript"/>
        <sz val="10"/>
        <color theme="1"/>
        <rFont val="Times New Roman"/>
        <family val="1"/>
      </rPr>
      <t>g</t>
    </r>
  </si>
  <si>
    <t>Review demonstration of CMS</t>
  </si>
  <si>
    <t>Included in review of performance test results</t>
  </si>
  <si>
    <t>Review request for alternative CMS</t>
  </si>
  <si>
    <r>
      <t xml:space="preserve">Review of routine maintenance report </t>
    </r>
    <r>
      <rPr>
        <vertAlign val="superscript"/>
        <sz val="10"/>
        <color theme="1"/>
        <rFont val="Times New Roman"/>
        <family val="1"/>
      </rPr>
      <t>h</t>
    </r>
  </si>
  <si>
    <t>Review of semiannual reports</t>
  </si>
  <si>
    <t>(A) Person hours per occurrence</t>
  </si>
  <si>
    <t>(B) No. of occurrences per respondent per year</t>
  </si>
  <si>
    <t>(C) Person hours per respondent per year (C=AxB)</t>
  </si>
  <si>
    <r>
      <t xml:space="preserve">(D) Respondents per year  </t>
    </r>
    <r>
      <rPr>
        <b/>
        <vertAlign val="superscript"/>
        <sz val="12"/>
        <color theme="1"/>
        <rFont val="Times New Roman"/>
        <family val="1"/>
      </rPr>
      <t>a</t>
    </r>
  </si>
  <si>
    <t>(E) Technical person- hours per year (E=CxD)</t>
  </si>
  <si>
    <t>(F) Management person hours per year (Ex0.05)</t>
  </si>
  <si>
    <t>(G) Clerical person hours per year (Ex0.1)</t>
  </si>
  <si>
    <r>
      <t>(H) Total Cost per year</t>
    </r>
    <r>
      <rPr>
        <b/>
        <vertAlign val="superscript"/>
        <sz val="10"/>
        <color theme="1"/>
        <rFont val="Times New Roman"/>
        <family val="1"/>
      </rPr>
      <t xml:space="preserve"> b</t>
    </r>
  </si>
  <si>
    <t>Activity</t>
  </si>
  <si>
    <t>(A) EPA person-hours per occurrence</t>
  </si>
  <si>
    <t>(B) No. of occurrences per plant per year</t>
  </si>
  <si>
    <t>(C) EPA person hours per plant per year (AxB)</t>
  </si>
  <si>
    <r>
      <t xml:space="preserve">(D) Plants per year </t>
    </r>
    <r>
      <rPr>
        <b/>
        <vertAlign val="superscript"/>
        <sz val="10"/>
        <color theme="1"/>
        <rFont val="Times New Roman"/>
        <family val="1"/>
      </rPr>
      <t>a</t>
    </r>
    <r>
      <rPr>
        <b/>
        <sz val="10"/>
        <color theme="1"/>
        <rFont val="Times New Roman"/>
        <family val="1"/>
      </rPr>
      <t xml:space="preserve">  </t>
    </r>
  </si>
  <si>
    <t>(E) Technical person-hours per year (CxD)</t>
  </si>
  <si>
    <t>(F) Management person-hours per year (Ex0.05)</t>
  </si>
  <si>
    <t>(G) Clerical person-hours per year (Ex0.1)</t>
  </si>
  <si>
    <r>
      <t xml:space="preserve">(H) Cost, $ </t>
    </r>
    <r>
      <rPr>
        <b/>
        <vertAlign val="superscript"/>
        <sz val="10"/>
        <color theme="1"/>
        <rFont val="Times New Roman"/>
        <family val="1"/>
      </rPr>
      <t>b</t>
    </r>
  </si>
  <si>
    <t xml:space="preserve"> (rounded)</t>
  </si>
  <si>
    <t>TOTAL LABOR BURDEN AND COST</t>
  </si>
  <si>
    <t>Updated labor rates, causes increase</t>
  </si>
  <si>
    <t>hr/resp</t>
  </si>
  <si>
    <t>Capital and O&amp;M</t>
  </si>
  <si>
    <t>Grand Total (Rounded)</t>
  </si>
  <si>
    <t>TOTAL LABOR  BURDEN AND COST (Rounded)</t>
  </si>
  <si>
    <r>
      <t xml:space="preserve">  A.  Familiarization with rule requirements </t>
    </r>
    <r>
      <rPr>
        <vertAlign val="superscript"/>
        <sz val="10"/>
        <color theme="1"/>
        <rFont val="Times New Roman"/>
        <family val="1"/>
      </rPr>
      <t>c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</si>
</sst>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6" formatCode="&quot;$&quot;#,##0_);[Red]\(&quot;$&quot;#,##0\)"/>
    <numFmt numFmtId="8" formatCode="&quot;$&quot;#,##0.00_);[Red]\(&quot;$&quot;#,##0.00\)"/>
    <numFmt numFmtId="164" formatCode="&quot;$&quot;#,##0"/>
    <numFmt numFmtId="165" formatCode="&quot;$&quot;#,##0.00"/>
  </numFmts>
  <fonts count="9" x14ac:knownFonts="1"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b/>
      <vertAlign val="superscript"/>
      <sz val="10"/>
      <color theme="1"/>
      <name val="Times New Roman"/>
      <family val="1"/>
    </font>
    <font>
      <sz val="10"/>
      <color theme="1"/>
      <name val="Times New Roman"/>
      <family val="1"/>
    </font>
    <font>
      <vertAlign val="superscript"/>
      <sz val="10"/>
      <color theme="1"/>
      <name val="Times New Roman"/>
      <family val="1"/>
    </font>
    <font>
      <b/>
      <vertAlign val="superscript"/>
      <sz val="12"/>
      <color theme="1"/>
      <name val="Times New Roman"/>
      <family val="1"/>
    </font>
    <font>
      <sz val="11"/>
      <color rgb="FFFF0000"/>
      <name val="Calibri"/>
      <family val="2"/>
      <scheme val="minor"/>
    </font>
    <font>
      <b/>
      <i/>
      <sz val="10"/>
      <color theme="1"/>
      <name val="Times New Roman"/>
      <family val="1"/>
    </font>
    <font>
      <sz val="10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Alignment="1"/>
    <xf numFmtId="0" fontId="3" fillId="0" borderId="1" xfId="0" applyFont="1" applyBorder="1" applyAlignment="1">
      <alignment horizontal="justify" vertical="top"/>
    </xf>
    <xf numFmtId="0" fontId="3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right" vertical="top"/>
    </xf>
    <xf numFmtId="6" fontId="3" fillId="0" borderId="1" xfId="0" applyNumberFormat="1" applyFont="1" applyBorder="1" applyAlignment="1">
      <alignment horizontal="right" vertical="top"/>
    </xf>
    <xf numFmtId="0" fontId="3" fillId="0" borderId="1" xfId="0" applyFont="1" applyBorder="1" applyAlignment="1">
      <alignment horizontal="left" vertical="top"/>
    </xf>
    <xf numFmtId="0" fontId="3" fillId="0" borderId="1" xfId="0" applyFont="1" applyBorder="1" applyAlignment="1">
      <alignment vertical="top"/>
    </xf>
    <xf numFmtId="8" fontId="3" fillId="0" borderId="1" xfId="0" applyNumberFormat="1" applyFont="1" applyBorder="1" applyAlignment="1">
      <alignment horizontal="right" vertical="top"/>
    </xf>
    <xf numFmtId="0" fontId="1" fillId="0" borderId="1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top"/>
    </xf>
    <xf numFmtId="164" fontId="3" fillId="0" borderId="1" xfId="0" applyNumberFormat="1" applyFont="1" applyBorder="1" applyAlignment="1">
      <alignment horizontal="right" vertical="top"/>
    </xf>
    <xf numFmtId="0" fontId="6" fillId="0" borderId="0" xfId="0" applyFont="1"/>
    <xf numFmtId="0" fontId="0" fillId="2" borderId="0" xfId="0" applyFill="1"/>
    <xf numFmtId="0" fontId="1" fillId="0" borderId="6" xfId="0" applyFont="1" applyBorder="1" applyAlignment="1">
      <alignment horizontal="left" vertical="top"/>
    </xf>
    <xf numFmtId="0" fontId="3" fillId="0" borderId="6" xfId="0" applyFont="1" applyBorder="1" applyAlignment="1">
      <alignment horizontal="center" vertical="top"/>
    </xf>
    <xf numFmtId="0" fontId="1" fillId="0" borderId="10" xfId="0" applyFont="1" applyBorder="1" applyAlignment="1">
      <alignment horizontal="left" vertical="top"/>
    </xf>
    <xf numFmtId="164" fontId="0" fillId="0" borderId="0" xfId="0" applyNumberFormat="1"/>
    <xf numFmtId="8" fontId="3" fillId="0" borderId="6" xfId="0" applyNumberFormat="1" applyFont="1" applyBorder="1" applyAlignment="1">
      <alignment horizontal="right" vertical="top"/>
    </xf>
    <xf numFmtId="0" fontId="3" fillId="0" borderId="10" xfId="0" applyFont="1" applyBorder="1" applyAlignment="1">
      <alignment horizontal="left" vertical="top"/>
    </xf>
    <xf numFmtId="6" fontId="3" fillId="0" borderId="10" xfId="0" applyNumberFormat="1" applyFont="1" applyBorder="1" applyAlignment="1">
      <alignment horizontal="right"/>
    </xf>
    <xf numFmtId="2" fontId="0" fillId="0" borderId="0" xfId="0" applyNumberFormat="1"/>
    <xf numFmtId="165" fontId="8" fillId="0" borderId="1" xfId="0" applyNumberFormat="1" applyFont="1" applyBorder="1" applyAlignment="1">
      <alignment horizontal="right" vertical="top"/>
    </xf>
    <xf numFmtId="165" fontId="3" fillId="0" borderId="1" xfId="0" applyNumberFormat="1" applyFont="1" applyBorder="1" applyAlignment="1">
      <alignment horizontal="right" vertical="top"/>
    </xf>
    <xf numFmtId="0" fontId="3" fillId="0" borderId="0" xfId="0" applyFont="1"/>
    <xf numFmtId="0" fontId="1" fillId="0" borderId="1" xfId="0" applyFont="1" applyBorder="1" applyAlignment="1">
      <alignment horizontal="left" vertical="top"/>
    </xf>
    <xf numFmtId="164" fontId="1" fillId="0" borderId="1" xfId="0" applyNumberFormat="1" applyFont="1" applyBorder="1" applyAlignment="1">
      <alignment horizontal="right"/>
    </xf>
    <xf numFmtId="0" fontId="3" fillId="0" borderId="1" xfId="0" applyFont="1" applyBorder="1"/>
    <xf numFmtId="164" fontId="3" fillId="0" borderId="1" xfId="0" applyNumberFormat="1" applyFont="1" applyBorder="1"/>
    <xf numFmtId="0" fontId="1" fillId="0" borderId="5" xfId="0" applyNumberFormat="1" applyFont="1" applyFill="1" applyBorder="1" applyAlignment="1">
      <alignment horizontal="center" vertical="center" wrapText="1"/>
    </xf>
    <xf numFmtId="1" fontId="3" fillId="0" borderId="2" xfId="0" applyNumberFormat="1" applyFont="1" applyBorder="1" applyAlignment="1">
      <alignment horizontal="center" vertical="top"/>
    </xf>
    <xf numFmtId="1" fontId="3" fillId="0" borderId="3" xfId="0" applyNumberFormat="1" applyFont="1" applyBorder="1" applyAlignment="1">
      <alignment horizontal="center" vertical="top"/>
    </xf>
    <xf numFmtId="1" fontId="3" fillId="0" borderId="4" xfId="0" applyNumberFormat="1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/>
    </xf>
    <xf numFmtId="0" fontId="3" fillId="0" borderId="3" xfId="0" applyFont="1" applyBorder="1" applyAlignment="1">
      <alignment horizontal="center" vertical="top"/>
    </xf>
    <xf numFmtId="0" fontId="3" fillId="0" borderId="4" xfId="0" applyFont="1" applyBorder="1" applyAlignment="1">
      <alignment horizontal="center" vertical="top"/>
    </xf>
    <xf numFmtId="1" fontId="1" fillId="0" borderId="1" xfId="0" applyNumberFormat="1" applyFont="1" applyBorder="1" applyAlignment="1">
      <alignment horizontal="center"/>
    </xf>
    <xf numFmtId="0" fontId="3" fillId="0" borderId="7" xfId="0" applyFont="1" applyBorder="1" applyAlignment="1">
      <alignment horizontal="center" vertical="top"/>
    </xf>
    <xf numFmtId="0" fontId="3" fillId="0" borderId="8" xfId="0" applyFont="1" applyBorder="1" applyAlignment="1">
      <alignment horizontal="center" vertical="top"/>
    </xf>
    <xf numFmtId="0" fontId="3" fillId="0" borderId="9" xfId="0" applyFont="1" applyBorder="1" applyAlignment="1">
      <alignment horizontal="center" vertical="top"/>
    </xf>
    <xf numFmtId="1" fontId="3" fillId="0" borderId="11" xfId="0" applyNumberFormat="1" applyFont="1" applyBorder="1" applyAlignment="1">
      <alignment horizontal="center"/>
    </xf>
    <xf numFmtId="1" fontId="3" fillId="0" borderId="12" xfId="0" applyNumberFormat="1" applyFont="1" applyBorder="1" applyAlignment="1">
      <alignment horizontal="center"/>
    </xf>
    <xf numFmtId="1" fontId="3" fillId="0" borderId="13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tabSelected="1" zoomScaleNormal="100" workbookViewId="0">
      <selection activeCell="K1" sqref="K1"/>
    </sheetView>
  </sheetViews>
  <sheetFormatPr defaultRowHeight="15" x14ac:dyDescent="0.25"/>
  <cols>
    <col min="1" max="1" width="50" bestFit="1" customWidth="1"/>
    <col min="9" max="9" width="10.85546875" bestFit="1" customWidth="1"/>
  </cols>
  <sheetData>
    <row r="1" spans="1:11" x14ac:dyDescent="0.25">
      <c r="F1" s="14">
        <v>101.05</v>
      </c>
      <c r="G1" s="14">
        <v>128.02000000000001</v>
      </c>
      <c r="H1" s="14">
        <v>51.37</v>
      </c>
      <c r="K1" s="13"/>
    </row>
    <row r="2" spans="1:11" ht="76.5" x14ac:dyDescent="0.25">
      <c r="A2" s="9" t="s">
        <v>0</v>
      </c>
      <c r="B2" s="10" t="s">
        <v>52</v>
      </c>
      <c r="C2" s="10" t="s">
        <v>53</v>
      </c>
      <c r="D2" s="10" t="s">
        <v>54</v>
      </c>
      <c r="E2" s="10" t="s">
        <v>55</v>
      </c>
      <c r="F2" s="10" t="s">
        <v>56</v>
      </c>
      <c r="G2" s="10" t="s">
        <v>57</v>
      </c>
      <c r="H2" s="10" t="s">
        <v>58</v>
      </c>
      <c r="I2" s="10" t="s">
        <v>59</v>
      </c>
      <c r="K2" s="30"/>
    </row>
    <row r="3" spans="1:11" x14ac:dyDescent="0.25">
      <c r="A3" s="6" t="s">
        <v>1</v>
      </c>
      <c r="B3" s="3" t="s">
        <v>2</v>
      </c>
      <c r="C3" s="3"/>
      <c r="D3" s="3"/>
      <c r="E3" s="3"/>
      <c r="F3" s="3"/>
      <c r="G3" s="4"/>
      <c r="H3" s="4"/>
      <c r="I3" s="4"/>
    </row>
    <row r="4" spans="1:11" x14ac:dyDescent="0.25">
      <c r="A4" s="6" t="s">
        <v>3</v>
      </c>
      <c r="B4" s="3" t="s">
        <v>2</v>
      </c>
      <c r="C4" s="3"/>
      <c r="D4" s="3"/>
      <c r="E4" s="3"/>
      <c r="F4" s="3"/>
      <c r="G4" s="4"/>
      <c r="H4" s="4"/>
      <c r="I4" s="4"/>
    </row>
    <row r="5" spans="1:11" x14ac:dyDescent="0.25">
      <c r="A5" s="6" t="s">
        <v>4</v>
      </c>
      <c r="B5" s="3"/>
      <c r="C5" s="3"/>
      <c r="D5" s="3"/>
      <c r="E5" s="3"/>
      <c r="F5" s="3"/>
      <c r="G5" s="4"/>
      <c r="H5" s="4"/>
      <c r="I5" s="4"/>
    </row>
    <row r="6" spans="1:11" ht="15.75" x14ac:dyDescent="0.25">
      <c r="A6" s="6" t="s">
        <v>76</v>
      </c>
      <c r="B6" s="3">
        <v>1</v>
      </c>
      <c r="C6" s="3">
        <v>1</v>
      </c>
      <c r="D6" s="3">
        <f>B6*C6</f>
        <v>1</v>
      </c>
      <c r="E6" s="3">
        <v>41</v>
      </c>
      <c r="F6" s="3">
        <f>D6*E6</f>
        <v>41</v>
      </c>
      <c r="G6" s="3">
        <f>F6*0.05</f>
        <v>2.0500000000000003</v>
      </c>
      <c r="H6" s="3">
        <f>F6*0.1</f>
        <v>4.1000000000000005</v>
      </c>
      <c r="I6" s="8">
        <f>F6*F$1+G6*G$1+H6*H$1</f>
        <v>4616.1080000000002</v>
      </c>
    </row>
    <row r="7" spans="1:11" ht="15.75" x14ac:dyDescent="0.25">
      <c r="A7" s="6" t="s">
        <v>5</v>
      </c>
      <c r="B7" s="3"/>
      <c r="C7" s="3"/>
      <c r="D7" s="3"/>
      <c r="E7" s="3"/>
      <c r="F7" s="3"/>
      <c r="G7" s="3"/>
      <c r="H7" s="3"/>
      <c r="I7" s="4"/>
    </row>
    <row r="8" spans="1:11" ht="15.75" x14ac:dyDescent="0.25">
      <c r="A8" s="6" t="s">
        <v>6</v>
      </c>
      <c r="B8" s="3">
        <v>160</v>
      </c>
      <c r="C8" s="3">
        <v>1</v>
      </c>
      <c r="D8" s="3">
        <f>B8*C8</f>
        <v>160</v>
      </c>
      <c r="E8" s="3">
        <v>0</v>
      </c>
      <c r="F8" s="3">
        <f>D8*E8</f>
        <v>0</v>
      </c>
      <c r="G8" s="3">
        <f>F8*0.05</f>
        <v>0</v>
      </c>
      <c r="H8" s="3">
        <f>F8*0.1</f>
        <v>0</v>
      </c>
      <c r="I8" s="5">
        <f>F8*F$1+G8*G$1+H8*H$1</f>
        <v>0</v>
      </c>
    </row>
    <row r="9" spans="1:11" ht="15.75" x14ac:dyDescent="0.25">
      <c r="A9" s="6" t="s">
        <v>7</v>
      </c>
      <c r="B9" s="3">
        <v>160</v>
      </c>
      <c r="C9" s="3">
        <v>0.2</v>
      </c>
      <c r="D9" s="3">
        <f>B9*C9</f>
        <v>32</v>
      </c>
      <c r="E9" s="3">
        <v>0</v>
      </c>
      <c r="F9" s="3">
        <f>D9*E9</f>
        <v>0</v>
      </c>
      <c r="G9" s="3">
        <f>F9*0.05</f>
        <v>0</v>
      </c>
      <c r="H9" s="3">
        <f>F9*0.1</f>
        <v>0</v>
      </c>
      <c r="I9" s="5">
        <f>F9*F$1+G9*G$1+H9*H$1</f>
        <v>0</v>
      </c>
    </row>
    <row r="10" spans="1:11" x14ac:dyDescent="0.25">
      <c r="A10" s="6" t="s">
        <v>8</v>
      </c>
      <c r="B10" s="7" t="s">
        <v>9</v>
      </c>
      <c r="C10" s="7"/>
      <c r="D10" s="3"/>
      <c r="E10" s="3"/>
      <c r="F10" s="3"/>
      <c r="G10" s="3"/>
      <c r="H10" s="3"/>
      <c r="I10" s="4"/>
    </row>
    <row r="11" spans="1:11" x14ac:dyDescent="0.25">
      <c r="A11" s="6" t="s">
        <v>10</v>
      </c>
      <c r="B11" s="7" t="s">
        <v>9</v>
      </c>
      <c r="C11" s="7"/>
      <c r="D11" s="3"/>
      <c r="E11" s="3"/>
      <c r="F11" s="3"/>
      <c r="G11" s="3"/>
      <c r="H11" s="3"/>
      <c r="I11" s="4"/>
    </row>
    <row r="12" spans="1:11" x14ac:dyDescent="0.25">
      <c r="A12" s="6" t="s">
        <v>11</v>
      </c>
      <c r="B12" s="3"/>
      <c r="C12" s="3"/>
      <c r="D12" s="3"/>
      <c r="E12" s="3"/>
      <c r="F12" s="3"/>
      <c r="G12" s="3"/>
      <c r="H12" s="3"/>
      <c r="I12" s="4"/>
    </row>
    <row r="13" spans="1:11" x14ac:dyDescent="0.25">
      <c r="A13" s="6" t="s">
        <v>12</v>
      </c>
      <c r="B13" s="3">
        <v>2</v>
      </c>
      <c r="C13" s="3">
        <v>1</v>
      </c>
      <c r="D13" s="3">
        <f t="shared" ref="D13:D17" si="0">B13*C13</f>
        <v>2</v>
      </c>
      <c r="E13" s="3">
        <v>0</v>
      </c>
      <c r="F13" s="3">
        <f>D13*E13</f>
        <v>0</v>
      </c>
      <c r="G13" s="3">
        <f>F13*0.05</f>
        <v>0</v>
      </c>
      <c r="H13" s="3">
        <f>F13*0.1</f>
        <v>0</v>
      </c>
      <c r="I13" s="5">
        <f>F13*F$1+G13*G$1+H13*H$1</f>
        <v>0</v>
      </c>
    </row>
    <row r="14" spans="1:11" ht="15.75" x14ac:dyDescent="0.25">
      <c r="A14" s="6" t="s">
        <v>13</v>
      </c>
      <c r="B14" s="3">
        <v>2</v>
      </c>
      <c r="C14" s="3">
        <v>1</v>
      </c>
      <c r="D14" s="3">
        <f t="shared" si="0"/>
        <v>2</v>
      </c>
      <c r="E14" s="3">
        <v>0</v>
      </c>
      <c r="F14" s="3">
        <f>D14*E14</f>
        <v>0</v>
      </c>
      <c r="G14" s="3">
        <f>F14*0.05</f>
        <v>0</v>
      </c>
      <c r="H14" s="3">
        <f>F14*0.1</f>
        <v>0</v>
      </c>
      <c r="I14" s="5">
        <f>F14*F$1+G14*G$1+H14*H$1</f>
        <v>0</v>
      </c>
    </row>
    <row r="15" spans="1:11" x14ac:dyDescent="0.25">
      <c r="A15" s="6" t="s">
        <v>14</v>
      </c>
      <c r="B15" s="3">
        <v>2</v>
      </c>
      <c r="C15" s="3">
        <v>1</v>
      </c>
      <c r="D15" s="3">
        <f t="shared" si="0"/>
        <v>2</v>
      </c>
      <c r="E15" s="3">
        <v>0</v>
      </c>
      <c r="F15" s="3">
        <f>D15*E15</f>
        <v>0</v>
      </c>
      <c r="G15" s="3">
        <f>F15*0.05</f>
        <v>0</v>
      </c>
      <c r="H15" s="3">
        <f>F15*0.1</f>
        <v>0</v>
      </c>
      <c r="I15" s="5">
        <f>F15*F$1+G15*G$1+H15*H$1</f>
        <v>0</v>
      </c>
    </row>
    <row r="16" spans="1:11" ht="15.75" x14ac:dyDescent="0.25">
      <c r="A16" s="6" t="s">
        <v>15</v>
      </c>
      <c r="B16" s="3">
        <v>2</v>
      </c>
      <c r="C16" s="3">
        <v>1</v>
      </c>
      <c r="D16" s="3">
        <f t="shared" si="0"/>
        <v>2</v>
      </c>
      <c r="E16" s="3">
        <v>0</v>
      </c>
      <c r="F16" s="3">
        <f>D16*E16</f>
        <v>0</v>
      </c>
      <c r="G16" s="3">
        <f>F16*0.05</f>
        <v>0</v>
      </c>
      <c r="H16" s="3">
        <f>F16*0.1</f>
        <v>0</v>
      </c>
      <c r="I16" s="5">
        <f>F16*F$1+G16*G$1+H16*H$1</f>
        <v>0</v>
      </c>
    </row>
    <row r="17" spans="1:12" x14ac:dyDescent="0.25">
      <c r="A17" s="6" t="s">
        <v>16</v>
      </c>
      <c r="B17" s="3">
        <v>2</v>
      </c>
      <c r="C17" s="3">
        <v>1</v>
      </c>
      <c r="D17" s="3">
        <f t="shared" si="0"/>
        <v>2</v>
      </c>
      <c r="E17" s="3">
        <v>0</v>
      </c>
      <c r="F17" s="3">
        <f>D17*E17</f>
        <v>0</v>
      </c>
      <c r="G17" s="3">
        <f>F17*0.05</f>
        <v>0</v>
      </c>
      <c r="H17" s="3">
        <f>F17*0.1</f>
        <v>0</v>
      </c>
      <c r="I17" s="5">
        <f>F17*F$1+G17*G$1+H17*H$1</f>
        <v>0</v>
      </c>
    </row>
    <row r="18" spans="1:12" x14ac:dyDescent="0.25">
      <c r="A18" s="6" t="s">
        <v>17</v>
      </c>
      <c r="B18" s="7" t="s">
        <v>9</v>
      </c>
      <c r="C18" s="7"/>
      <c r="D18" s="3"/>
      <c r="E18" s="3"/>
      <c r="F18" s="3"/>
      <c r="G18" s="3"/>
      <c r="H18" s="3"/>
      <c r="I18" s="4"/>
    </row>
    <row r="19" spans="1:12" x14ac:dyDescent="0.25">
      <c r="A19" s="6" t="s">
        <v>18</v>
      </c>
      <c r="B19" s="7" t="s">
        <v>9</v>
      </c>
      <c r="C19" s="7"/>
      <c r="D19" s="3"/>
      <c r="E19" s="3"/>
      <c r="F19" s="3"/>
      <c r="G19" s="3"/>
      <c r="H19" s="3"/>
      <c r="I19" s="4"/>
    </row>
    <row r="20" spans="1:12" x14ac:dyDescent="0.25">
      <c r="A20" s="6" t="s">
        <v>19</v>
      </c>
      <c r="B20" s="3">
        <v>4</v>
      </c>
      <c r="C20" s="3">
        <v>1</v>
      </c>
      <c r="D20" s="3">
        <f t="shared" ref="D20:D22" si="1">B20*C20</f>
        <v>4</v>
      </c>
      <c r="E20" s="3">
        <v>0</v>
      </c>
      <c r="F20" s="3">
        <f>D20*E20</f>
        <v>0</v>
      </c>
      <c r="G20" s="3">
        <f>F20*0.05</f>
        <v>0</v>
      </c>
      <c r="H20" s="3">
        <f>F20*0.1</f>
        <v>0</v>
      </c>
      <c r="I20" s="5">
        <f>F20*F$1+G20*G$1+H20*H$1</f>
        <v>0</v>
      </c>
    </row>
    <row r="21" spans="1:12" ht="15.75" x14ac:dyDescent="0.25">
      <c r="A21" s="6" t="s">
        <v>20</v>
      </c>
      <c r="B21" s="3">
        <v>2</v>
      </c>
      <c r="C21" s="3">
        <v>1</v>
      </c>
      <c r="D21" s="3">
        <f t="shared" si="1"/>
        <v>2</v>
      </c>
      <c r="E21" s="3">
        <v>21</v>
      </c>
      <c r="F21" s="3">
        <f>D21*E21</f>
        <v>42</v>
      </c>
      <c r="G21" s="3">
        <f>F21*0.05</f>
        <v>2.1</v>
      </c>
      <c r="H21" s="3">
        <f>F21*0.1</f>
        <v>4.2</v>
      </c>
      <c r="I21" s="23">
        <f>F21*F$1+G21*G$1+H21*H$1</f>
        <v>4728.695999999999</v>
      </c>
    </row>
    <row r="22" spans="1:12" x14ac:dyDescent="0.25">
      <c r="A22" s="6" t="s">
        <v>21</v>
      </c>
      <c r="B22" s="3">
        <v>8</v>
      </c>
      <c r="C22" s="3">
        <v>2</v>
      </c>
      <c r="D22" s="3">
        <f t="shared" si="1"/>
        <v>16</v>
      </c>
      <c r="E22" s="3">
        <v>41</v>
      </c>
      <c r="F22" s="3">
        <f>D22*E22</f>
        <v>656</v>
      </c>
      <c r="G22" s="3">
        <f>F22*0.05</f>
        <v>32.800000000000004</v>
      </c>
      <c r="H22" s="3">
        <f>F22*0.1</f>
        <v>65.600000000000009</v>
      </c>
      <c r="I22" s="23">
        <f>F22*F$1+G22*G$1+H22*H$1</f>
        <v>73857.728000000003</v>
      </c>
    </row>
    <row r="23" spans="1:12" x14ac:dyDescent="0.25">
      <c r="A23" s="11" t="s">
        <v>22</v>
      </c>
      <c r="B23" s="6"/>
      <c r="C23" s="6"/>
      <c r="D23" s="6"/>
      <c r="E23" s="6"/>
      <c r="F23" s="31">
        <f>SUM(F3:H22)</f>
        <v>849.85</v>
      </c>
      <c r="G23" s="32"/>
      <c r="H23" s="33"/>
      <c r="I23" s="24">
        <f>SUM(I3:I22)</f>
        <v>83202.532000000007</v>
      </c>
    </row>
    <row r="24" spans="1:12" x14ac:dyDescent="0.25">
      <c r="A24" s="6" t="s">
        <v>23</v>
      </c>
      <c r="B24" s="3"/>
      <c r="C24" s="3"/>
      <c r="D24" s="3"/>
      <c r="E24" s="3"/>
      <c r="F24" s="3"/>
      <c r="G24" s="3"/>
      <c r="H24" s="3"/>
      <c r="I24" s="4"/>
    </row>
    <row r="25" spans="1:12" x14ac:dyDescent="0.25">
      <c r="A25" s="6" t="s">
        <v>24</v>
      </c>
      <c r="B25" s="7" t="s">
        <v>25</v>
      </c>
      <c r="C25" s="7"/>
      <c r="D25" s="3"/>
      <c r="E25" s="3"/>
      <c r="F25" s="3"/>
      <c r="G25" s="3"/>
      <c r="H25" s="3"/>
      <c r="I25" s="4"/>
    </row>
    <row r="26" spans="1:12" x14ac:dyDescent="0.25">
      <c r="A26" s="6" t="s">
        <v>26</v>
      </c>
      <c r="B26" s="7" t="s">
        <v>9</v>
      </c>
      <c r="C26" s="7"/>
      <c r="D26" s="3"/>
      <c r="E26" s="3"/>
      <c r="F26" s="3"/>
      <c r="G26" s="3"/>
      <c r="H26" s="3"/>
      <c r="I26" s="4"/>
    </row>
    <row r="27" spans="1:12" x14ac:dyDescent="0.25">
      <c r="A27" s="6" t="s">
        <v>27</v>
      </c>
      <c r="B27" s="7" t="s">
        <v>9</v>
      </c>
      <c r="C27" s="7"/>
      <c r="D27" s="3"/>
      <c r="E27" s="3"/>
      <c r="F27" s="3"/>
      <c r="G27" s="3"/>
      <c r="H27" s="3"/>
      <c r="I27" s="4"/>
    </row>
    <row r="28" spans="1:12" x14ac:dyDescent="0.25">
      <c r="A28" s="6" t="s">
        <v>28</v>
      </c>
      <c r="B28" s="3" t="s">
        <v>29</v>
      </c>
      <c r="C28" s="3"/>
      <c r="D28" s="3"/>
      <c r="E28" s="3"/>
      <c r="F28" s="3"/>
      <c r="G28" s="3"/>
      <c r="H28" s="3"/>
      <c r="I28" s="4"/>
    </row>
    <row r="29" spans="1:12" x14ac:dyDescent="0.25">
      <c r="A29" s="6" t="s">
        <v>30</v>
      </c>
      <c r="B29" s="7" t="s">
        <v>31</v>
      </c>
      <c r="C29" s="7"/>
      <c r="D29" s="3"/>
      <c r="E29" s="3"/>
      <c r="F29" s="3"/>
      <c r="G29" s="3"/>
      <c r="H29" s="3"/>
      <c r="I29" s="4"/>
    </row>
    <row r="30" spans="1:12" x14ac:dyDescent="0.25">
      <c r="A30" s="6" t="s">
        <v>32</v>
      </c>
      <c r="B30" s="3" t="s">
        <v>2</v>
      </c>
      <c r="C30" s="3"/>
      <c r="D30" s="3"/>
      <c r="E30" s="3"/>
      <c r="F30" s="3"/>
      <c r="G30" s="3"/>
      <c r="H30" s="3"/>
      <c r="I30" s="4"/>
    </row>
    <row r="31" spans="1:12" x14ac:dyDescent="0.25">
      <c r="A31" s="6" t="s">
        <v>33</v>
      </c>
      <c r="B31" s="3" t="s">
        <v>2</v>
      </c>
      <c r="C31" s="6"/>
      <c r="D31" s="6"/>
      <c r="E31" s="6"/>
      <c r="F31" s="6"/>
      <c r="G31" s="6"/>
      <c r="H31" s="6"/>
      <c r="I31" s="4"/>
    </row>
    <row r="32" spans="1:12" x14ac:dyDescent="0.25">
      <c r="A32" s="11" t="s">
        <v>34</v>
      </c>
      <c r="B32" s="6"/>
      <c r="C32" s="6"/>
      <c r="D32" s="6"/>
      <c r="E32" s="6"/>
      <c r="F32" s="34">
        <f>SUM(F24:H31)</f>
        <v>0</v>
      </c>
      <c r="G32" s="35"/>
      <c r="H32" s="36"/>
      <c r="I32" s="12">
        <f>SUM(I24:I31)</f>
        <v>0</v>
      </c>
      <c r="L32" s="18"/>
    </row>
    <row r="33" spans="1:9" x14ac:dyDescent="0.25">
      <c r="A33" s="26" t="s">
        <v>75</v>
      </c>
      <c r="B33" s="3"/>
      <c r="C33" s="3"/>
      <c r="D33" s="3"/>
      <c r="E33" s="3"/>
      <c r="F33" s="37">
        <f>F32+F23</f>
        <v>849.85</v>
      </c>
      <c r="G33" s="37"/>
      <c r="H33" s="37"/>
      <c r="I33" s="27">
        <f>ROUND(I32+I23, -2)</f>
        <v>83200</v>
      </c>
    </row>
    <row r="34" spans="1:9" s="25" customFormat="1" ht="12.75" x14ac:dyDescent="0.2">
      <c r="A34" s="28" t="s">
        <v>73</v>
      </c>
      <c r="B34" s="28"/>
      <c r="C34" s="28"/>
      <c r="D34" s="28"/>
      <c r="E34" s="28"/>
      <c r="F34" s="28"/>
      <c r="G34" s="28"/>
      <c r="H34" s="28"/>
      <c r="I34" s="29">
        <v>238000</v>
      </c>
    </row>
    <row r="35" spans="1:9" s="25" customFormat="1" ht="12.75" x14ac:dyDescent="0.2">
      <c r="A35" s="28" t="s">
        <v>74</v>
      </c>
      <c r="B35" s="28"/>
      <c r="C35" s="28"/>
      <c r="D35" s="28"/>
      <c r="E35" s="28"/>
      <c r="F35" s="28"/>
      <c r="G35" s="28"/>
      <c r="H35" s="28"/>
      <c r="I35" s="29">
        <f>ROUND(I33+I34, -3)</f>
        <v>321000</v>
      </c>
    </row>
    <row r="36" spans="1:9" x14ac:dyDescent="0.25">
      <c r="G36" s="22">
        <f>F33/103</f>
        <v>8.2509708737864074</v>
      </c>
      <c r="H36" t="s">
        <v>72</v>
      </c>
    </row>
  </sheetData>
  <mergeCells count="3">
    <mergeCell ref="F23:H23"/>
    <mergeCell ref="F32:H32"/>
    <mergeCell ref="F33:H3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workbookViewId="0">
      <selection activeCell="L2" sqref="L2"/>
    </sheetView>
  </sheetViews>
  <sheetFormatPr defaultRowHeight="15" x14ac:dyDescent="0.25"/>
  <cols>
    <col min="1" max="1" width="49.7109375" style="1" bestFit="1" customWidth="1"/>
    <col min="9" max="9" width="9.28515625" bestFit="1" customWidth="1"/>
  </cols>
  <sheetData>
    <row r="1" spans="1:11" x14ac:dyDescent="0.25">
      <c r="F1" s="14">
        <v>46.67</v>
      </c>
      <c r="G1" s="14">
        <v>62.9</v>
      </c>
      <c r="H1" s="14">
        <v>25.25</v>
      </c>
      <c r="K1" s="14" t="s">
        <v>71</v>
      </c>
    </row>
    <row r="2" spans="1:11" ht="89.25" x14ac:dyDescent="0.25">
      <c r="A2" s="9" t="s">
        <v>60</v>
      </c>
      <c r="B2" s="9" t="s">
        <v>61</v>
      </c>
      <c r="C2" s="9" t="s">
        <v>62</v>
      </c>
      <c r="D2" s="9" t="s">
        <v>63</v>
      </c>
      <c r="E2" s="9" t="s">
        <v>64</v>
      </c>
      <c r="F2" s="9" t="s">
        <v>65</v>
      </c>
      <c r="G2" s="9" t="s">
        <v>66</v>
      </c>
      <c r="H2" s="9" t="s">
        <v>67</v>
      </c>
      <c r="I2" s="9" t="s">
        <v>68</v>
      </c>
    </row>
    <row r="3" spans="1:11" s="1" customFormat="1" ht="14.25" customHeight="1" x14ac:dyDescent="0.25">
      <c r="A3" s="2" t="s">
        <v>35</v>
      </c>
      <c r="B3" s="3"/>
      <c r="C3" s="3"/>
      <c r="D3" s="3"/>
      <c r="E3" s="3"/>
      <c r="F3" s="3"/>
      <c r="G3" s="3"/>
      <c r="H3" s="3"/>
      <c r="I3" s="4"/>
    </row>
    <row r="4" spans="1:11" s="1" customFormat="1" ht="14.25" customHeight="1" x14ac:dyDescent="0.25">
      <c r="A4" s="2" t="s">
        <v>36</v>
      </c>
      <c r="B4" s="3">
        <v>40</v>
      </c>
      <c r="C4" s="3">
        <v>1</v>
      </c>
      <c r="D4" s="3">
        <f>B4*C4</f>
        <v>40</v>
      </c>
      <c r="E4" s="3">
        <v>0</v>
      </c>
      <c r="F4" s="3">
        <f>D4*E4</f>
        <v>0</v>
      </c>
      <c r="G4" s="3">
        <f>F4*0.05</f>
        <v>0</v>
      </c>
      <c r="H4" s="3">
        <f>F4*0.1</f>
        <v>0</v>
      </c>
      <c r="I4" s="5">
        <f>F4*F$1+G4*G$1+H4*H$1</f>
        <v>0</v>
      </c>
    </row>
    <row r="5" spans="1:11" s="1" customFormat="1" ht="14.25" customHeight="1" x14ac:dyDescent="0.25">
      <c r="A5" s="2" t="s">
        <v>37</v>
      </c>
      <c r="B5" s="3"/>
      <c r="C5" s="3"/>
      <c r="D5" s="3"/>
      <c r="E5" s="3"/>
      <c r="F5" s="3"/>
      <c r="G5" s="3"/>
      <c r="H5" s="3"/>
      <c r="I5" s="4"/>
    </row>
    <row r="6" spans="1:11" s="1" customFormat="1" ht="14.25" customHeight="1" x14ac:dyDescent="0.25">
      <c r="A6" s="2" t="s">
        <v>38</v>
      </c>
      <c r="B6" s="3">
        <v>40</v>
      </c>
      <c r="C6" s="3">
        <v>0.2</v>
      </c>
      <c r="D6" s="3">
        <f>B6*C6</f>
        <v>8</v>
      </c>
      <c r="E6" s="3">
        <v>0</v>
      </c>
      <c r="F6" s="3">
        <f>D6*E6</f>
        <v>0</v>
      </c>
      <c r="G6" s="3">
        <f>F6*0.05</f>
        <v>0</v>
      </c>
      <c r="H6" s="3">
        <f>F6*0.1</f>
        <v>0</v>
      </c>
      <c r="I6" s="5">
        <v>0</v>
      </c>
    </row>
    <row r="7" spans="1:11" s="1" customFormat="1" ht="14.25" customHeight="1" x14ac:dyDescent="0.25">
      <c r="A7" s="2" t="s">
        <v>39</v>
      </c>
      <c r="B7" s="3"/>
      <c r="C7" s="3"/>
      <c r="D7" s="3"/>
      <c r="E7" s="3"/>
      <c r="F7" s="3"/>
      <c r="G7" s="3"/>
      <c r="H7" s="3"/>
      <c r="I7" s="4"/>
    </row>
    <row r="8" spans="1:11" s="1" customFormat="1" ht="14.25" customHeight="1" x14ac:dyDescent="0.25">
      <c r="A8" s="2" t="s">
        <v>40</v>
      </c>
      <c r="B8" s="3"/>
      <c r="C8" s="3"/>
      <c r="D8" s="3"/>
      <c r="E8" s="3"/>
      <c r="F8" s="3"/>
      <c r="G8" s="3"/>
      <c r="H8" s="3"/>
      <c r="I8" s="4"/>
    </row>
    <row r="9" spans="1:11" s="1" customFormat="1" ht="14.25" customHeight="1" x14ac:dyDescent="0.25">
      <c r="A9" s="6" t="s">
        <v>41</v>
      </c>
      <c r="B9" s="3">
        <v>2</v>
      </c>
      <c r="C9" s="3">
        <v>1</v>
      </c>
      <c r="D9" s="3">
        <f t="shared" ref="D9:D14" si="0">B9*C9</f>
        <v>2</v>
      </c>
      <c r="E9" s="3">
        <v>0</v>
      </c>
      <c r="F9" s="3">
        <f t="shared" ref="F9:F14" si="1">D9*E9</f>
        <v>0</v>
      </c>
      <c r="G9" s="3">
        <f t="shared" ref="G9:G14" si="2">F9*0.05</f>
        <v>0</v>
      </c>
      <c r="H9" s="3">
        <f t="shared" ref="H9:H14" si="3">F9*0.1</f>
        <v>0</v>
      </c>
      <c r="I9" s="5">
        <v>0</v>
      </c>
    </row>
    <row r="10" spans="1:11" s="1" customFormat="1" ht="14.25" customHeight="1" x14ac:dyDescent="0.25">
      <c r="A10" s="2" t="s">
        <v>42</v>
      </c>
      <c r="B10" s="3">
        <v>0.5</v>
      </c>
      <c r="C10" s="3">
        <v>1</v>
      </c>
      <c r="D10" s="3">
        <f t="shared" si="0"/>
        <v>0.5</v>
      </c>
      <c r="E10" s="3">
        <v>0</v>
      </c>
      <c r="F10" s="3">
        <f t="shared" si="1"/>
        <v>0</v>
      </c>
      <c r="G10" s="3">
        <f t="shared" si="2"/>
        <v>0</v>
      </c>
      <c r="H10" s="3">
        <f t="shared" si="3"/>
        <v>0</v>
      </c>
      <c r="I10" s="5">
        <v>0</v>
      </c>
    </row>
    <row r="11" spans="1:11" s="1" customFormat="1" ht="14.25" customHeight="1" x14ac:dyDescent="0.25">
      <c r="A11" s="2" t="s">
        <v>43</v>
      </c>
      <c r="B11" s="3">
        <v>0.5</v>
      </c>
      <c r="C11" s="3">
        <v>1</v>
      </c>
      <c r="D11" s="3">
        <f t="shared" si="0"/>
        <v>0.5</v>
      </c>
      <c r="E11" s="3">
        <v>0</v>
      </c>
      <c r="F11" s="3">
        <f t="shared" si="1"/>
        <v>0</v>
      </c>
      <c r="G11" s="3">
        <f t="shared" si="2"/>
        <v>0</v>
      </c>
      <c r="H11" s="3">
        <f t="shared" si="3"/>
        <v>0</v>
      </c>
      <c r="I11" s="5">
        <v>0</v>
      </c>
    </row>
    <row r="12" spans="1:11" s="1" customFormat="1" ht="14.25" customHeight="1" x14ac:dyDescent="0.25">
      <c r="A12" s="2" t="s">
        <v>44</v>
      </c>
      <c r="B12" s="3">
        <v>0.5</v>
      </c>
      <c r="C12" s="3">
        <v>1</v>
      </c>
      <c r="D12" s="3">
        <f t="shared" si="0"/>
        <v>0.5</v>
      </c>
      <c r="E12" s="3">
        <v>0</v>
      </c>
      <c r="F12" s="3">
        <f t="shared" si="1"/>
        <v>0</v>
      </c>
      <c r="G12" s="3">
        <f t="shared" si="2"/>
        <v>0</v>
      </c>
      <c r="H12" s="3">
        <f t="shared" si="3"/>
        <v>0</v>
      </c>
      <c r="I12" s="5">
        <v>0</v>
      </c>
    </row>
    <row r="13" spans="1:11" s="1" customFormat="1" ht="14.25" customHeight="1" x14ac:dyDescent="0.25">
      <c r="A13" s="2" t="s">
        <v>45</v>
      </c>
      <c r="B13" s="3">
        <v>0.5</v>
      </c>
      <c r="C13" s="3">
        <v>1.2</v>
      </c>
      <c r="D13" s="3">
        <f t="shared" si="0"/>
        <v>0.6</v>
      </c>
      <c r="E13" s="3">
        <v>0</v>
      </c>
      <c r="F13" s="3">
        <f t="shared" si="1"/>
        <v>0</v>
      </c>
      <c r="G13" s="3">
        <f t="shared" si="2"/>
        <v>0</v>
      </c>
      <c r="H13" s="3">
        <f t="shared" si="3"/>
        <v>0</v>
      </c>
      <c r="I13" s="5">
        <v>0</v>
      </c>
    </row>
    <row r="14" spans="1:11" ht="15.75" x14ac:dyDescent="0.25">
      <c r="A14" s="6" t="s">
        <v>46</v>
      </c>
      <c r="B14" s="3">
        <v>8</v>
      </c>
      <c r="C14" s="3">
        <v>1.2</v>
      </c>
      <c r="D14" s="3">
        <f t="shared" si="0"/>
        <v>9.6</v>
      </c>
      <c r="E14" s="3">
        <v>0</v>
      </c>
      <c r="F14" s="3">
        <f t="shared" si="1"/>
        <v>0</v>
      </c>
      <c r="G14" s="3">
        <f t="shared" si="2"/>
        <v>0</v>
      </c>
      <c r="H14" s="3">
        <f t="shared" si="3"/>
        <v>0</v>
      </c>
      <c r="I14" s="5">
        <v>0</v>
      </c>
    </row>
    <row r="15" spans="1:11" x14ac:dyDescent="0.25">
      <c r="A15" s="6" t="s">
        <v>47</v>
      </c>
      <c r="B15" s="7" t="s">
        <v>48</v>
      </c>
      <c r="C15" s="7"/>
      <c r="D15" s="3"/>
      <c r="E15" s="3"/>
      <c r="F15" s="3"/>
      <c r="G15" s="3"/>
      <c r="H15" s="3"/>
      <c r="I15" s="4"/>
    </row>
    <row r="16" spans="1:11" x14ac:dyDescent="0.25">
      <c r="A16" s="6" t="s">
        <v>49</v>
      </c>
      <c r="B16" s="3">
        <v>4</v>
      </c>
      <c r="C16" s="3">
        <v>1</v>
      </c>
      <c r="D16" s="3">
        <f>B16*C16</f>
        <v>4</v>
      </c>
      <c r="E16" s="3">
        <v>0</v>
      </c>
      <c r="F16" s="3">
        <f t="shared" ref="F16:F18" si="4">D16*E16</f>
        <v>0</v>
      </c>
      <c r="G16" s="3">
        <f t="shared" ref="G16:G18" si="5">F16*0.05</f>
        <v>0</v>
      </c>
      <c r="H16" s="3">
        <f t="shared" ref="H16:H18" si="6">F16*0.1</f>
        <v>0</v>
      </c>
      <c r="I16" s="5">
        <v>0</v>
      </c>
    </row>
    <row r="17" spans="1:9" ht="15.75" x14ac:dyDescent="0.25">
      <c r="A17" s="6" t="s">
        <v>50</v>
      </c>
      <c r="B17" s="3">
        <v>2</v>
      </c>
      <c r="C17" s="3">
        <v>1</v>
      </c>
      <c r="D17" s="3">
        <f>B17*C17</f>
        <v>2</v>
      </c>
      <c r="E17" s="3">
        <v>21</v>
      </c>
      <c r="F17" s="3">
        <f t="shared" si="4"/>
        <v>42</v>
      </c>
      <c r="G17" s="3">
        <f t="shared" si="5"/>
        <v>2.1</v>
      </c>
      <c r="H17" s="3">
        <f t="shared" si="6"/>
        <v>4.2</v>
      </c>
      <c r="I17" s="8">
        <f>F17*F$1+G17*G$1+H17*H$1</f>
        <v>2198.2800000000002</v>
      </c>
    </row>
    <row r="18" spans="1:9" x14ac:dyDescent="0.25">
      <c r="A18" s="6" t="s">
        <v>51</v>
      </c>
      <c r="B18" s="3">
        <v>4</v>
      </c>
      <c r="C18" s="3">
        <v>2</v>
      </c>
      <c r="D18" s="3">
        <f>B18*C18</f>
        <v>8</v>
      </c>
      <c r="E18" s="3">
        <v>41</v>
      </c>
      <c r="F18" s="3">
        <f t="shared" si="4"/>
        <v>328</v>
      </c>
      <c r="G18" s="3">
        <f t="shared" si="5"/>
        <v>16.400000000000002</v>
      </c>
      <c r="H18" s="3">
        <f t="shared" si="6"/>
        <v>32.800000000000004</v>
      </c>
      <c r="I18" s="8">
        <f>F18*F$1+G18*G$1+H18*H$1</f>
        <v>17167.52</v>
      </c>
    </row>
    <row r="19" spans="1:9" x14ac:dyDescent="0.25">
      <c r="A19" s="15" t="s">
        <v>70</v>
      </c>
      <c r="B19" s="16"/>
      <c r="C19" s="16"/>
      <c r="D19" s="16"/>
      <c r="E19" s="16"/>
      <c r="F19" s="38">
        <f>SUM(F3:H18)</f>
        <v>425.5</v>
      </c>
      <c r="G19" s="39"/>
      <c r="H19" s="40"/>
      <c r="I19" s="19">
        <f>SUM(I3:I18)</f>
        <v>19365.8</v>
      </c>
    </row>
    <row r="20" spans="1:9" x14ac:dyDescent="0.25">
      <c r="A20" s="17" t="s">
        <v>69</v>
      </c>
      <c r="B20" s="20"/>
      <c r="C20" s="20"/>
      <c r="D20" s="20"/>
      <c r="E20" s="20"/>
      <c r="F20" s="41">
        <f>F19</f>
        <v>425.5</v>
      </c>
      <c r="G20" s="42"/>
      <c r="H20" s="43"/>
      <c r="I20" s="21">
        <f>ROUND(I19, -2)</f>
        <v>19400</v>
      </c>
    </row>
  </sheetData>
  <mergeCells count="2">
    <mergeCell ref="F19:H19"/>
    <mergeCell ref="F20:H20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Industry</vt:lpstr>
      <vt:lpstr>Agency</vt:lpstr>
    </vt:vector>
  </TitlesOfParts>
  <Company>Eastern Research Group,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Sellers</dc:creator>
  <cp:lastModifiedBy>Courtney Kerwin</cp:lastModifiedBy>
  <dcterms:created xsi:type="dcterms:W3CDTF">2014-09-11T18:32:22Z</dcterms:created>
  <dcterms:modified xsi:type="dcterms:W3CDTF">2015-05-01T00:38:37Z</dcterms:modified>
</cp:coreProperties>
</file>