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codeName="{8C4F1C90-05EB-6A55-5F09-09C24B55AC0B}"/>
  <workbookPr codeName="ThisWorkbook" defaultThemeVersion="124226"/>
  <bookViews>
    <workbookView xWindow="0" yWindow="0" windowWidth="19440" windowHeight="7755"/>
  </bookViews>
  <sheets>
    <sheet name="Data Element Comparison" sheetId="19" r:id="rId1"/>
    <sheet name="Add or Remove Program Changes" sheetId="20" r:id="rId2"/>
  </sheets>
  <definedNames>
    <definedName name="_xlnm.Print_Area" localSheetId="0">'Data Element Comparison'!$A$1:$H$34</definedName>
    <definedName name="_xlnm.Print_Titles" localSheetId="0">'Data Element Comparison'!$1:$1</definedName>
  </definedNames>
  <calcPr calcId="145621"/>
</workbook>
</file>

<file path=xl/calcChain.xml><?xml version="1.0" encoding="utf-8"?>
<calcChain xmlns="http://schemas.openxmlformats.org/spreadsheetml/2006/main">
  <c r="F34" i="19" l="1"/>
  <c r="G33" i="19"/>
  <c r="E34" i="19"/>
  <c r="G32" i="19"/>
  <c r="G28" i="19" l="1"/>
  <c r="G27" i="19"/>
  <c r="E16" i="19" l="1"/>
  <c r="G16" i="19"/>
  <c r="G14" i="19"/>
  <c r="G25" i="19" l="1"/>
  <c r="E13" i="19"/>
  <c r="G15" i="19"/>
  <c r="E24" i="19"/>
  <c r="E18" i="19"/>
  <c r="E12" i="19"/>
  <c r="E9" i="19"/>
  <c r="E7" i="19"/>
  <c r="E6" i="19"/>
  <c r="E5" i="19"/>
  <c r="E4" i="19"/>
  <c r="G10" i="19" l="1"/>
  <c r="G17" i="19"/>
  <c r="G19" i="19"/>
  <c r="G20" i="19"/>
  <c r="G29" i="19"/>
  <c r="G30" i="19"/>
  <c r="G31" i="19"/>
  <c r="B3" i="20"/>
  <c r="G24" i="19"/>
  <c r="G26" i="19"/>
  <c r="G23" i="19"/>
  <c r="G22" i="19"/>
  <c r="G21" i="19"/>
  <c r="G11" i="19"/>
  <c r="G2" i="19"/>
  <c r="G3" i="19"/>
  <c r="G12" i="19"/>
  <c r="G8" i="19"/>
  <c r="G6" i="19" l="1"/>
  <c r="G13" i="19"/>
  <c r="G5" i="19"/>
  <c r="G9" i="19"/>
  <c r="G7" i="19"/>
  <c r="G18" i="19"/>
  <c r="G4" i="19"/>
  <c r="G34" i="19" s="1"/>
</calcChain>
</file>

<file path=xl/sharedStrings.xml><?xml version="1.0" encoding="utf-8"?>
<sst xmlns="http://schemas.openxmlformats.org/spreadsheetml/2006/main" count="83" uniqueCount="53">
  <si>
    <t>REGS</t>
  </si>
  <si>
    <t>REASON</t>
  </si>
  <si>
    <t>DIFFERENCE</t>
  </si>
  <si>
    <t>TYPE OF CHANGE</t>
  </si>
  <si>
    <t>Adj</t>
  </si>
  <si>
    <t>Reading insurance documents</t>
  </si>
  <si>
    <t xml:space="preserve">P05 - CIMS Request Record *                                                        </t>
  </si>
  <si>
    <t>P12 - Payment Record</t>
  </si>
  <si>
    <t>P13 - Inventory Value Record</t>
  </si>
  <si>
    <t>P14 - Insurance in Force Record *</t>
  </si>
  <si>
    <t>P15 - Yield History Record</t>
  </si>
  <si>
    <t>P20 - Loss Total Record *</t>
  </si>
  <si>
    <t>P21 - Loss Line Record (Company Claim for Indemnity)</t>
  </si>
  <si>
    <t>P22 - Inventory Loss Record</t>
  </si>
  <si>
    <t>P48 - Delete Record *</t>
  </si>
  <si>
    <t>P49 - Policy Delete Record</t>
  </si>
  <si>
    <t>P51 - Conflict of Interest Policy Reporting Record</t>
  </si>
  <si>
    <t>P54 - Agency/Company Employee Data Record *</t>
  </si>
  <si>
    <t>P55 - Agent Data Record *</t>
  </si>
  <si>
    <t>P56 - Loss Adjuster Data Record *</t>
  </si>
  <si>
    <t>P57 - Quality Control Reporting Record</t>
  </si>
  <si>
    <t>P58 - Notice of Loss Reporting Record</t>
  </si>
  <si>
    <t>P81 - Policy Holder Tracking Experience Inquiry Record *</t>
  </si>
  <si>
    <t xml:space="preserve">Additional information provided as needed </t>
  </si>
  <si>
    <t>Record Retention</t>
  </si>
  <si>
    <t>Travel Time</t>
  </si>
  <si>
    <t>* Crop insurance companies transmittal of data elements to RMA</t>
  </si>
  <si>
    <t>Old Element</t>
  </si>
  <si>
    <t>New Element</t>
  </si>
  <si>
    <t>Program/Package Change</t>
  </si>
  <si>
    <t>Savings/Additional Burden Under Re-evaluated Calculations)</t>
  </si>
  <si>
    <t>OLD BURDEN (all respondents)</t>
  </si>
  <si>
    <t>NEW BURDEN (all respondents)</t>
  </si>
  <si>
    <t>Total</t>
  </si>
  <si>
    <t>7 CFR Part 457</t>
  </si>
  <si>
    <t>P09 - Fund Designation Record (per company)*</t>
  </si>
  <si>
    <t>P10 - Policy Record (Company Application)</t>
  </si>
  <si>
    <t>P11 - Acreage Record (Company Acreage Report)</t>
  </si>
  <si>
    <t>Total Adjustment*</t>
  </si>
  <si>
    <t>P19- WFRP Farm Reports</t>
  </si>
  <si>
    <t>Whole Farm Revenue Protection insurance program was added in 2014. P19 collects additional information for the program that is not accounted for in the other data elements.</t>
  </si>
  <si>
    <t>P75- Records Producer Certification</t>
  </si>
  <si>
    <t>P26-Production</t>
  </si>
  <si>
    <t xml:space="preserve">Captures production information being reported by the producer at a lower level than the APH database which is required by WFRP and STAX programs at the county/crop/unit/practice/type, and attach the production to a specific land location, such as CLU. </t>
  </si>
  <si>
    <t xml:space="preserve">2014 Farm Bill change required capturing records for Beginning Farmer and Rancher information submitted by AIPs. </t>
  </si>
  <si>
    <t>P23- WFRP Indemnity Record</t>
  </si>
  <si>
    <t>Whole Farm Revenue Protection insurance program was added in 2014. P23 collects additional information for the program that is not accounted for in the other data elements.</t>
  </si>
  <si>
    <t>P27- Land ID Record</t>
  </si>
  <si>
    <t>New pilot programs, and privately developed crop insurance programs under section 508(h) of the Act for margin protection, peanut revenue, downed rice, machine harvested cucumbers, sprinkler irrigated rice, high amylose corn, peanut revenue, clary sage, hybrid rice seed, Texas citrus tree – lime trees. The increases and decreases within industry resulted in an overall increase in burden of 413,953 hours.</t>
  </si>
  <si>
    <t xml:space="preserve">*Due to program changes and 2014 Farm Bill Implementation, FCIC added several data elements resulting in an increase in burden hours.  On Feb. 7, 2014, the President signed the Agricultural Act of 2014 (2014 Farm Bill) which continues existing programs with modifications, and authorizes several new programs administered by RMA.  New pilot programs, and privately developed crop insurance programs under section 508(h) of the Act for margin protection, peanut revenue, downed rice, machine harvested cucumbers, sprinkler irrigated rice, high amylose corn, peanut revenue, clary sage, hybrid rice seed, Texas citrus tree – lime trees.  These hours were added/removed from the applicable data elements above.
</t>
  </si>
  <si>
    <t>Prog</t>
  </si>
  <si>
    <t>Data elements associated w/Subpart U Ineligibility for Prog. Separate P-rule ICR submitted.</t>
  </si>
  <si>
    <t>Data elements associated w/Area Risk Protection Insurance (ARPI). Will be deleted upon approval of sepatrate final rule package.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</si>
</sst>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name val="Arial"/>
      <family val="2"/>
    </font>
    <font>
      <b/>
      <sz val="11"/>
      <name val="Times New Roman"/>
      <family val="1"/>
    </font>
    <font>
      <sz val="11"/>
      <name val="Times New Roman"/>
      <family val="1"/>
    </font>
    <font>
      <b/>
      <sz val="10"/>
      <name val="Arial"/>
      <family val="2"/>
    </font>
    <font>
      <sz val="11"/>
      <color theme="1"/>
      <name val="Times New Roman"/>
      <family val="1"/>
    </font>
    <font>
      <sz val="11"/>
      <name val="Calibri"/>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2" fillId="0" borderId="1" xfId="0" applyFont="1" applyBorder="1" applyAlignment="1">
      <alignment horizontal="center" wrapText="1"/>
    </xf>
    <xf numFmtId="49" fontId="3" fillId="0" borderId="0" xfId="0" applyNumberFormat="1" applyFont="1" applyBorder="1" applyAlignment="1">
      <alignment horizontal="left" vertical="center"/>
    </xf>
    <xf numFmtId="0" fontId="2" fillId="0" borderId="0" xfId="0" applyFont="1" applyBorder="1"/>
    <xf numFmtId="0" fontId="2" fillId="0" borderId="0" xfId="0" applyFont="1" applyBorder="1" applyAlignment="1">
      <alignment vertical="center" wrapText="1"/>
    </xf>
    <xf numFmtId="4" fontId="3" fillId="0" borderId="0" xfId="0" applyNumberFormat="1"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Border="1" applyAlignment="1">
      <alignment vertical="center" wrapText="1"/>
    </xf>
    <xf numFmtId="0" fontId="3" fillId="0" borderId="0" xfId="0" applyFont="1" applyBorder="1" applyAlignment="1">
      <alignment horizontal="left" vertical="center"/>
    </xf>
    <xf numFmtId="0" fontId="3" fillId="0" borderId="0" xfId="0" applyFont="1" applyBorder="1" applyAlignment="1">
      <alignment horizontal="center"/>
    </xf>
    <xf numFmtId="0" fontId="3" fillId="0" borderId="0" xfId="0" applyFont="1" applyBorder="1" applyAlignment="1">
      <alignment wrapText="1"/>
    </xf>
    <xf numFmtId="0" fontId="3" fillId="0" borderId="0" xfId="0" applyFont="1" applyBorder="1" applyAlignment="1">
      <alignment horizontal="left" vertical="center" wrapText="1"/>
    </xf>
    <xf numFmtId="49" fontId="2" fillId="0" borderId="0" xfId="0" applyNumberFormat="1" applyFont="1" applyBorder="1" applyAlignment="1">
      <alignment wrapText="1"/>
    </xf>
    <xf numFmtId="4" fontId="2" fillId="0" borderId="0" xfId="0" applyNumberFormat="1" applyFont="1" applyBorder="1"/>
    <xf numFmtId="4" fontId="3" fillId="0" borderId="0" xfId="0" applyNumberFormat="1" applyFont="1" applyBorder="1"/>
    <xf numFmtId="0" fontId="1" fillId="0" borderId="0" xfId="0" applyFont="1" applyAlignment="1">
      <alignment wrapText="1"/>
    </xf>
    <xf numFmtId="0" fontId="0" fillId="0" borderId="0" xfId="0" applyAlignment="1">
      <alignment wrapText="1"/>
    </xf>
    <xf numFmtId="0" fontId="4" fillId="0" borderId="1" xfId="0" applyFont="1" applyBorder="1" applyAlignment="1">
      <alignment wrapText="1"/>
    </xf>
    <xf numFmtId="0" fontId="4" fillId="0" borderId="2" xfId="0" applyFont="1" applyBorder="1" applyAlignment="1">
      <alignment wrapText="1"/>
    </xf>
    <xf numFmtId="0" fontId="6" fillId="0" borderId="0" xfId="0" applyFont="1" applyAlignment="1">
      <alignment wrapText="1"/>
    </xf>
    <xf numFmtId="49" fontId="3" fillId="0" borderId="0" xfId="0" applyNumberFormat="1" applyFont="1" applyBorder="1" applyAlignment="1">
      <alignment horizontal="left" vertical="center" wrapText="1"/>
    </xf>
    <xf numFmtId="0" fontId="3" fillId="0" borderId="3" xfId="0" applyFont="1" applyBorder="1" applyAlignment="1" applyProtection="1">
      <alignment vertical="center" wrapText="1"/>
    </xf>
    <xf numFmtId="0" fontId="2" fillId="0" borderId="3" xfId="0" applyFont="1" applyBorder="1" applyAlignment="1">
      <alignment vertical="center" wrapText="1"/>
    </xf>
    <xf numFmtId="4" fontId="3" fillId="0" borderId="3" xfId="0" applyNumberFormat="1" applyFont="1" applyBorder="1" applyAlignment="1">
      <alignment horizontal="right" vertical="center"/>
    </xf>
    <xf numFmtId="0" fontId="3" fillId="0" borderId="3" xfId="0" applyFont="1" applyBorder="1" applyAlignment="1">
      <alignment horizontal="center" vertical="center"/>
    </xf>
    <xf numFmtId="0" fontId="3" fillId="0" borderId="3" xfId="0" applyFont="1" applyBorder="1"/>
    <xf numFmtId="49" fontId="3" fillId="0" borderId="3" xfId="0" applyNumberFormat="1" applyFont="1" applyBorder="1" applyAlignment="1" applyProtection="1">
      <alignment horizontal="left" vertical="center" wrapText="1"/>
      <protection locked="0"/>
    </xf>
    <xf numFmtId="0" fontId="3" fillId="0" borderId="3" xfId="0" applyFont="1" applyBorder="1" applyAlignment="1">
      <alignment horizontal="left" vertical="center"/>
    </xf>
    <xf numFmtId="0" fontId="5" fillId="0" borderId="3" xfId="0" applyFont="1" applyBorder="1" applyAlignment="1">
      <alignment vertical="center"/>
    </xf>
    <xf numFmtId="0" fontId="3" fillId="0" borderId="3" xfId="0" applyFont="1" applyBorder="1" applyAlignment="1">
      <alignment horizontal="left" vertical="center" wrapText="1"/>
    </xf>
    <xf numFmtId="0" fontId="3" fillId="0" borderId="3" xfId="0" applyFont="1" applyBorder="1" applyAlignment="1">
      <alignment vertical="center" wrapText="1"/>
    </xf>
    <xf numFmtId="4" fontId="3" fillId="0" borderId="3" xfId="0" applyNumberFormat="1" applyFont="1" applyBorder="1" applyAlignment="1">
      <alignment horizontal="right"/>
    </xf>
    <xf numFmtId="0" fontId="5" fillId="0" borderId="3" xfId="0" applyFont="1" applyBorder="1" applyAlignment="1">
      <alignment vertical="center" wrapText="1"/>
    </xf>
    <xf numFmtId="49" fontId="2" fillId="0" borderId="3" xfId="0" applyNumberFormat="1" applyFont="1" applyBorder="1" applyAlignment="1">
      <alignment horizontal="left" vertical="center"/>
    </xf>
    <xf numFmtId="4" fontId="2" fillId="0" borderId="3" xfId="0" applyNumberFormat="1" applyFont="1" applyBorder="1" applyAlignment="1">
      <alignment horizontal="righ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3" fillId="0" borderId="3" xfId="0" applyFont="1" applyBorder="1" applyAlignment="1" applyProtection="1">
      <alignment horizontal="center" vertical="center" wrapText="1"/>
    </xf>
    <xf numFmtId="49" fontId="3" fillId="0" borderId="3" xfId="0" applyNumberFormat="1"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3" fillId="0" borderId="3" xfId="0" applyFont="1" applyBorder="1" applyAlignment="1">
      <alignment horizontal="center" vertical="center" wrapText="1"/>
    </xf>
    <xf numFmtId="49" fontId="2" fillId="0" borderId="3" xfId="0" applyNumberFormat="1" applyFont="1" applyBorder="1" applyAlignment="1" applyProtection="1">
      <alignment horizontal="center" vertical="center" wrapText="1"/>
      <protection locked="0"/>
    </xf>
    <xf numFmtId="49" fontId="2"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horizontal="center" vertical="center" wrapText="1"/>
    </xf>
    <xf numFmtId="2" fontId="3" fillId="0" borderId="3" xfId="0" applyNumberFormat="1" applyFont="1" applyBorder="1" applyAlignment="1">
      <alignment vertical="center"/>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111111111"/>
  <dimension ref="A1:H86"/>
  <sheetViews>
    <sheetView tabSelected="1" zoomScaleNormal="100" workbookViewId="0">
      <pane ySplit="1" topLeftCell="A29" activePane="bottomLeft" state="frozen"/>
      <selection activeCell="D1" sqref="D1"/>
      <selection pane="bottomLeft" activeCell="K33" sqref="K33"/>
    </sheetView>
  </sheetViews>
  <sheetFormatPr defaultRowHeight="15" x14ac:dyDescent="0.25"/>
  <cols>
    <col min="1" max="1" width="10.5703125" style="6" customWidth="1"/>
    <col min="2" max="2" width="24.42578125" style="7" customWidth="1"/>
    <col min="3" max="3" width="13.85546875" style="7" customWidth="1"/>
    <col min="4" max="4" width="32.42578125" style="7" customWidth="1"/>
    <col min="5" max="5" width="13.28515625" style="7" customWidth="1"/>
    <col min="6" max="6" width="13.140625" style="7" customWidth="1"/>
    <col min="7" max="7" width="15.5703125" style="7" customWidth="1"/>
    <col min="8" max="8" width="11" style="7" bestFit="1" customWidth="1"/>
    <col min="9" max="9" width="9.140625" style="7"/>
    <col min="10" max="10" width="9.42578125" style="7" bestFit="1" customWidth="1"/>
    <col min="11" max="16384" width="9.140625" style="7"/>
  </cols>
  <sheetData>
    <row r="1" spans="1:8" s="1" customFormat="1" ht="71.25" customHeight="1" x14ac:dyDescent="0.2">
      <c r="A1" s="37" t="s">
        <v>0</v>
      </c>
      <c r="B1" s="37" t="s">
        <v>27</v>
      </c>
      <c r="C1" s="37" t="s">
        <v>28</v>
      </c>
      <c r="D1" s="37" t="s">
        <v>1</v>
      </c>
      <c r="E1" s="37" t="s">
        <v>31</v>
      </c>
      <c r="F1" s="37" t="s">
        <v>32</v>
      </c>
      <c r="G1" s="37" t="s">
        <v>2</v>
      </c>
      <c r="H1" s="37" t="s">
        <v>3</v>
      </c>
    </row>
    <row r="2" spans="1:8" ht="41.25" customHeight="1" x14ac:dyDescent="0.25">
      <c r="A2" s="44" t="s">
        <v>34</v>
      </c>
      <c r="B2" s="22" t="s">
        <v>6</v>
      </c>
      <c r="C2" s="38"/>
      <c r="D2" s="23"/>
      <c r="E2" s="24">
        <v>0</v>
      </c>
      <c r="F2" s="24">
        <v>0</v>
      </c>
      <c r="G2" s="24">
        <f t="shared" ref="G2:G30" si="0">F2-E2</f>
        <v>0</v>
      </c>
      <c r="H2" s="25" t="s">
        <v>4</v>
      </c>
    </row>
    <row r="3" spans="1:8" ht="38.25" customHeight="1" x14ac:dyDescent="0.25">
      <c r="A3" s="45"/>
      <c r="B3" s="27" t="s">
        <v>35</v>
      </c>
      <c r="C3" s="39"/>
      <c r="D3" s="23"/>
      <c r="E3" s="24">
        <v>0</v>
      </c>
      <c r="F3" s="24">
        <v>0</v>
      </c>
      <c r="G3" s="24">
        <f t="shared" si="0"/>
        <v>0</v>
      </c>
      <c r="H3" s="25" t="s">
        <v>4</v>
      </c>
    </row>
    <row r="4" spans="1:8" ht="37.5" customHeight="1" x14ac:dyDescent="0.25">
      <c r="A4" s="45"/>
      <c r="B4" s="27" t="s">
        <v>36</v>
      </c>
      <c r="C4" s="39"/>
      <c r="D4" s="23"/>
      <c r="E4" s="24">
        <f>39472.62+39487.61</f>
        <v>78960.23000000001</v>
      </c>
      <c r="F4" s="24">
        <v>103335.88</v>
      </c>
      <c r="G4" s="24">
        <f t="shared" si="0"/>
        <v>24375.649999999994</v>
      </c>
      <c r="H4" s="25" t="s">
        <v>4</v>
      </c>
    </row>
    <row r="5" spans="1:8" s="9" customFormat="1" ht="39.75" customHeight="1" x14ac:dyDescent="0.2">
      <c r="A5" s="44"/>
      <c r="B5" s="27" t="s">
        <v>37</v>
      </c>
      <c r="C5" s="39"/>
      <c r="D5" s="23"/>
      <c r="E5" s="24">
        <f>835392.6+556225.02</f>
        <v>1391617.62</v>
      </c>
      <c r="F5" s="24">
        <v>1494781.2</v>
      </c>
      <c r="G5" s="24">
        <f t="shared" si="0"/>
        <v>103163.57999999984</v>
      </c>
      <c r="H5" s="25" t="s">
        <v>4</v>
      </c>
    </row>
    <row r="6" spans="1:8" s="9" customFormat="1" ht="24.95" customHeight="1" x14ac:dyDescent="0.2">
      <c r="A6" s="44"/>
      <c r="B6" s="27" t="s">
        <v>7</v>
      </c>
      <c r="C6" s="39"/>
      <c r="D6" s="23"/>
      <c r="E6" s="24">
        <f>63604.5+63604.5</f>
        <v>127209</v>
      </c>
      <c r="F6" s="24">
        <v>171983.4</v>
      </c>
      <c r="G6" s="24">
        <f>F6-E6</f>
        <v>44774.399999999994</v>
      </c>
      <c r="H6" s="25" t="s">
        <v>4</v>
      </c>
    </row>
    <row r="7" spans="1:8" s="9" customFormat="1" ht="35.1" customHeight="1" x14ac:dyDescent="0.2">
      <c r="A7" s="45"/>
      <c r="B7" s="27" t="s">
        <v>8</v>
      </c>
      <c r="C7" s="39"/>
      <c r="D7" s="23"/>
      <c r="E7" s="24">
        <f>20912+1307</f>
        <v>22219</v>
      </c>
      <c r="F7" s="24">
        <v>10735.5</v>
      </c>
      <c r="G7" s="24">
        <f t="shared" si="0"/>
        <v>-11483.5</v>
      </c>
      <c r="H7" s="25" t="s">
        <v>4</v>
      </c>
    </row>
    <row r="8" spans="1:8" s="9" customFormat="1" ht="35.1" customHeight="1" x14ac:dyDescent="0.2">
      <c r="A8" s="44"/>
      <c r="B8" s="27" t="s">
        <v>9</v>
      </c>
      <c r="C8" s="39"/>
      <c r="D8" s="23"/>
      <c r="E8" s="24">
        <v>0</v>
      </c>
      <c r="F8" s="24">
        <v>0</v>
      </c>
      <c r="G8" s="24">
        <f t="shared" si="0"/>
        <v>0</v>
      </c>
      <c r="H8" s="25" t="s">
        <v>4</v>
      </c>
    </row>
    <row r="9" spans="1:8" s="9" customFormat="1" ht="24" customHeight="1" x14ac:dyDescent="0.2">
      <c r="A9" s="45"/>
      <c r="B9" s="27" t="s">
        <v>10</v>
      </c>
      <c r="C9" s="39"/>
      <c r="D9" s="23"/>
      <c r="E9" s="24">
        <f>1113856.8+1668675.06</f>
        <v>2782531.8600000003</v>
      </c>
      <c r="F9" s="24">
        <v>2989562.5</v>
      </c>
      <c r="G9" s="24">
        <f t="shared" si="0"/>
        <v>207030.63999999966</v>
      </c>
      <c r="H9" s="25" t="s">
        <v>4</v>
      </c>
    </row>
    <row r="10" spans="1:8" s="9" customFormat="1" ht="90.75" customHeight="1" x14ac:dyDescent="0.2">
      <c r="A10" s="45"/>
      <c r="B10" s="28"/>
      <c r="C10" s="40" t="s">
        <v>39</v>
      </c>
      <c r="D10" s="41" t="s">
        <v>40</v>
      </c>
      <c r="E10" s="24">
        <v>0</v>
      </c>
      <c r="F10" s="24">
        <v>488</v>
      </c>
      <c r="G10" s="24">
        <f t="shared" si="0"/>
        <v>488</v>
      </c>
      <c r="H10" s="25" t="s">
        <v>50</v>
      </c>
    </row>
    <row r="11" spans="1:8" s="9" customFormat="1" x14ac:dyDescent="0.2">
      <c r="A11" s="45"/>
      <c r="B11" s="27" t="s">
        <v>11</v>
      </c>
      <c r="C11" s="39"/>
      <c r="D11" s="23"/>
      <c r="E11" s="24">
        <v>0</v>
      </c>
      <c r="F11" s="24">
        <v>0</v>
      </c>
      <c r="G11" s="24">
        <f t="shared" si="0"/>
        <v>0</v>
      </c>
      <c r="H11" s="25" t="s">
        <v>4</v>
      </c>
    </row>
    <row r="12" spans="1:8" s="9" customFormat="1" ht="45" customHeight="1" x14ac:dyDescent="0.2">
      <c r="A12" s="45"/>
      <c r="B12" s="27" t="s">
        <v>12</v>
      </c>
      <c r="C12" s="39"/>
      <c r="D12" s="23"/>
      <c r="E12" s="24">
        <f>835390.5+834258.05</f>
        <v>1669648.55</v>
      </c>
      <c r="F12" s="24">
        <v>1793739.6</v>
      </c>
      <c r="G12" s="24">
        <f t="shared" si="0"/>
        <v>124091.05000000005</v>
      </c>
      <c r="H12" s="25" t="s">
        <v>4</v>
      </c>
    </row>
    <row r="13" spans="1:8" s="9" customFormat="1" ht="30" x14ac:dyDescent="0.2">
      <c r="A13" s="45"/>
      <c r="B13" s="27" t="s">
        <v>13</v>
      </c>
      <c r="C13" s="39"/>
      <c r="D13" s="23"/>
      <c r="E13" s="24">
        <f>302.5+302.5</f>
        <v>605</v>
      </c>
      <c r="F13" s="24">
        <v>290</v>
      </c>
      <c r="G13" s="24">
        <f>F13-E13</f>
        <v>-315</v>
      </c>
      <c r="H13" s="25" t="s">
        <v>4</v>
      </c>
    </row>
    <row r="14" spans="1:8" ht="90" customHeight="1" x14ac:dyDescent="0.25">
      <c r="A14" s="25"/>
      <c r="B14" s="26"/>
      <c r="C14" s="41" t="s">
        <v>45</v>
      </c>
      <c r="D14" s="41" t="s">
        <v>46</v>
      </c>
      <c r="E14" s="49">
        <v>0</v>
      </c>
      <c r="F14" s="49">
        <v>11.8</v>
      </c>
      <c r="G14" s="49">
        <f>F14-E14</f>
        <v>11.8</v>
      </c>
      <c r="H14" s="25" t="s">
        <v>50</v>
      </c>
    </row>
    <row r="15" spans="1:8" s="9" customFormat="1" ht="120" customHeight="1" x14ac:dyDescent="0.2">
      <c r="A15" s="45"/>
      <c r="B15" s="27"/>
      <c r="C15" s="39" t="s">
        <v>42</v>
      </c>
      <c r="D15" s="41" t="s">
        <v>43</v>
      </c>
      <c r="E15" s="24">
        <v>0</v>
      </c>
      <c r="F15" s="24">
        <v>5855.44</v>
      </c>
      <c r="G15" s="24">
        <f>F15-E15</f>
        <v>5855.44</v>
      </c>
      <c r="H15" s="25" t="s">
        <v>50</v>
      </c>
    </row>
    <row r="16" spans="1:8" s="9" customFormat="1" x14ac:dyDescent="0.25">
      <c r="A16" s="45"/>
      <c r="B16" s="27" t="s">
        <v>47</v>
      </c>
      <c r="C16" s="39"/>
      <c r="D16" s="31"/>
      <c r="E16" s="32">
        <f>472809.48</f>
        <v>472809.48</v>
      </c>
      <c r="F16" s="24">
        <v>508225.63</v>
      </c>
      <c r="G16" s="24">
        <f>F16-E16</f>
        <v>35416.150000000023</v>
      </c>
      <c r="H16" s="25" t="s">
        <v>4</v>
      </c>
    </row>
    <row r="17" spans="1:8" s="10" customFormat="1" x14ac:dyDescent="0.25">
      <c r="A17" s="25"/>
      <c r="B17" s="27" t="s">
        <v>14</v>
      </c>
      <c r="C17" s="39"/>
      <c r="D17" s="27"/>
      <c r="E17" s="32">
        <v>0</v>
      </c>
      <c r="F17" s="32">
        <v>0</v>
      </c>
      <c r="G17" s="24">
        <f t="shared" si="0"/>
        <v>0</v>
      </c>
      <c r="H17" s="25" t="s">
        <v>4</v>
      </c>
    </row>
    <row r="18" spans="1:8" s="10" customFormat="1" ht="30" x14ac:dyDescent="0.25">
      <c r="A18" s="25"/>
      <c r="B18" s="27" t="s">
        <v>15</v>
      </c>
      <c r="C18" s="39"/>
      <c r="D18" s="31"/>
      <c r="E18" s="24">
        <f>11124.9</f>
        <v>11124.9</v>
      </c>
      <c r="F18" s="24">
        <v>11958.3</v>
      </c>
      <c r="G18" s="24">
        <f t="shared" si="0"/>
        <v>833.39999999999964</v>
      </c>
      <c r="H18" s="25" t="s">
        <v>4</v>
      </c>
    </row>
    <row r="19" spans="1:8" s="9" customFormat="1" ht="30" x14ac:dyDescent="0.2">
      <c r="A19" s="45"/>
      <c r="B19" s="27" t="s">
        <v>16</v>
      </c>
      <c r="C19" s="39"/>
      <c r="D19" s="30"/>
      <c r="E19" s="24">
        <v>2503.4</v>
      </c>
      <c r="F19" s="24">
        <v>2071.4</v>
      </c>
      <c r="G19" s="24">
        <f t="shared" si="0"/>
        <v>-432</v>
      </c>
      <c r="H19" s="25" t="s">
        <v>4</v>
      </c>
    </row>
    <row r="20" spans="1:8" s="9" customFormat="1" ht="30" x14ac:dyDescent="0.2">
      <c r="A20" s="45"/>
      <c r="B20" s="27" t="s">
        <v>17</v>
      </c>
      <c r="C20" s="39"/>
      <c r="D20" s="30"/>
      <c r="E20" s="24">
        <v>0</v>
      </c>
      <c r="F20" s="24">
        <v>0</v>
      </c>
      <c r="G20" s="24">
        <f t="shared" si="0"/>
        <v>0</v>
      </c>
      <c r="H20" s="25" t="s">
        <v>4</v>
      </c>
    </row>
    <row r="21" spans="1:8" s="9" customFormat="1" ht="30" x14ac:dyDescent="0.2">
      <c r="A21" s="45"/>
      <c r="B21" s="27" t="s">
        <v>18</v>
      </c>
      <c r="C21" s="39"/>
      <c r="D21" s="31"/>
      <c r="E21" s="24">
        <v>0</v>
      </c>
      <c r="F21" s="24">
        <v>0</v>
      </c>
      <c r="G21" s="24">
        <f t="shared" si="0"/>
        <v>0</v>
      </c>
      <c r="H21" s="25" t="s">
        <v>4</v>
      </c>
    </row>
    <row r="22" spans="1:8" s="9" customFormat="1" ht="30" x14ac:dyDescent="0.2">
      <c r="A22" s="45"/>
      <c r="B22" s="27" t="s">
        <v>19</v>
      </c>
      <c r="C22" s="39"/>
      <c r="D22" s="31"/>
      <c r="E22" s="24">
        <v>0</v>
      </c>
      <c r="F22" s="24">
        <v>0</v>
      </c>
      <c r="G22" s="24">
        <f t="shared" si="0"/>
        <v>0</v>
      </c>
      <c r="H22" s="25" t="s">
        <v>4</v>
      </c>
    </row>
    <row r="23" spans="1:8" s="9" customFormat="1" ht="30" x14ac:dyDescent="0.2">
      <c r="A23" s="45"/>
      <c r="B23" s="27" t="s">
        <v>20</v>
      </c>
      <c r="C23" s="39"/>
      <c r="D23" s="31"/>
      <c r="E23" s="24">
        <v>384</v>
      </c>
      <c r="F23" s="24">
        <v>432</v>
      </c>
      <c r="G23" s="24">
        <f t="shared" si="0"/>
        <v>48</v>
      </c>
      <c r="H23" s="25" t="s">
        <v>4</v>
      </c>
    </row>
    <row r="24" spans="1:8" s="9" customFormat="1" ht="30" x14ac:dyDescent="0.2">
      <c r="A24" s="45"/>
      <c r="B24" s="27" t="s">
        <v>21</v>
      </c>
      <c r="C24" s="39"/>
      <c r="D24" s="30"/>
      <c r="E24" s="24">
        <f>33415.62+50049.32</f>
        <v>83464.94</v>
      </c>
      <c r="F24" s="24">
        <v>35877.440000000002</v>
      </c>
      <c r="G24" s="24">
        <f t="shared" si="0"/>
        <v>-47587.5</v>
      </c>
      <c r="H24" s="25" t="s">
        <v>4</v>
      </c>
    </row>
    <row r="25" spans="1:8" s="9" customFormat="1" ht="60.75" customHeight="1" x14ac:dyDescent="0.2">
      <c r="A25" s="45"/>
      <c r="B25" s="27"/>
      <c r="C25" s="39" t="s">
        <v>41</v>
      </c>
      <c r="D25" s="41" t="s">
        <v>44</v>
      </c>
      <c r="E25" s="24">
        <v>0</v>
      </c>
      <c r="F25" s="24">
        <v>8133.6</v>
      </c>
      <c r="G25" s="24">
        <f t="shared" si="0"/>
        <v>8133.6</v>
      </c>
      <c r="H25" s="25" t="s">
        <v>50</v>
      </c>
    </row>
    <row r="26" spans="1:8" s="10" customFormat="1" ht="45" x14ac:dyDescent="0.25">
      <c r="A26" s="25"/>
      <c r="B26" s="27" t="s">
        <v>22</v>
      </c>
      <c r="C26" s="39"/>
      <c r="D26" s="29"/>
      <c r="E26" s="24">
        <v>0</v>
      </c>
      <c r="F26" s="24">
        <v>0</v>
      </c>
      <c r="G26" s="24">
        <f t="shared" si="0"/>
        <v>0</v>
      </c>
      <c r="H26" s="25" t="s">
        <v>4</v>
      </c>
    </row>
    <row r="27" spans="1:8" s="9" customFormat="1" ht="32.25" customHeight="1" x14ac:dyDescent="0.2">
      <c r="A27" s="45"/>
      <c r="B27" s="27" t="s">
        <v>23</v>
      </c>
      <c r="C27" s="42"/>
      <c r="D27" s="33"/>
      <c r="E27" s="24">
        <v>8250</v>
      </c>
      <c r="F27" s="24">
        <v>8250</v>
      </c>
      <c r="G27" s="24">
        <f>F27-E27</f>
        <v>0</v>
      </c>
      <c r="H27" s="25" t="s">
        <v>4</v>
      </c>
    </row>
    <row r="28" spans="1:8" s="10" customFormat="1" ht="35.1" customHeight="1" x14ac:dyDescent="0.25">
      <c r="A28" s="25"/>
      <c r="B28" s="31" t="s">
        <v>5</v>
      </c>
      <c r="C28" s="39"/>
      <c r="D28" s="29"/>
      <c r="E28" s="24">
        <v>278204</v>
      </c>
      <c r="F28" s="24">
        <v>298018</v>
      </c>
      <c r="G28" s="24">
        <f>F28-E28</f>
        <v>19814</v>
      </c>
      <c r="H28" s="25" t="s">
        <v>4</v>
      </c>
    </row>
    <row r="29" spans="1:8" s="9" customFormat="1" ht="24.95" customHeight="1" x14ac:dyDescent="0.2">
      <c r="A29" s="45"/>
      <c r="B29" s="27" t="s">
        <v>24</v>
      </c>
      <c r="C29" s="39"/>
      <c r="D29" s="29"/>
      <c r="E29" s="24">
        <v>167078.51999999999</v>
      </c>
      <c r="F29" s="24">
        <v>179373.75</v>
      </c>
      <c r="G29" s="24">
        <f t="shared" si="0"/>
        <v>12295.23000000001</v>
      </c>
      <c r="H29" s="25" t="s">
        <v>4</v>
      </c>
    </row>
    <row r="30" spans="1:8" s="9" customFormat="1" ht="30" customHeight="1" x14ac:dyDescent="0.2">
      <c r="A30" s="45"/>
      <c r="B30" s="27" t="s">
        <v>25</v>
      </c>
      <c r="C30" s="39"/>
      <c r="D30" s="29"/>
      <c r="E30" s="24">
        <v>864154</v>
      </c>
      <c r="F30" s="24">
        <v>928783.92</v>
      </c>
      <c r="G30" s="24">
        <f t="shared" si="0"/>
        <v>64629.920000000042</v>
      </c>
      <c r="H30" s="25" t="s">
        <v>4</v>
      </c>
    </row>
    <row r="31" spans="1:8" s="9" customFormat="1" ht="50.1" customHeight="1" x14ac:dyDescent="0.2">
      <c r="A31" s="45"/>
      <c r="B31" s="27" t="s">
        <v>26</v>
      </c>
      <c r="C31" s="41"/>
      <c r="D31" s="29"/>
      <c r="E31" s="24">
        <v>3217.5</v>
      </c>
      <c r="F31" s="24">
        <v>3935.56</v>
      </c>
      <c r="G31" s="24">
        <f>F31-E31</f>
        <v>718.06</v>
      </c>
      <c r="H31" s="25" t="s">
        <v>4</v>
      </c>
    </row>
    <row r="32" spans="1:8" s="9" customFormat="1" ht="65.099999999999994" customHeight="1" x14ac:dyDescent="0.2">
      <c r="A32" s="45"/>
      <c r="B32" s="27" t="s">
        <v>51</v>
      </c>
      <c r="C32" s="41"/>
      <c r="D32" s="29"/>
      <c r="E32" s="24">
        <v>1448</v>
      </c>
      <c r="F32" s="24">
        <v>0</v>
      </c>
      <c r="G32" s="24">
        <f>F32-E32</f>
        <v>-1448</v>
      </c>
      <c r="H32" s="25" t="s">
        <v>4</v>
      </c>
    </row>
    <row r="33" spans="1:8" s="9" customFormat="1" ht="84.95" customHeight="1" x14ac:dyDescent="0.2">
      <c r="A33" s="45"/>
      <c r="B33" s="27" t="s">
        <v>52</v>
      </c>
      <c r="C33" s="41"/>
      <c r="D33" s="29"/>
      <c r="E33" s="24">
        <v>176473.21</v>
      </c>
      <c r="F33" s="24">
        <v>0</v>
      </c>
      <c r="G33" s="24">
        <f>F33-E33</f>
        <v>-176473.21</v>
      </c>
      <c r="H33" s="25" t="s">
        <v>4</v>
      </c>
    </row>
    <row r="34" spans="1:8" s="9" customFormat="1" ht="54.95" customHeight="1" x14ac:dyDescent="0.2">
      <c r="A34" s="46"/>
      <c r="B34" s="34"/>
      <c r="C34" s="43"/>
      <c r="D34" s="23" t="s">
        <v>38</v>
      </c>
      <c r="E34" s="35">
        <f>SUM(E2:E33)</f>
        <v>8141903.2100000009</v>
      </c>
      <c r="F34" s="35">
        <f>SUM(F2:F33)</f>
        <v>8555842.9200000018</v>
      </c>
      <c r="G34" s="35">
        <f>SUM(G2:G33)</f>
        <v>413939.70999999961</v>
      </c>
      <c r="H34" s="36"/>
    </row>
    <row r="35" spans="1:8" s="9" customFormat="1" ht="87.75" customHeight="1" x14ac:dyDescent="0.2">
      <c r="A35" s="50" t="s">
        <v>49</v>
      </c>
      <c r="B35" s="51"/>
      <c r="C35" s="51"/>
      <c r="D35" s="51"/>
      <c r="E35" s="51"/>
      <c r="F35" s="51"/>
      <c r="G35" s="51"/>
      <c r="H35" s="52"/>
    </row>
    <row r="36" spans="1:8" s="9" customFormat="1" ht="65.099999999999994" customHeight="1" x14ac:dyDescent="0.2">
      <c r="A36" s="47"/>
      <c r="B36" s="2"/>
      <c r="C36" s="2"/>
      <c r="D36" s="8"/>
      <c r="E36" s="5"/>
      <c r="F36" s="5"/>
      <c r="G36" s="5"/>
      <c r="H36" s="6"/>
    </row>
    <row r="37" spans="1:8" s="9" customFormat="1" ht="99.95" customHeight="1" x14ac:dyDescent="0.2">
      <c r="A37" s="47"/>
      <c r="B37" s="2"/>
      <c r="C37" s="2"/>
      <c r="D37" s="4"/>
      <c r="E37" s="5"/>
      <c r="F37" s="5"/>
      <c r="G37" s="5"/>
      <c r="H37" s="6"/>
    </row>
    <row r="38" spans="1:8" s="9" customFormat="1" ht="65.099999999999994" customHeight="1" x14ac:dyDescent="0.2">
      <c r="A38" s="47"/>
      <c r="B38" s="2"/>
      <c r="C38" s="2"/>
      <c r="D38" s="4"/>
      <c r="E38" s="5"/>
      <c r="F38" s="5"/>
      <c r="G38" s="5"/>
      <c r="H38" s="6"/>
    </row>
    <row r="39" spans="1:8" s="9" customFormat="1" ht="50.1" customHeight="1" x14ac:dyDescent="0.2">
      <c r="A39" s="47"/>
      <c r="B39" s="2"/>
      <c r="C39" s="2"/>
      <c r="D39" s="4"/>
      <c r="E39" s="5"/>
      <c r="F39" s="5"/>
      <c r="G39" s="5"/>
      <c r="H39" s="6"/>
    </row>
    <row r="40" spans="1:8" s="9" customFormat="1" ht="39.950000000000003" customHeight="1" x14ac:dyDescent="0.2">
      <c r="A40" s="47"/>
      <c r="B40" s="2"/>
      <c r="C40" s="2"/>
      <c r="D40" s="8"/>
      <c r="E40" s="5"/>
      <c r="F40" s="5"/>
      <c r="G40" s="5"/>
      <c r="H40" s="6"/>
    </row>
    <row r="41" spans="1:8" s="9" customFormat="1" ht="65.099999999999994" customHeight="1" x14ac:dyDescent="0.2">
      <c r="A41" s="47"/>
      <c r="B41" s="2"/>
      <c r="C41" s="2"/>
      <c r="D41" s="8"/>
      <c r="E41" s="5"/>
      <c r="F41" s="5"/>
      <c r="G41" s="5"/>
      <c r="H41" s="6"/>
    </row>
    <row r="42" spans="1:8" s="9" customFormat="1" ht="30" customHeight="1" x14ac:dyDescent="0.2">
      <c r="A42" s="47"/>
      <c r="B42" s="2"/>
      <c r="C42" s="2"/>
      <c r="D42" s="8"/>
      <c r="E42" s="5"/>
      <c r="F42" s="5"/>
      <c r="G42" s="5"/>
      <c r="H42" s="6"/>
    </row>
    <row r="43" spans="1:8" s="10" customFormat="1" ht="8.25" customHeight="1" x14ac:dyDescent="0.25">
      <c r="A43" s="6"/>
      <c r="D43" s="11"/>
      <c r="H43" s="11"/>
    </row>
    <row r="44" spans="1:8" s="10" customFormat="1" x14ac:dyDescent="0.25">
      <c r="A44" s="6"/>
      <c r="D44" s="11"/>
      <c r="H44" s="11"/>
    </row>
    <row r="45" spans="1:8" s="10" customFormat="1" x14ac:dyDescent="0.25">
      <c r="A45" s="6"/>
      <c r="D45" s="11"/>
      <c r="H45" s="11"/>
    </row>
    <row r="46" spans="1:8" s="9" customFormat="1" ht="50.1" customHeight="1" x14ac:dyDescent="0.2">
      <c r="A46" s="48"/>
      <c r="B46" s="21"/>
      <c r="C46" s="21"/>
      <c r="D46" s="4"/>
      <c r="E46" s="5"/>
      <c r="F46" s="5"/>
      <c r="G46" s="5"/>
      <c r="H46" s="6"/>
    </row>
    <row r="47" spans="1:8" s="9" customFormat="1" ht="50.1" customHeight="1" x14ac:dyDescent="0.2">
      <c r="A47" s="48"/>
      <c r="B47" s="21"/>
      <c r="C47" s="21"/>
      <c r="D47" s="8"/>
      <c r="E47" s="5"/>
      <c r="F47" s="5"/>
      <c r="G47" s="5"/>
      <c r="H47" s="6"/>
    </row>
    <row r="48" spans="1:8" s="9" customFormat="1" ht="50.1" customHeight="1" x14ac:dyDescent="0.2">
      <c r="A48" s="48"/>
      <c r="B48" s="21"/>
      <c r="C48" s="21"/>
      <c r="D48" s="8"/>
      <c r="E48" s="5"/>
      <c r="F48" s="5"/>
      <c r="G48" s="5"/>
      <c r="H48" s="6"/>
    </row>
    <row r="49" spans="1:8" s="9" customFormat="1" ht="50.1" customHeight="1" x14ac:dyDescent="0.2">
      <c r="A49" s="48"/>
      <c r="B49" s="21"/>
      <c r="C49" s="21"/>
      <c r="D49" s="8"/>
      <c r="E49" s="5"/>
      <c r="F49" s="5"/>
      <c r="G49" s="5"/>
      <c r="H49" s="6"/>
    </row>
    <row r="50" spans="1:8" s="9" customFormat="1" ht="50.1" customHeight="1" x14ac:dyDescent="0.2">
      <c r="A50" s="48"/>
      <c r="B50" s="21"/>
      <c r="C50" s="21"/>
      <c r="D50" s="8"/>
      <c r="E50" s="5"/>
      <c r="F50" s="5"/>
      <c r="G50" s="5"/>
      <c r="H50" s="6"/>
    </row>
    <row r="51" spans="1:8" s="12" customFormat="1" ht="50.1" customHeight="1" x14ac:dyDescent="0.2">
      <c r="A51" s="48"/>
      <c r="B51" s="21"/>
      <c r="C51" s="21"/>
      <c r="D51" s="8"/>
      <c r="E51" s="5"/>
      <c r="F51" s="5"/>
      <c r="G51" s="5"/>
      <c r="H51" s="6"/>
    </row>
    <row r="52" spans="1:8" s="12" customFormat="1" ht="50.1" customHeight="1" x14ac:dyDescent="0.2">
      <c r="A52" s="48"/>
      <c r="B52" s="21"/>
      <c r="C52" s="21"/>
      <c r="D52" s="8"/>
      <c r="E52" s="5"/>
      <c r="F52" s="5"/>
      <c r="G52" s="5"/>
      <c r="H52" s="6"/>
    </row>
    <row r="53" spans="1:8" s="12" customFormat="1" ht="50.1" customHeight="1" x14ac:dyDescent="0.2">
      <c r="A53" s="48"/>
      <c r="B53" s="21"/>
      <c r="C53" s="21"/>
      <c r="D53" s="8"/>
      <c r="E53" s="5"/>
      <c r="F53" s="5"/>
      <c r="G53" s="5"/>
      <c r="H53" s="6"/>
    </row>
    <row r="54" spans="1:8" s="12" customFormat="1" ht="50.1" customHeight="1" x14ac:dyDescent="0.2">
      <c r="A54" s="48"/>
      <c r="B54" s="21"/>
      <c r="C54" s="21"/>
      <c r="D54" s="8"/>
      <c r="E54" s="5"/>
      <c r="F54" s="5"/>
      <c r="G54" s="5"/>
      <c r="H54" s="6"/>
    </row>
    <row r="55" spans="1:8" s="12" customFormat="1" ht="50.1" customHeight="1" x14ac:dyDescent="0.2">
      <c r="A55" s="48"/>
      <c r="B55" s="21"/>
      <c r="C55" s="21"/>
      <c r="D55" s="8"/>
      <c r="E55" s="5"/>
      <c r="F55" s="5"/>
      <c r="G55" s="5"/>
      <c r="H55" s="6"/>
    </row>
    <row r="56" spans="1:8" s="10" customFormat="1" ht="45" customHeight="1" x14ac:dyDescent="0.25">
      <c r="A56" s="6"/>
      <c r="C56" s="13"/>
      <c r="D56" s="13"/>
      <c r="E56" s="14"/>
      <c r="F56" s="14"/>
      <c r="G56" s="14"/>
      <c r="H56" s="3"/>
    </row>
    <row r="57" spans="1:8" s="10" customFormat="1" x14ac:dyDescent="0.25">
      <c r="A57" s="6"/>
      <c r="B57" s="7"/>
      <c r="C57" s="7"/>
      <c r="D57" s="7"/>
      <c r="E57" s="7"/>
      <c r="F57" s="7"/>
      <c r="G57" s="15"/>
      <c r="H57" s="7"/>
    </row>
    <row r="58" spans="1:8" s="12" customFormat="1" ht="80.099999999999994" customHeight="1" x14ac:dyDescent="0.25">
      <c r="A58" s="6"/>
      <c r="B58" s="7"/>
      <c r="C58" s="7"/>
      <c r="D58" s="7"/>
      <c r="E58" s="7"/>
      <c r="F58" s="7"/>
      <c r="G58" s="7"/>
      <c r="H58" s="7"/>
    </row>
    <row r="59" spans="1:8" s="12" customFormat="1" ht="54.95" customHeight="1" x14ac:dyDescent="0.25">
      <c r="A59" s="6"/>
      <c r="B59" s="7"/>
      <c r="C59" s="7"/>
      <c r="D59" s="7"/>
      <c r="E59" s="7"/>
      <c r="F59" s="7"/>
      <c r="G59" s="7"/>
      <c r="H59" s="7"/>
    </row>
    <row r="60" spans="1:8" s="12" customFormat="1" ht="54.95" customHeight="1" x14ac:dyDescent="0.25">
      <c r="A60" s="6"/>
      <c r="B60" s="7"/>
      <c r="C60" s="7"/>
      <c r="D60" s="7"/>
      <c r="E60" s="7"/>
      <c r="F60" s="7"/>
      <c r="G60" s="7"/>
      <c r="H60" s="7"/>
    </row>
    <row r="61" spans="1:8" s="12" customFormat="1" ht="35.1" customHeight="1" x14ac:dyDescent="0.25">
      <c r="A61" s="6"/>
      <c r="B61" s="7"/>
      <c r="C61" s="7"/>
      <c r="D61" s="7"/>
      <c r="E61" s="7"/>
      <c r="F61" s="7"/>
      <c r="G61" s="7"/>
      <c r="H61" s="7"/>
    </row>
    <row r="62" spans="1:8" s="12" customFormat="1" ht="50.1" customHeight="1" x14ac:dyDescent="0.25">
      <c r="A62" s="6"/>
      <c r="B62" s="7"/>
      <c r="C62" s="7"/>
      <c r="D62" s="7"/>
      <c r="E62" s="7"/>
      <c r="F62" s="7"/>
      <c r="G62" s="7"/>
      <c r="H62" s="7"/>
    </row>
    <row r="63" spans="1:8" s="12" customFormat="1" ht="50.1" customHeight="1" x14ac:dyDescent="0.25">
      <c r="A63" s="6"/>
      <c r="B63" s="7"/>
      <c r="C63" s="7"/>
      <c r="D63" s="7"/>
      <c r="E63" s="7"/>
      <c r="F63" s="7"/>
      <c r="G63" s="7"/>
      <c r="H63" s="7"/>
    </row>
    <row r="64" spans="1:8" s="12" customFormat="1" ht="39.950000000000003" customHeight="1" x14ac:dyDescent="0.25">
      <c r="A64" s="6"/>
      <c r="B64" s="7"/>
      <c r="C64" s="7"/>
      <c r="D64" s="7"/>
      <c r="E64" s="7"/>
      <c r="F64" s="7"/>
      <c r="G64" s="7"/>
      <c r="H64" s="7"/>
    </row>
    <row r="65" spans="1:8" s="12" customFormat="1" ht="39.950000000000003" customHeight="1" x14ac:dyDescent="0.25">
      <c r="A65" s="6"/>
      <c r="B65" s="7"/>
      <c r="C65" s="7"/>
      <c r="D65" s="7"/>
      <c r="E65" s="7"/>
      <c r="F65" s="7"/>
      <c r="G65" s="7"/>
      <c r="H65" s="7"/>
    </row>
    <row r="66" spans="1:8" s="12" customFormat="1" ht="39.950000000000003" customHeight="1" x14ac:dyDescent="0.25">
      <c r="A66" s="6"/>
      <c r="B66" s="7"/>
      <c r="C66" s="7"/>
      <c r="D66" s="7"/>
      <c r="E66" s="7"/>
      <c r="F66" s="7"/>
      <c r="G66" s="7"/>
      <c r="H66" s="7"/>
    </row>
    <row r="67" spans="1:8" s="12" customFormat="1" ht="39.950000000000003" customHeight="1" x14ac:dyDescent="0.25">
      <c r="A67" s="6"/>
      <c r="B67" s="7"/>
      <c r="C67" s="7"/>
      <c r="D67" s="7"/>
      <c r="E67" s="7"/>
      <c r="F67" s="7"/>
      <c r="G67" s="7"/>
      <c r="H67" s="7"/>
    </row>
    <row r="68" spans="1:8" s="3" customFormat="1" x14ac:dyDescent="0.25">
      <c r="A68" s="6"/>
      <c r="B68" s="7"/>
      <c r="C68" s="7"/>
      <c r="D68" s="7"/>
      <c r="E68" s="7"/>
      <c r="F68" s="7"/>
      <c r="G68" s="7"/>
      <c r="H68" s="7"/>
    </row>
    <row r="69" spans="1:8" ht="9" customHeight="1" x14ac:dyDescent="0.25"/>
    <row r="70" spans="1:8" ht="8.25" customHeight="1" x14ac:dyDescent="0.25"/>
    <row r="71" spans="1:8" ht="8.25" customHeight="1" x14ac:dyDescent="0.25"/>
    <row r="72" spans="1:8" ht="9" customHeight="1" x14ac:dyDescent="0.25"/>
    <row r="73" spans="1:8" ht="8.25" customHeight="1" x14ac:dyDescent="0.25"/>
    <row r="74" spans="1:8" ht="8.25" customHeight="1" x14ac:dyDescent="0.25"/>
    <row r="75" spans="1:8" ht="8.25" customHeight="1" x14ac:dyDescent="0.25"/>
    <row r="76" spans="1:8" ht="8.25" customHeight="1" x14ac:dyDescent="0.25"/>
    <row r="78" spans="1:8" ht="8.25" customHeight="1" x14ac:dyDescent="0.25"/>
    <row r="86" ht="50.1" customHeight="1" x14ac:dyDescent="0.25"/>
  </sheetData>
  <mergeCells count="1">
    <mergeCell ref="A35:H35"/>
  </mergeCells>
  <phoneticPr fontId="0" type="noConversion"/>
  <printOptions horizontalCentered="1" verticalCentered="1"/>
  <pageMargins left="0.25" right="0.25" top="0.3" bottom="0.75" header="0.5" footer="0.5"/>
  <pageSetup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defaultRowHeight="12.75" x14ac:dyDescent="0.2"/>
  <cols>
    <col min="1" max="1" width="62.85546875" style="17" customWidth="1"/>
    <col min="2" max="2" width="33.5703125" style="17" customWidth="1"/>
    <col min="3" max="16384" width="9.140625" style="17"/>
  </cols>
  <sheetData>
    <row r="1" spans="1:3" ht="25.5" x14ac:dyDescent="0.2">
      <c r="A1" s="18" t="s">
        <v>29</v>
      </c>
      <c r="B1" s="18" t="s">
        <v>30</v>
      </c>
      <c r="C1" s="16"/>
    </row>
    <row r="2" spans="1:3" ht="105" x14ac:dyDescent="0.25">
      <c r="A2" s="20" t="s">
        <v>48</v>
      </c>
      <c r="B2" s="17">
        <v>413.95299999999997</v>
      </c>
    </row>
    <row r="3" spans="1:3" x14ac:dyDescent="0.2">
      <c r="A3" s="19" t="s">
        <v>33</v>
      </c>
      <c r="B3" s="19">
        <f>SUM(B2:B2)</f>
        <v>413.95299999999997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 Element Comparison</vt:lpstr>
      <vt:lpstr>Add or Remove Program Changes</vt:lpstr>
      <vt:lpstr>'Data Element Comparison'!Print_Area</vt:lpstr>
      <vt:lpstr>'Data Element Comparison'!Print_Titles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Parker, Charlene - OCIO</cp:lastModifiedBy>
  <cp:lastPrinted>2015-12-02T14:33:57Z</cp:lastPrinted>
  <dcterms:created xsi:type="dcterms:W3CDTF">2000-01-10T18:54:20Z</dcterms:created>
  <dcterms:modified xsi:type="dcterms:W3CDTF">2015-12-28T16:26:52Z</dcterms:modified>
</cp:coreProperties>
</file>