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OECA\ICR Renewals\WA 1-04 (FY 2015)\Expire 2015-09\0997.11\"/>
    </mc:Choice>
  </mc:AlternateContent>
  <bookViews>
    <workbookView xWindow="0" yWindow="0" windowWidth="28800" windowHeight="12135"/>
  </bookViews>
  <sheets>
    <sheet name="Industry" sheetId="1" r:id="rId1"/>
    <sheet name="Agency"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9" i="2"/>
  <c r="H10" i="2"/>
  <c r="G8" i="2"/>
  <c r="G9" i="2"/>
  <c r="G10" i="2"/>
  <c r="H7" i="2"/>
  <c r="G7" i="2"/>
  <c r="H5" i="2"/>
  <c r="G5" i="2"/>
  <c r="F8" i="2"/>
  <c r="F9" i="2"/>
  <c r="F10" i="2"/>
  <c r="F7" i="2"/>
  <c r="F5" i="2"/>
  <c r="F11" i="2" l="1"/>
  <c r="K28" i="1"/>
  <c r="E10" i="1"/>
  <c r="I10" i="2" l="1"/>
  <c r="I9" i="2"/>
  <c r="I8" i="2"/>
  <c r="I7" i="2"/>
  <c r="I5" i="2"/>
  <c r="F4" i="2"/>
  <c r="D10" i="2"/>
  <c r="D9" i="2"/>
  <c r="D8" i="2"/>
  <c r="D7" i="2"/>
  <c r="D5" i="2"/>
  <c r="D4" i="2"/>
  <c r="I11" i="2" l="1"/>
  <c r="H4" i="2"/>
  <c r="G4" i="2"/>
  <c r="D25" i="1"/>
  <c r="F25" i="1" s="1"/>
  <c r="D16" i="1"/>
  <c r="F16" i="1" s="1"/>
  <c r="D15" i="1"/>
  <c r="F15" i="1" s="1"/>
  <c r="D14" i="1"/>
  <c r="F14" i="1" s="1"/>
  <c r="D10" i="1"/>
  <c r="F10" i="1" s="1"/>
  <c r="D9" i="1"/>
  <c r="F9" i="1" s="1"/>
  <c r="I4" i="2" l="1"/>
  <c r="H9" i="1"/>
  <c r="G9" i="1"/>
  <c r="H10" i="1"/>
  <c r="H14" i="1"/>
  <c r="H15" i="1"/>
  <c r="G16" i="1"/>
  <c r="H16" i="1"/>
  <c r="I16" i="1" s="1"/>
  <c r="H25" i="1"/>
  <c r="G25" i="1"/>
  <c r="I25" i="1" s="1"/>
  <c r="I27" i="1" s="1"/>
  <c r="G14" i="1"/>
  <c r="I14" i="1" s="1"/>
  <c r="G15" i="1"/>
  <c r="I15" i="1" s="1"/>
  <c r="G10" i="1"/>
  <c r="I10" i="1" s="1"/>
  <c r="F18" i="1" l="1"/>
  <c r="I9" i="1"/>
  <c r="I18" i="1" s="1"/>
  <c r="I28" i="1" s="1"/>
  <c r="I30" i="1" s="1"/>
  <c r="F27" i="1"/>
  <c r="F28" i="1" s="1"/>
</calcChain>
</file>

<file path=xl/sharedStrings.xml><?xml version="1.0" encoding="utf-8"?>
<sst xmlns="http://schemas.openxmlformats.org/spreadsheetml/2006/main" count="85" uniqueCount="75">
  <si>
    <t>Burden item</t>
  </si>
  <si>
    <t>1.  Applications</t>
  </si>
  <si>
    <t>N/A</t>
  </si>
  <si>
    <t>2.  Survey and Studies</t>
  </si>
  <si>
    <t>3.  Reporting Requirements</t>
  </si>
  <si>
    <t xml:space="preserve">   B.  Required activities</t>
  </si>
  <si>
    <t xml:space="preserve">   C.  Create information</t>
  </si>
  <si>
    <t>See 3B</t>
  </si>
  <si>
    <t xml:space="preserve">   D.  Gather existing information</t>
  </si>
  <si>
    <t xml:space="preserve">   E.   Write report</t>
  </si>
  <si>
    <t xml:space="preserve">       Report of performance test</t>
  </si>
  <si>
    <t>Subtotal for Reporting Requirements</t>
  </si>
  <si>
    <t>4.  Recordkeeping requirements</t>
  </si>
  <si>
    <t xml:space="preserve">   B.  Plan activities</t>
  </si>
  <si>
    <t xml:space="preserve">   C.  Implement activities </t>
  </si>
  <si>
    <t xml:space="preserve">   D.  Develop record system</t>
  </si>
  <si>
    <t xml:space="preserve"> </t>
  </si>
  <si>
    <t xml:space="preserve">   E.  Time to enter information</t>
  </si>
  <si>
    <t xml:space="preserve">   F. Time for audits </t>
  </si>
  <si>
    <t>Subtotal for Recordkeeping Requirements</t>
  </si>
  <si>
    <t xml:space="preserve"> (A) Person-hours per occurrence</t>
  </si>
  <si>
    <t>(B) No. of occurrences per respondent per year</t>
  </si>
  <si>
    <t>(C) Person-hours per respondent per year (AxB)</t>
  </si>
  <si>
    <t>(E) Technical person-hours per year (CxD)</t>
  </si>
  <si>
    <t>(F) Management person-hours per year (Ex0.05)</t>
  </si>
  <si>
    <t>(G) Clerical person-hours per year (Ex0.01)</t>
  </si>
  <si>
    <t>Table 1:  Annual Respondent Burden and Cost – NSPS for Petroleum Dry Cleaners (40 CFR Part 60, Subpart JJJ) (Renewal)</t>
  </si>
  <si>
    <t>Assumptions:</t>
  </si>
  <si>
    <r>
      <t xml:space="preserve">a </t>
    </r>
    <r>
      <rPr>
        <sz val="10"/>
        <color theme="1"/>
        <rFont val="Times New Roman"/>
        <family val="1"/>
      </rPr>
      <t xml:space="preserve"> We have assumed that there are approximately 1,000 existing sources that are currently subject to the rule with an estimated 20 new additional sources per year over the next three years.  The rule stipulates that only new sources with one-time-only requirements are subject to this subpart.  We therefore, concluded that the number of respondents for this renewal ICR is 20 sources per year. </t>
    </r>
  </si>
  <si>
    <t>Activity</t>
  </si>
  <si>
    <t xml:space="preserve">1.   Initial performance test </t>
  </si>
  <si>
    <r>
      <t xml:space="preserve">2    Repeat performance test </t>
    </r>
    <r>
      <rPr>
        <vertAlign val="superscript"/>
        <sz val="12"/>
        <color theme="1"/>
        <rFont val="Times New Roman"/>
        <family val="1"/>
      </rPr>
      <t>c, d</t>
    </r>
  </si>
  <si>
    <t>3.   Report review</t>
  </si>
  <si>
    <r>
      <t xml:space="preserve">        Notification of actual startup </t>
    </r>
    <r>
      <rPr>
        <vertAlign val="superscript"/>
        <sz val="12"/>
        <color theme="1"/>
        <rFont val="Times New Roman"/>
        <family val="1"/>
      </rPr>
      <t>c</t>
    </r>
  </si>
  <si>
    <r>
      <t xml:space="preserve">        Initial performance test </t>
    </r>
    <r>
      <rPr>
        <vertAlign val="superscript"/>
        <sz val="12"/>
        <color theme="1"/>
        <rFont val="Times New Roman"/>
        <family val="1"/>
      </rPr>
      <t>c, e</t>
    </r>
  </si>
  <si>
    <r>
      <t xml:space="preserve">        Repeat performance test </t>
    </r>
    <r>
      <rPr>
        <vertAlign val="superscript"/>
        <sz val="12"/>
        <color theme="1"/>
        <rFont val="Times New Roman"/>
        <family val="1"/>
      </rPr>
      <t>c, f</t>
    </r>
  </si>
  <si>
    <t>Table 2:  Average Annual EPA Burden and Cost - NSPS for Petroleum Dry Cleaners (40 CFR Part 60, Subpart JJJ)  (Renewal)</t>
  </si>
  <si>
    <t>(A) EPA person-hours per occurrence</t>
  </si>
  <si>
    <t>(B) No. of occurrences per plant per year</t>
  </si>
  <si>
    <t>(C) EPA person-hours per plant per year (AxB)</t>
  </si>
  <si>
    <r>
      <t xml:space="preserve">(D) Plants per year  </t>
    </r>
    <r>
      <rPr>
        <b/>
        <vertAlign val="superscript"/>
        <sz val="12"/>
        <color theme="1"/>
        <rFont val="Times New Roman"/>
        <family val="1"/>
      </rPr>
      <t>a</t>
    </r>
  </si>
  <si>
    <r>
      <t xml:space="preserve">(H) Cost, $ </t>
    </r>
    <r>
      <rPr>
        <b/>
        <vertAlign val="superscript"/>
        <sz val="12"/>
        <color theme="1"/>
        <rFont val="Times New Roman"/>
        <family val="1"/>
      </rPr>
      <t>b</t>
    </r>
  </si>
  <si>
    <t>(G) Clerical person-hours per year (Ex0.1)</t>
  </si>
  <si>
    <r>
      <t xml:space="preserve">        Notification of  construction/</t>
    </r>
    <r>
      <rPr>
        <sz val="10"/>
        <color theme="1"/>
        <rFont val="Times New Roman"/>
        <family val="1"/>
      </rPr>
      <t xml:space="preserve">reconstruction </t>
    </r>
    <r>
      <rPr>
        <vertAlign val="superscript"/>
        <sz val="12"/>
        <color theme="1"/>
        <rFont val="Times New Roman"/>
        <family val="1"/>
      </rPr>
      <t>c</t>
    </r>
  </si>
  <si>
    <r>
      <t>c</t>
    </r>
    <r>
      <rPr>
        <sz val="10"/>
        <color theme="1"/>
        <rFont val="Times New Roman"/>
        <family val="1"/>
      </rPr>
      <t xml:space="preserve">  This is a one-time only activity.    </t>
    </r>
    <r>
      <rPr>
        <vertAlign val="superscript"/>
        <sz val="12"/>
        <color theme="1"/>
        <rFont val="Times New Roman"/>
        <family val="1"/>
      </rPr>
      <t xml:space="preserve"> </t>
    </r>
  </si>
  <si>
    <r>
      <t>d</t>
    </r>
    <r>
      <rPr>
        <sz val="10"/>
        <color theme="1"/>
        <rFont val="Times New Roman"/>
        <family val="1"/>
      </rPr>
      <t xml:space="preserve">  We have assumed that 20 percent of respondents will have to repeat performance test</t>
    </r>
  </si>
  <si>
    <r>
      <t xml:space="preserve">e  </t>
    </r>
    <r>
      <rPr>
        <sz val="10"/>
        <color theme="1"/>
        <rFont val="Times New Roman"/>
        <family val="1"/>
      </rPr>
      <t>We have assumed that each respondent will take 7.5 hours to review the initial performance test report.</t>
    </r>
  </si>
  <si>
    <r>
      <t>f</t>
    </r>
    <r>
      <rPr>
        <sz val="10"/>
        <color theme="1"/>
        <rFont val="Times New Roman"/>
        <family val="1"/>
      </rPr>
      <t xml:space="preserve">  We have assumed that 20 percent of respondents will have to review the repeat performance test report.</t>
    </r>
  </si>
  <si>
    <r>
      <t xml:space="preserve">Capital and O&amp;M Cost (see Section 6(b)(iii)): </t>
    </r>
    <r>
      <rPr>
        <b/>
        <vertAlign val="superscript"/>
        <sz val="10"/>
        <rFont val="Times New Roman"/>
        <family val="1"/>
      </rPr>
      <t>h</t>
    </r>
  </si>
  <si>
    <r>
      <t xml:space="preserve">TOTAL COST: </t>
    </r>
    <r>
      <rPr>
        <b/>
        <vertAlign val="superscript"/>
        <sz val="10"/>
        <rFont val="Times New Roman"/>
        <family val="1"/>
      </rPr>
      <t>h</t>
    </r>
  </si>
  <si>
    <t>hr/resp</t>
  </si>
  <si>
    <t>See 4E</t>
  </si>
  <si>
    <t>See 3A</t>
  </si>
  <si>
    <t>See 4C</t>
  </si>
  <si>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$62.90 (GS-13, Step 5, $39.31 + 60%), Technical rate of $46.67 (GS-12, Step 1, $29.17 + 60%), and Clerical rate of $25.25 (GS-6, Step 3, $15.78 + 60%).  These rates are from the Office of Personnel Management (OPM) “2011 General Schedule” which excludes locality rates of pay.</t>
    </r>
  </si>
  <si>
    <r>
      <t xml:space="preserve">g </t>
    </r>
    <r>
      <rPr>
        <sz val="10"/>
        <color theme="1"/>
        <rFont val="Times New Roman"/>
        <family val="1"/>
      </rPr>
      <t>Totals have been rounded to 3 significant values.  Figures may not add exactly due to rounding.</t>
    </r>
  </si>
  <si>
    <r>
      <t xml:space="preserve">TOTAL ANNUAL BURDEN AND COST (rounded) </t>
    </r>
    <r>
      <rPr>
        <b/>
        <vertAlign val="superscript"/>
        <sz val="10"/>
        <color theme="1"/>
        <rFont val="Times New Roman"/>
        <family val="1"/>
      </rPr>
      <t>g</t>
    </r>
  </si>
  <si>
    <t xml:space="preserve">   A.  Familiarize with rule requirement</t>
  </si>
  <si>
    <r>
      <t xml:space="preserve">(D) Respondents per year </t>
    </r>
    <r>
      <rPr>
        <b/>
        <vertAlign val="superscript"/>
        <sz val="10"/>
        <rFont val="Times New Roman"/>
        <family val="1"/>
      </rPr>
      <t>a</t>
    </r>
  </si>
  <si>
    <r>
      <t>(H) Cost, $</t>
    </r>
    <r>
      <rPr>
        <b/>
        <vertAlign val="superscript"/>
        <sz val="12"/>
        <rFont val="Times New Roman"/>
        <family val="1"/>
      </rPr>
      <t xml:space="preserve"> </t>
    </r>
    <r>
      <rPr>
        <b/>
        <vertAlign val="superscript"/>
        <sz val="15"/>
        <rFont val="Times New Roman"/>
        <family val="1"/>
      </rPr>
      <t xml:space="preserve"> </t>
    </r>
    <r>
      <rPr>
        <b/>
        <vertAlign val="superscript"/>
        <sz val="12"/>
        <rFont val="Times New Roman"/>
        <family val="1"/>
      </rPr>
      <t>b</t>
    </r>
  </si>
  <si>
    <r>
      <t xml:space="preserve">       Initial performance test </t>
    </r>
    <r>
      <rPr>
        <vertAlign val="superscript"/>
        <sz val="12"/>
        <rFont val="Times New Roman"/>
        <family val="1"/>
      </rPr>
      <t>c, d</t>
    </r>
  </si>
  <si>
    <r>
      <t xml:space="preserve">       Repeat of performance test </t>
    </r>
    <r>
      <rPr>
        <vertAlign val="superscript"/>
        <sz val="12"/>
        <rFont val="Times New Roman"/>
        <family val="1"/>
      </rPr>
      <t>c, d, e</t>
    </r>
  </si>
  <si>
    <r>
      <t xml:space="preserve">       Notification of construction/ modification </t>
    </r>
    <r>
      <rPr>
        <vertAlign val="superscript"/>
        <sz val="12"/>
        <rFont val="Times New Roman"/>
        <family val="1"/>
      </rPr>
      <t>c, f</t>
    </r>
  </si>
  <si>
    <r>
      <t xml:space="preserve">       Notification of actual startup </t>
    </r>
    <r>
      <rPr>
        <vertAlign val="superscript"/>
        <sz val="12"/>
        <rFont val="Times New Roman"/>
        <family val="1"/>
      </rPr>
      <t>c, f</t>
    </r>
  </si>
  <si>
    <r>
      <t xml:space="preserve">       Notification of initial performance  test </t>
    </r>
    <r>
      <rPr>
        <vertAlign val="superscript"/>
        <sz val="10"/>
        <rFont val="Times New Roman"/>
        <family val="1"/>
      </rPr>
      <t>c , f</t>
    </r>
    <r>
      <rPr>
        <sz val="10"/>
        <rFont val="Times New Roman"/>
        <family val="1"/>
      </rPr>
      <t xml:space="preserve">       </t>
    </r>
  </si>
  <si>
    <r>
      <t xml:space="preserve">       Record of all performance tests </t>
    </r>
    <r>
      <rPr>
        <vertAlign val="superscript"/>
        <sz val="12"/>
        <rFont val="Times New Roman"/>
        <family val="1"/>
      </rPr>
      <t>c, g</t>
    </r>
  </si>
  <si>
    <r>
      <t xml:space="preserve">TOTAL LABOR BURDEN AND COST (rounded) </t>
    </r>
    <r>
      <rPr>
        <b/>
        <vertAlign val="superscript"/>
        <sz val="10"/>
        <rFont val="Times New Roman"/>
        <family val="1"/>
      </rPr>
      <t>h</t>
    </r>
  </si>
  <si>
    <r>
      <t xml:space="preserve">a </t>
    </r>
    <r>
      <rPr>
        <sz val="10"/>
        <rFont val="Times New Roman"/>
        <family val="1"/>
      </rPr>
      <t xml:space="preserve"> We have assumed that there are approximately 1,000 existing sources that are currently subject to the rule with an estimated 20 new additional sources per year over the next three years.  The rule stipulates that only new sources with one-time-only requirements are subject to this subpart.  We therefore, concluded that the number of respondents for this renewal ICR is 20 sources per year. </t>
    </r>
  </si>
  <si>
    <r>
      <t xml:space="preserve">    b</t>
    </r>
    <r>
      <rPr>
        <sz val="1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</si>
  <si>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    c</t>
    </r>
    <r>
      <rPr>
        <sz val="10"/>
        <rFont val="Times New Roman"/>
        <family val="1"/>
      </rPr>
      <t xml:space="preserve">  This is a one-time only activity.</t>
    </r>
  </si>
  <si>
    <r>
      <t xml:space="preserve">    d</t>
    </r>
    <r>
      <rPr>
        <sz val="10"/>
        <rFont val="Times New Roman"/>
        <family val="1"/>
      </rPr>
      <t xml:space="preserve">  We have assumed that it will take 61 hours for each respondent to complete the required activity.</t>
    </r>
  </si>
  <si>
    <r>
      <t xml:space="preserve">    e</t>
    </r>
    <r>
      <rPr>
        <sz val="10"/>
        <rFont val="Times New Roman"/>
        <family val="1"/>
      </rPr>
      <t xml:space="preserve">  We have assumed that 20 percent of respondents will have to repeat initial performance tests due to failure.</t>
    </r>
  </si>
  <si>
    <r>
      <t xml:space="preserve">    f</t>
    </r>
    <r>
      <rPr>
        <sz val="10"/>
        <rFont val="Times New Roman"/>
        <family val="1"/>
      </rPr>
      <t xml:space="preserve">  We have assumed that it will take 2 hours for respondents to write report.</t>
    </r>
  </si>
  <si>
    <r>
      <t xml:space="preserve">    g </t>
    </r>
    <r>
      <rPr>
        <sz val="10"/>
        <rFont val="Times New Roman"/>
        <family val="1"/>
      </rPr>
      <t xml:space="preserve"> We have assumed that it will take each respondent one hour to enter information on all performance tests.</t>
    </r>
  </si>
  <si>
    <r>
      <t xml:space="preserve">h </t>
    </r>
    <r>
      <rPr>
        <sz val="10"/>
        <rFont val="Times New Roman"/>
        <family val="1"/>
      </rPr>
      <t>Totals have been rounded to 3 significant values.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</si>
</sst>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5" formatCode="&quot;$&quot;#,##0.00"/>
  </numFmts>
  <fonts count="18"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vertAlign val="superscript"/>
      <sz val="12"/>
      <color theme="1"/>
      <name val="Times New Roman"/>
      <family val="1"/>
    </font>
    <font>
      <b/>
      <vertAlign val="superscript"/>
      <sz val="10"/>
      <color theme="1"/>
      <name val="Times New Roman"/>
      <family val="1"/>
    </font>
    <font>
      <b/>
      <sz val="11"/>
      <name val="Calibri"/>
      <family val="2"/>
      <scheme val="minor"/>
    </font>
    <font>
      <b/>
      <sz val="10"/>
      <name val="Times New Roman"/>
      <family val="1"/>
    </font>
    <font>
      <b/>
      <vertAlign val="superscript"/>
      <sz val="10"/>
      <name val="Times New Roman"/>
      <family val="1"/>
    </font>
    <font>
      <b/>
      <sz val="12"/>
      <name val="Times New Roman"/>
      <family val="1"/>
    </font>
    <font>
      <sz val="11"/>
      <name val="Calibri"/>
      <family val="2"/>
      <scheme val="minor"/>
    </font>
    <font>
      <b/>
      <vertAlign val="superscript"/>
      <sz val="12"/>
      <name val="Times New Roman"/>
      <family val="1"/>
    </font>
    <font>
      <b/>
      <vertAlign val="superscript"/>
      <sz val="15"/>
      <name val="Times New Roman"/>
      <family val="1"/>
    </font>
    <font>
      <sz val="10"/>
      <name val="Times New Roman"/>
      <family val="1"/>
    </font>
    <font>
      <vertAlign val="superscript"/>
      <sz val="12"/>
      <name val="Times New Roman"/>
      <family val="1"/>
    </font>
    <font>
      <vertAlign val="superscript"/>
      <sz val="10"/>
      <name val="Times New Roman"/>
      <family val="1"/>
    </font>
    <font>
      <b/>
      <i/>
      <sz val="10"/>
      <name val="Times New Roman"/>
      <family val="1"/>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7" fillId="0" borderId="1" xfId="0" applyFont="1" applyBorder="1"/>
    <xf numFmtId="6" fontId="8" fillId="0" borderId="1" xfId="0" applyNumberFormat="1" applyFont="1" applyBorder="1"/>
    <xf numFmtId="0" fontId="8" fillId="0" borderId="1" xfId="0" applyFont="1" applyBorder="1" applyAlignment="1">
      <alignment vertical="center"/>
    </xf>
    <xf numFmtId="0" fontId="8" fillId="0" borderId="0" xfId="0" applyFont="1" applyBorder="1" applyAlignment="1">
      <alignment vertical="center"/>
    </xf>
    <xf numFmtId="0" fontId="7" fillId="0" borderId="0" xfId="0" applyFont="1" applyBorder="1"/>
    <xf numFmtId="6" fontId="8" fillId="0" borderId="0" xfId="0" applyNumberFormat="1" applyFont="1" applyBorder="1"/>
    <xf numFmtId="0" fontId="2" fillId="0" borderId="0" xfId="0" applyFont="1" applyAlignment="1">
      <alignment vertical="center"/>
    </xf>
    <xf numFmtId="0" fontId="0" fillId="0" borderId="0" xfId="0" applyAlignment="1"/>
    <xf numFmtId="0" fontId="1" fillId="0" borderId="1" xfId="0" applyFont="1" applyBorder="1" applyAlignment="1">
      <alignment horizontal="center" vertical="center" wrapText="1"/>
    </xf>
    <xf numFmtId="8" fontId="1"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0" fontId="5" fillId="0" borderId="0" xfId="0" applyFont="1" applyAlignment="1">
      <alignment horizontal="left"/>
    </xf>
    <xf numFmtId="6" fontId="3"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inden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10" fillId="0" borderId="0" xfId="0" applyFont="1" applyAlignment="1">
      <alignment horizontal="left" vertical="center"/>
    </xf>
    <xf numFmtId="0" fontId="11"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0" xfId="0" applyFont="1" applyAlignment="1">
      <alignment wrapText="1"/>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horizontal="right" vertical="center"/>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right" vertical="center"/>
    </xf>
    <xf numFmtId="3" fontId="14" fillId="0" borderId="1" xfId="0" applyNumberFormat="1" applyFont="1" applyBorder="1" applyAlignment="1">
      <alignment horizontal="center" vertical="center"/>
    </xf>
    <xf numFmtId="8" fontId="14" fillId="0" borderId="1" xfId="0" applyNumberFormat="1" applyFont="1" applyBorder="1" applyAlignment="1">
      <alignment horizontal="right"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3" fontId="17" fillId="0" borderId="2" xfId="0" applyNumberFormat="1" applyFont="1" applyBorder="1" applyAlignment="1">
      <alignment horizontal="center" vertical="center"/>
    </xf>
    <xf numFmtId="3" fontId="17" fillId="0" borderId="3" xfId="0" applyNumberFormat="1" applyFont="1" applyBorder="1" applyAlignment="1">
      <alignment horizontal="center" vertical="center"/>
    </xf>
    <xf numFmtId="3" fontId="17" fillId="0" borderId="4" xfId="0" applyNumberFormat="1" applyFont="1" applyBorder="1" applyAlignment="1">
      <alignment horizontal="center" vertical="center"/>
    </xf>
    <xf numFmtId="165" fontId="17" fillId="0" borderId="1" xfId="0" applyNumberFormat="1" applyFont="1" applyBorder="1" applyAlignment="1">
      <alignment horizontal="right" vertical="center"/>
    </xf>
    <xf numFmtId="1" fontId="17" fillId="0" borderId="2" xfId="0" applyNumberFormat="1" applyFont="1" applyBorder="1" applyAlignment="1">
      <alignment horizontal="center" vertical="center"/>
    </xf>
    <xf numFmtId="1" fontId="17" fillId="0" borderId="3" xfId="0" applyNumberFormat="1" applyFont="1" applyBorder="1" applyAlignment="1">
      <alignment horizontal="center" vertical="center"/>
    </xf>
    <xf numFmtId="1" fontId="17" fillId="0" borderId="4" xfId="0" applyNumberFormat="1" applyFont="1" applyBorder="1" applyAlignment="1">
      <alignment horizontal="center" vertical="center"/>
    </xf>
    <xf numFmtId="0" fontId="14" fillId="0" borderId="1" xfId="0" applyFont="1" applyBorder="1" applyAlignment="1">
      <alignment vertical="center"/>
    </xf>
    <xf numFmtId="3" fontId="8" fillId="0" borderId="2"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6" fontId="8" fillId="0" borderId="1" xfId="0" applyNumberFormat="1" applyFont="1" applyBorder="1" applyAlignment="1">
      <alignment vertical="center"/>
    </xf>
    <xf numFmtId="8" fontId="11" fillId="0" borderId="0" xfId="0" applyNumberFormat="1" applyFont="1"/>
    <xf numFmtId="1" fontId="11" fillId="0" borderId="0" xfId="0" applyNumberFormat="1" applyFont="1"/>
    <xf numFmtId="0" fontId="8" fillId="0" borderId="0" xfId="0" applyFont="1" applyAlignment="1">
      <alignment vertical="center"/>
    </xf>
    <xf numFmtId="0" fontId="15" fillId="0" borderId="0" xfId="0" applyFont="1" applyAlignment="1">
      <alignment vertical="center"/>
    </xf>
    <xf numFmtId="0" fontId="15" fillId="0" borderId="0" xfId="0" applyFont="1"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election sqref="A1:I1"/>
    </sheetView>
  </sheetViews>
  <sheetFormatPr defaultRowHeight="15" x14ac:dyDescent="0.25"/>
  <cols>
    <col min="1" max="1" width="42" style="26" customWidth="1"/>
    <col min="2" max="2" width="10.5703125" style="26" customWidth="1"/>
    <col min="3" max="3" width="13.5703125" style="26" customWidth="1"/>
    <col min="4" max="4" width="11.28515625" style="26" customWidth="1"/>
    <col min="5" max="6" width="9.140625" style="26"/>
    <col min="7" max="7" width="12.42578125" style="26" customWidth="1"/>
    <col min="8" max="8" width="9.140625" style="26"/>
    <col min="9" max="9" width="12.85546875" style="26" customWidth="1"/>
    <col min="10" max="10" width="11.85546875" style="26" bestFit="1" customWidth="1"/>
    <col min="11" max="16384" width="9.140625" style="26"/>
  </cols>
  <sheetData>
    <row r="1" spans="1:9" ht="15.75" x14ac:dyDescent="0.25">
      <c r="A1" s="25" t="s">
        <v>26</v>
      </c>
      <c r="B1" s="25"/>
      <c r="C1" s="25"/>
      <c r="D1" s="25"/>
      <c r="E1" s="25"/>
      <c r="F1" s="25"/>
      <c r="G1" s="25"/>
      <c r="H1" s="25"/>
      <c r="I1" s="25"/>
    </row>
    <row r="2" spans="1:9" x14ac:dyDescent="0.25">
      <c r="F2" s="26">
        <v>103.97</v>
      </c>
      <c r="G2" s="26">
        <v>129.93</v>
      </c>
      <c r="H2" s="26">
        <v>51.79</v>
      </c>
    </row>
    <row r="3" spans="1:9" s="29" customFormat="1" ht="76.5" x14ac:dyDescent="0.25">
      <c r="A3" s="27" t="s">
        <v>0</v>
      </c>
      <c r="B3" s="28" t="s">
        <v>20</v>
      </c>
      <c r="C3" s="28" t="s">
        <v>21</v>
      </c>
      <c r="D3" s="28" t="s">
        <v>22</v>
      </c>
      <c r="E3" s="28" t="s">
        <v>58</v>
      </c>
      <c r="F3" s="28" t="s">
        <v>23</v>
      </c>
      <c r="G3" s="28" t="s">
        <v>24</v>
      </c>
      <c r="H3" s="28" t="s">
        <v>25</v>
      </c>
      <c r="I3" s="28" t="s">
        <v>59</v>
      </c>
    </row>
    <row r="4" spans="1:9" x14ac:dyDescent="0.25">
      <c r="A4" s="30" t="s">
        <v>1</v>
      </c>
      <c r="B4" s="31" t="s">
        <v>2</v>
      </c>
      <c r="C4" s="30"/>
      <c r="D4" s="31"/>
      <c r="E4" s="31"/>
      <c r="F4" s="31"/>
      <c r="G4" s="31"/>
      <c r="H4" s="31"/>
      <c r="I4" s="32"/>
    </row>
    <row r="5" spans="1:9" x14ac:dyDescent="0.25">
      <c r="A5" s="30" t="s">
        <v>3</v>
      </c>
      <c r="B5" s="31" t="s">
        <v>2</v>
      </c>
      <c r="C5" s="30"/>
      <c r="D5" s="31"/>
      <c r="E5" s="31"/>
      <c r="F5" s="31"/>
      <c r="G5" s="31"/>
      <c r="H5" s="31"/>
      <c r="I5" s="32"/>
    </row>
    <row r="6" spans="1:9" x14ac:dyDescent="0.25">
      <c r="A6" s="30" t="s">
        <v>4</v>
      </c>
      <c r="B6" s="33"/>
      <c r="C6" s="34"/>
      <c r="D6" s="33"/>
      <c r="E6" s="33"/>
      <c r="F6" s="33"/>
      <c r="G6" s="33"/>
      <c r="H6" s="33"/>
      <c r="I6" s="35"/>
    </row>
    <row r="7" spans="1:9" x14ac:dyDescent="0.25">
      <c r="A7" s="30" t="s">
        <v>57</v>
      </c>
      <c r="B7" s="31" t="s">
        <v>51</v>
      </c>
      <c r="C7" s="31"/>
      <c r="D7" s="31"/>
      <c r="E7" s="31"/>
      <c r="F7" s="31"/>
      <c r="G7" s="31"/>
      <c r="H7" s="31"/>
      <c r="I7" s="32"/>
    </row>
    <row r="8" spans="1:9" x14ac:dyDescent="0.25">
      <c r="A8" s="30" t="s">
        <v>5</v>
      </c>
      <c r="B8" s="33"/>
      <c r="C8" s="33"/>
      <c r="D8" s="33"/>
      <c r="E8" s="33"/>
      <c r="F8" s="33"/>
      <c r="G8" s="33"/>
      <c r="H8" s="33"/>
      <c r="I8" s="35"/>
    </row>
    <row r="9" spans="1:9" ht="18.75" x14ac:dyDescent="0.25">
      <c r="A9" s="30" t="s">
        <v>60</v>
      </c>
      <c r="B9" s="31">
        <v>61</v>
      </c>
      <c r="C9" s="31">
        <v>1</v>
      </c>
      <c r="D9" s="31">
        <f>B9*C9</f>
        <v>61</v>
      </c>
      <c r="E9" s="31">
        <v>20</v>
      </c>
      <c r="F9" s="36">
        <f>D9*E9</f>
        <v>1220</v>
      </c>
      <c r="G9" s="31">
        <f>F9*0.05</f>
        <v>61</v>
      </c>
      <c r="H9" s="31">
        <f>F9*0.1</f>
        <v>122</v>
      </c>
      <c r="I9" s="37">
        <f>F9*F$2+G9*G$2+H9*H$2</f>
        <v>141087.51</v>
      </c>
    </row>
    <row r="10" spans="1:9" ht="18.75" x14ac:dyDescent="0.25">
      <c r="A10" s="30" t="s">
        <v>61</v>
      </c>
      <c r="B10" s="31">
        <v>61</v>
      </c>
      <c r="C10" s="31">
        <v>1</v>
      </c>
      <c r="D10" s="31">
        <f>B10*C10</f>
        <v>61</v>
      </c>
      <c r="E10" s="31">
        <f>20*0.2</f>
        <v>4</v>
      </c>
      <c r="F10" s="36">
        <f>D10*E10</f>
        <v>244</v>
      </c>
      <c r="G10" s="31">
        <f>F10*0.05</f>
        <v>12.200000000000001</v>
      </c>
      <c r="H10" s="31">
        <f>F10*0.1</f>
        <v>24.400000000000002</v>
      </c>
      <c r="I10" s="37">
        <f>F10*F$2+G10*G$2+H10*H$2</f>
        <v>28217.502</v>
      </c>
    </row>
    <row r="11" spans="1:9" x14ac:dyDescent="0.25">
      <c r="A11" s="30" t="s">
        <v>6</v>
      </c>
      <c r="B11" s="31" t="s">
        <v>7</v>
      </c>
      <c r="C11" s="31"/>
      <c r="D11" s="31"/>
      <c r="E11" s="31"/>
      <c r="F11" s="31"/>
      <c r="G11" s="31"/>
      <c r="H11" s="31"/>
      <c r="I11" s="32"/>
    </row>
    <row r="12" spans="1:9" x14ac:dyDescent="0.25">
      <c r="A12" s="30" t="s">
        <v>8</v>
      </c>
      <c r="B12" s="31" t="s">
        <v>7</v>
      </c>
      <c r="C12" s="31"/>
      <c r="D12" s="31"/>
      <c r="E12" s="31"/>
      <c r="F12" s="31"/>
      <c r="G12" s="31"/>
      <c r="H12" s="31"/>
      <c r="I12" s="32"/>
    </row>
    <row r="13" spans="1:9" x14ac:dyDescent="0.25">
      <c r="A13" s="30" t="s">
        <v>9</v>
      </c>
      <c r="B13" s="33"/>
      <c r="C13" s="33"/>
      <c r="D13" s="33"/>
      <c r="E13" s="33"/>
      <c r="F13" s="33"/>
      <c r="G13" s="33"/>
      <c r="H13" s="33"/>
      <c r="I13" s="35"/>
    </row>
    <row r="14" spans="1:9" ht="18.75" x14ac:dyDescent="0.25">
      <c r="A14" s="30" t="s">
        <v>62</v>
      </c>
      <c r="B14" s="31">
        <v>2</v>
      </c>
      <c r="C14" s="31">
        <v>1</v>
      </c>
      <c r="D14" s="31">
        <f t="shared" ref="D14:D16" si="0">B14*C14</f>
        <v>2</v>
      </c>
      <c r="E14" s="31">
        <v>20</v>
      </c>
      <c r="F14" s="36">
        <f t="shared" ref="F14:F16" si="1">D14*E14</f>
        <v>40</v>
      </c>
      <c r="G14" s="31">
        <f t="shared" ref="G14:G16" si="2">F14*0.05</f>
        <v>2</v>
      </c>
      <c r="H14" s="31">
        <f t="shared" ref="H14:H16" si="3">F14*0.1</f>
        <v>4</v>
      </c>
      <c r="I14" s="37">
        <f>F14*F$2+G14*G$2+H14*H$2</f>
        <v>4625.82</v>
      </c>
    </row>
    <row r="15" spans="1:9" ht="18.75" x14ac:dyDescent="0.25">
      <c r="A15" s="30" t="s">
        <v>63</v>
      </c>
      <c r="B15" s="31">
        <v>2</v>
      </c>
      <c r="C15" s="31">
        <v>1</v>
      </c>
      <c r="D15" s="31">
        <f t="shared" si="0"/>
        <v>2</v>
      </c>
      <c r="E15" s="31">
        <v>20</v>
      </c>
      <c r="F15" s="36">
        <f t="shared" si="1"/>
        <v>40</v>
      </c>
      <c r="G15" s="31">
        <f t="shared" si="2"/>
        <v>2</v>
      </c>
      <c r="H15" s="31">
        <f t="shared" si="3"/>
        <v>4</v>
      </c>
      <c r="I15" s="37">
        <f>F15*F$2+G15*G$2+H15*H$2</f>
        <v>4625.82</v>
      </c>
    </row>
    <row r="16" spans="1:9" ht="15.75" x14ac:dyDescent="0.25">
      <c r="A16" s="30" t="s">
        <v>64</v>
      </c>
      <c r="B16" s="31">
        <v>2</v>
      </c>
      <c r="C16" s="31">
        <v>1</v>
      </c>
      <c r="D16" s="31">
        <f t="shared" si="0"/>
        <v>2</v>
      </c>
      <c r="E16" s="31">
        <v>20</v>
      </c>
      <c r="F16" s="36">
        <f t="shared" si="1"/>
        <v>40</v>
      </c>
      <c r="G16" s="31">
        <f t="shared" si="2"/>
        <v>2</v>
      </c>
      <c r="H16" s="31">
        <f t="shared" si="3"/>
        <v>4</v>
      </c>
      <c r="I16" s="37">
        <f>F16*F$2+G16*G$2+H16*H$2</f>
        <v>4625.82</v>
      </c>
    </row>
    <row r="17" spans="1:12" x14ac:dyDescent="0.25">
      <c r="A17" s="30" t="s">
        <v>10</v>
      </c>
      <c r="B17" s="31" t="s">
        <v>7</v>
      </c>
      <c r="C17" s="31"/>
      <c r="D17" s="31"/>
      <c r="E17" s="31"/>
      <c r="F17" s="31"/>
      <c r="G17" s="31"/>
      <c r="H17" s="31"/>
      <c r="I17" s="32"/>
    </row>
    <row r="18" spans="1:12" x14ac:dyDescent="0.25">
      <c r="A18" s="38" t="s">
        <v>11</v>
      </c>
      <c r="B18" s="39"/>
      <c r="C18" s="39"/>
      <c r="D18" s="39"/>
      <c r="E18" s="39"/>
      <c r="F18" s="40">
        <f>SUM(F4:H17)</f>
        <v>1821.6000000000001</v>
      </c>
      <c r="G18" s="41"/>
      <c r="H18" s="42"/>
      <c r="I18" s="43">
        <f>SUM(I4:I17)</f>
        <v>183182.47200000004</v>
      </c>
    </row>
    <row r="19" spans="1:12" x14ac:dyDescent="0.25">
      <c r="A19" s="30" t="s">
        <v>12</v>
      </c>
      <c r="B19" s="33"/>
      <c r="C19" s="33"/>
      <c r="D19" s="33"/>
      <c r="E19" s="33"/>
      <c r="F19" s="33"/>
      <c r="G19" s="33"/>
      <c r="H19" s="33"/>
      <c r="I19" s="35"/>
    </row>
    <row r="20" spans="1:12" x14ac:dyDescent="0.25">
      <c r="A20" s="30" t="s">
        <v>57</v>
      </c>
      <c r="B20" s="31" t="s">
        <v>52</v>
      </c>
      <c r="C20" s="31"/>
      <c r="D20" s="31"/>
      <c r="E20" s="31"/>
      <c r="F20" s="31"/>
      <c r="G20" s="31"/>
      <c r="H20" s="31"/>
      <c r="I20" s="32"/>
    </row>
    <row r="21" spans="1:12" x14ac:dyDescent="0.25">
      <c r="A21" s="30" t="s">
        <v>13</v>
      </c>
      <c r="B21" s="31" t="s">
        <v>53</v>
      </c>
      <c r="C21" s="31"/>
      <c r="D21" s="31"/>
      <c r="E21" s="31"/>
      <c r="F21" s="31"/>
      <c r="G21" s="31"/>
      <c r="H21" s="31"/>
      <c r="I21" s="32"/>
    </row>
    <row r="22" spans="1:12" x14ac:dyDescent="0.25">
      <c r="A22" s="30" t="s">
        <v>14</v>
      </c>
      <c r="B22" s="31" t="s">
        <v>7</v>
      </c>
      <c r="C22" s="31"/>
      <c r="D22" s="31"/>
      <c r="E22" s="31"/>
      <c r="F22" s="31"/>
      <c r="G22" s="31"/>
      <c r="H22" s="31"/>
      <c r="I22" s="32"/>
    </row>
    <row r="23" spans="1:12" x14ac:dyDescent="0.25">
      <c r="A23" s="30" t="s">
        <v>15</v>
      </c>
      <c r="B23" s="31" t="s">
        <v>2</v>
      </c>
      <c r="C23" s="31"/>
      <c r="D23" s="31"/>
      <c r="E23" s="31"/>
      <c r="F23" s="31"/>
      <c r="G23" s="31"/>
      <c r="H23" s="31"/>
      <c r="I23" s="32" t="s">
        <v>16</v>
      </c>
    </row>
    <row r="24" spans="1:12" x14ac:dyDescent="0.25">
      <c r="A24" s="30" t="s">
        <v>17</v>
      </c>
      <c r="B24" s="33"/>
      <c r="C24" s="33"/>
      <c r="D24" s="33"/>
      <c r="E24" s="33"/>
      <c r="F24" s="33"/>
      <c r="G24" s="33"/>
      <c r="H24" s="33"/>
      <c r="I24" s="35"/>
    </row>
    <row r="25" spans="1:12" ht="18.75" x14ac:dyDescent="0.25">
      <c r="A25" s="30" t="s">
        <v>65</v>
      </c>
      <c r="B25" s="31">
        <v>1</v>
      </c>
      <c r="C25" s="31">
        <v>1.2</v>
      </c>
      <c r="D25" s="31">
        <f>B25*C25</f>
        <v>1.2</v>
      </c>
      <c r="E25" s="31">
        <v>20</v>
      </c>
      <c r="F25" s="36">
        <f>D25*E25</f>
        <v>24</v>
      </c>
      <c r="G25" s="31">
        <f>F25*0.05</f>
        <v>1.2000000000000002</v>
      </c>
      <c r="H25" s="31">
        <f>F25*0.1</f>
        <v>2.4000000000000004</v>
      </c>
      <c r="I25" s="37">
        <f>F25*F$2+G25*G$2+H25*H$2</f>
        <v>2775.4919999999997</v>
      </c>
    </row>
    <row r="26" spans="1:12" x14ac:dyDescent="0.25">
      <c r="A26" s="30" t="s">
        <v>18</v>
      </c>
      <c r="B26" s="31" t="s">
        <v>2</v>
      </c>
      <c r="C26" s="31"/>
      <c r="D26" s="31"/>
      <c r="E26" s="31"/>
      <c r="F26" s="31"/>
      <c r="G26" s="31"/>
      <c r="H26" s="31"/>
      <c r="I26" s="32"/>
    </row>
    <row r="27" spans="1:12" x14ac:dyDescent="0.25">
      <c r="A27" s="38" t="s">
        <v>19</v>
      </c>
      <c r="B27" s="39"/>
      <c r="C27" s="39"/>
      <c r="D27" s="39"/>
      <c r="E27" s="39"/>
      <c r="F27" s="44">
        <f>SUM(F19:H26)</f>
        <v>27.6</v>
      </c>
      <c r="G27" s="45"/>
      <c r="H27" s="46"/>
      <c r="I27" s="43">
        <f>SUM(I19:I26)</f>
        <v>2775.4919999999997</v>
      </c>
    </row>
    <row r="28" spans="1:12" ht="15.75" x14ac:dyDescent="0.25">
      <c r="A28" s="9" t="s">
        <v>66</v>
      </c>
      <c r="B28" s="47"/>
      <c r="C28" s="47"/>
      <c r="D28" s="47"/>
      <c r="E28" s="47"/>
      <c r="F28" s="48">
        <f>ROUND(F27+F18, -1)</f>
        <v>1850</v>
      </c>
      <c r="G28" s="49"/>
      <c r="H28" s="50"/>
      <c r="I28" s="51">
        <f>ROUND(I27+I18,-3)</f>
        <v>186000</v>
      </c>
      <c r="J28" s="52"/>
      <c r="K28" s="53">
        <f>F28/84</f>
        <v>22.023809523809526</v>
      </c>
      <c r="L28" s="26" t="s">
        <v>50</v>
      </c>
    </row>
    <row r="29" spans="1:12" ht="15.75" x14ac:dyDescent="0.25">
      <c r="A29" s="9" t="s">
        <v>48</v>
      </c>
      <c r="B29" s="7"/>
      <c r="C29" s="7"/>
      <c r="D29" s="7"/>
      <c r="E29" s="7"/>
      <c r="F29" s="7"/>
      <c r="G29" s="7"/>
      <c r="H29" s="7"/>
      <c r="I29" s="8">
        <v>0</v>
      </c>
    </row>
    <row r="30" spans="1:12" ht="15.75" x14ac:dyDescent="0.25">
      <c r="A30" s="9" t="s">
        <v>49</v>
      </c>
      <c r="B30" s="7"/>
      <c r="C30" s="7"/>
      <c r="D30" s="7"/>
      <c r="E30" s="7"/>
      <c r="F30" s="7"/>
      <c r="G30" s="7"/>
      <c r="H30" s="7"/>
      <c r="I30" s="8">
        <f>I29+I28</f>
        <v>186000</v>
      </c>
    </row>
    <row r="31" spans="1:12" x14ac:dyDescent="0.25">
      <c r="A31" s="10"/>
      <c r="B31" s="11"/>
      <c r="C31" s="11"/>
      <c r="D31" s="11"/>
      <c r="E31" s="11"/>
      <c r="F31" s="11"/>
      <c r="G31" s="11"/>
      <c r="H31" s="11"/>
      <c r="I31" s="12"/>
    </row>
    <row r="32" spans="1:12" ht="14.25" customHeight="1" x14ac:dyDescent="0.25">
      <c r="A32" s="54" t="s">
        <v>27</v>
      </c>
    </row>
    <row r="33" spans="1:1" ht="18.75" x14ac:dyDescent="0.25">
      <c r="A33" s="55" t="s">
        <v>67</v>
      </c>
    </row>
    <row r="34" spans="1:1" ht="18.75" x14ac:dyDescent="0.25">
      <c r="A34" s="55" t="s">
        <v>68</v>
      </c>
    </row>
    <row r="35" spans="1:1" ht="18.75" x14ac:dyDescent="0.25">
      <c r="A35" s="55" t="s">
        <v>69</v>
      </c>
    </row>
    <row r="36" spans="1:1" ht="18.75" x14ac:dyDescent="0.25">
      <c r="A36" s="55" t="s">
        <v>70</v>
      </c>
    </row>
    <row r="37" spans="1:1" ht="18.75" x14ac:dyDescent="0.25">
      <c r="A37" s="55" t="s">
        <v>71</v>
      </c>
    </row>
    <row r="38" spans="1:1" ht="18.75" x14ac:dyDescent="0.25">
      <c r="A38" s="55" t="s">
        <v>72</v>
      </c>
    </row>
    <row r="39" spans="1:1" ht="18.75" x14ac:dyDescent="0.25">
      <c r="A39" s="55" t="s">
        <v>73</v>
      </c>
    </row>
    <row r="40" spans="1:1" ht="18.75" x14ac:dyDescent="0.25">
      <c r="A40" s="56" t="s">
        <v>74</v>
      </c>
    </row>
  </sheetData>
  <mergeCells count="4">
    <mergeCell ref="A1:I1"/>
    <mergeCell ref="F18:H18"/>
    <mergeCell ref="F28:H28"/>
    <mergeCell ref="F27:H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I9" sqref="I9"/>
    </sheetView>
  </sheetViews>
  <sheetFormatPr defaultRowHeight="15" x14ac:dyDescent="0.25"/>
  <cols>
    <col min="1" max="1" width="47.85546875" customWidth="1"/>
    <col min="9" max="9" width="13.5703125" customWidth="1"/>
  </cols>
  <sheetData>
    <row r="1" spans="1:9" ht="15.75" x14ac:dyDescent="0.25">
      <c r="A1" s="13" t="s">
        <v>36</v>
      </c>
    </row>
    <row r="2" spans="1:9" x14ac:dyDescent="0.25">
      <c r="F2">
        <v>46.67</v>
      </c>
      <c r="G2">
        <v>62.9</v>
      </c>
      <c r="H2">
        <v>25.25</v>
      </c>
    </row>
    <row r="3" spans="1:9" ht="76.5" x14ac:dyDescent="0.25">
      <c r="A3" s="2" t="s">
        <v>29</v>
      </c>
      <c r="B3" s="3" t="s">
        <v>37</v>
      </c>
      <c r="C3" s="3" t="s">
        <v>38</v>
      </c>
      <c r="D3" s="3" t="s">
        <v>39</v>
      </c>
      <c r="E3" s="3" t="s">
        <v>40</v>
      </c>
      <c r="F3" s="3" t="s">
        <v>23</v>
      </c>
      <c r="G3" s="3" t="s">
        <v>24</v>
      </c>
      <c r="H3" s="3" t="s">
        <v>42</v>
      </c>
      <c r="I3" s="3" t="s">
        <v>41</v>
      </c>
    </row>
    <row r="4" spans="1:9" x14ac:dyDescent="0.25">
      <c r="A4" s="4" t="s">
        <v>30</v>
      </c>
      <c r="B4" s="15">
        <v>16</v>
      </c>
      <c r="C4" s="15">
        <v>1</v>
      </c>
      <c r="D4" s="15">
        <f>B4*C4</f>
        <v>16</v>
      </c>
      <c r="E4" s="15">
        <v>20</v>
      </c>
      <c r="F4" s="15">
        <f>D4*E4</f>
        <v>320</v>
      </c>
      <c r="G4" s="15">
        <f>F4*0.05</f>
        <v>16</v>
      </c>
      <c r="H4" s="15">
        <f>F4*0.1</f>
        <v>32</v>
      </c>
      <c r="I4" s="16">
        <f>F4*F$2+G4*G$2+H4*H$2</f>
        <v>16748.800000000003</v>
      </c>
    </row>
    <row r="5" spans="1:9" ht="18.75" x14ac:dyDescent="0.25">
      <c r="A5" s="4" t="s">
        <v>31</v>
      </c>
      <c r="B5" s="15">
        <v>16</v>
      </c>
      <c r="C5" s="15">
        <v>1</v>
      </c>
      <c r="D5" s="15">
        <f>B5*C5</f>
        <v>16</v>
      </c>
      <c r="E5" s="15">
        <v>4</v>
      </c>
      <c r="F5" s="15">
        <f>D5*E5</f>
        <v>64</v>
      </c>
      <c r="G5" s="15">
        <f>F5*0.05</f>
        <v>3.2</v>
      </c>
      <c r="H5" s="15">
        <f>F5*0.1</f>
        <v>6.4</v>
      </c>
      <c r="I5" s="16">
        <f>F5*F$2+G5*G$2+H5*H$2</f>
        <v>3349.76</v>
      </c>
    </row>
    <row r="6" spans="1:9" x14ac:dyDescent="0.25">
      <c r="A6" s="4" t="s">
        <v>32</v>
      </c>
      <c r="B6" s="20"/>
      <c r="C6" s="20"/>
      <c r="D6" s="20"/>
      <c r="E6" s="20"/>
      <c r="F6" s="20"/>
      <c r="G6" s="20"/>
      <c r="H6" s="20"/>
      <c r="I6" s="21"/>
    </row>
    <row r="7" spans="1:9" ht="18.75" x14ac:dyDescent="0.25">
      <c r="A7" s="4" t="s">
        <v>43</v>
      </c>
      <c r="B7" s="15">
        <v>2</v>
      </c>
      <c r="C7" s="15">
        <v>1</v>
      </c>
      <c r="D7" s="15">
        <f>B7*C7</f>
        <v>2</v>
      </c>
      <c r="E7" s="15">
        <v>20</v>
      </c>
      <c r="F7" s="15">
        <f>D7*E7</f>
        <v>40</v>
      </c>
      <c r="G7" s="15">
        <f>F7*0.05</f>
        <v>2</v>
      </c>
      <c r="H7" s="15">
        <f>F7*0.1</f>
        <v>4</v>
      </c>
      <c r="I7" s="16">
        <f>F7*F$2+G7*G$2+H7*H$2</f>
        <v>2093.6000000000004</v>
      </c>
    </row>
    <row r="8" spans="1:9" ht="18.75" x14ac:dyDescent="0.25">
      <c r="A8" s="4" t="s">
        <v>33</v>
      </c>
      <c r="B8" s="15">
        <v>1</v>
      </c>
      <c r="C8" s="15">
        <v>1</v>
      </c>
      <c r="D8" s="15">
        <f>B8*C8</f>
        <v>1</v>
      </c>
      <c r="E8" s="15">
        <v>20</v>
      </c>
      <c r="F8" s="15">
        <f t="shared" ref="F8:F10" si="0">D8*E8</f>
        <v>20</v>
      </c>
      <c r="G8" s="15">
        <f t="shared" ref="G8:G10" si="1">F8*0.05</f>
        <v>1</v>
      </c>
      <c r="H8" s="15">
        <f t="shared" ref="H8:H10" si="2">F8*0.1</f>
        <v>2</v>
      </c>
      <c r="I8" s="16">
        <f>F8*F$2+G8*G$2+H8*H$2</f>
        <v>1046.8000000000002</v>
      </c>
    </row>
    <row r="9" spans="1:9" ht="18.75" x14ac:dyDescent="0.25">
      <c r="A9" s="4" t="s">
        <v>34</v>
      </c>
      <c r="B9" s="15">
        <v>7.5</v>
      </c>
      <c r="C9" s="15">
        <v>1</v>
      </c>
      <c r="D9" s="15">
        <f>B9*C9</f>
        <v>7.5</v>
      </c>
      <c r="E9" s="15">
        <v>20</v>
      </c>
      <c r="F9" s="15">
        <f t="shared" si="0"/>
        <v>150</v>
      </c>
      <c r="G9" s="15">
        <f t="shared" si="1"/>
        <v>7.5</v>
      </c>
      <c r="H9" s="15">
        <f t="shared" si="2"/>
        <v>15</v>
      </c>
      <c r="I9" s="16">
        <f>F9*F$2+G9*G$2+H9*H$2</f>
        <v>7851</v>
      </c>
    </row>
    <row r="10" spans="1:9" ht="18.75" x14ac:dyDescent="0.25">
      <c r="A10" s="4" t="s">
        <v>35</v>
      </c>
      <c r="B10" s="15">
        <v>7.5</v>
      </c>
      <c r="C10" s="15">
        <v>1</v>
      </c>
      <c r="D10" s="15">
        <f>B10*C10</f>
        <v>7.5</v>
      </c>
      <c r="E10" s="15">
        <v>4</v>
      </c>
      <c r="F10" s="15">
        <f t="shared" si="0"/>
        <v>30</v>
      </c>
      <c r="G10" s="15">
        <f t="shared" si="1"/>
        <v>1.5</v>
      </c>
      <c r="H10" s="15">
        <f t="shared" si="2"/>
        <v>3</v>
      </c>
      <c r="I10" s="16">
        <f>F10*F$2+G10*G$2+H10*H$2</f>
        <v>1570.2</v>
      </c>
    </row>
    <row r="11" spans="1:9" s="1" customFormat="1" ht="15" customHeight="1" x14ac:dyDescent="0.25">
      <c r="A11" s="17" t="s">
        <v>56</v>
      </c>
      <c r="B11" s="17"/>
      <c r="C11" s="17"/>
      <c r="D11" s="17"/>
      <c r="E11" s="17"/>
      <c r="F11" s="22">
        <f>SUM(F4:H10)</f>
        <v>717.59999999999991</v>
      </c>
      <c r="G11" s="23"/>
      <c r="H11" s="24"/>
      <c r="I11" s="19">
        <f>ROUND(SUM(I4:I10),-2)</f>
        <v>32700</v>
      </c>
    </row>
    <row r="12" spans="1:9" x14ac:dyDescent="0.25">
      <c r="A12" s="14"/>
    </row>
    <row r="13" spans="1:9" x14ac:dyDescent="0.25">
      <c r="A13" s="14"/>
    </row>
    <row r="14" spans="1:9" x14ac:dyDescent="0.25">
      <c r="A14" s="5" t="s">
        <v>27</v>
      </c>
    </row>
    <row r="15" spans="1:9" ht="18.75" x14ac:dyDescent="0.25">
      <c r="A15" s="6" t="s">
        <v>28</v>
      </c>
    </row>
    <row r="16" spans="1:9" ht="18.75" x14ac:dyDescent="0.25">
      <c r="A16" s="6" t="s">
        <v>54</v>
      </c>
    </row>
    <row r="17" spans="1:1" ht="18.75" x14ac:dyDescent="0.25">
      <c r="A17" s="6" t="s">
        <v>44</v>
      </c>
    </row>
    <row r="18" spans="1:1" ht="18.75" x14ac:dyDescent="0.25">
      <c r="A18" s="6" t="s">
        <v>45</v>
      </c>
    </row>
    <row r="19" spans="1:1" ht="18.75" x14ac:dyDescent="0.25">
      <c r="A19" s="6" t="s">
        <v>46</v>
      </c>
    </row>
    <row r="20" spans="1:1" ht="18.75" x14ac:dyDescent="0.25">
      <c r="A20" s="6" t="s">
        <v>47</v>
      </c>
    </row>
    <row r="21" spans="1:1" ht="18.75" x14ac:dyDescent="0.25">
      <c r="A21" s="18" t="s">
        <v>55</v>
      </c>
    </row>
  </sheetData>
  <mergeCells count="1">
    <mergeCell ref="F11:H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AHou</cp:lastModifiedBy>
  <dcterms:created xsi:type="dcterms:W3CDTF">2015-05-13T17:24:43Z</dcterms:created>
  <dcterms:modified xsi:type="dcterms:W3CDTF">2015-05-29T13:09:30Z</dcterms:modified>
</cp:coreProperties>
</file>