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OECA\ICR Renewals\WA 1-04 (FY 2015)\Expire 2015-09\2040.06\"/>
    </mc:Choice>
  </mc:AlternateContent>
  <bookViews>
    <workbookView xWindow="0" yWindow="0" windowWidth="28800" windowHeight="12135"/>
  </bookViews>
  <sheets>
    <sheet name="Industry" sheetId="1" r:id="rId1"/>
    <sheet name="Agency" sheetId="2" r:id="rId2"/>
  </sheets>
  <definedNames>
    <definedName name="_GoBack" localSheetId="0">Industry!$N$19</definedName>
  </definedNames>
  <calcPr calcId="152511"/>
</workbook>
</file>

<file path=xl/calcChain.xml><?xml version="1.0" encoding="utf-8"?>
<calcChain xmlns="http://schemas.openxmlformats.org/spreadsheetml/2006/main">
  <c r="H21" i="2" l="1"/>
  <c r="H22" i="2"/>
  <c r="H23" i="2"/>
  <c r="G21" i="2"/>
  <c r="G22" i="2"/>
  <c r="G23" i="2"/>
  <c r="H20" i="2"/>
  <c r="G20" i="2"/>
  <c r="F21" i="2"/>
  <c r="F22" i="2"/>
  <c r="F23" i="2"/>
  <c r="F20" i="2"/>
  <c r="H17" i="2"/>
  <c r="G17" i="2"/>
  <c r="F17" i="2"/>
  <c r="I43" i="1" l="1"/>
  <c r="I41" i="1" l="1"/>
  <c r="I40" i="1"/>
  <c r="I28" i="1"/>
  <c r="I42" i="1"/>
  <c r="I23" i="2" l="1"/>
  <c r="I22" i="2"/>
  <c r="I21" i="2"/>
  <c r="I20" i="2"/>
  <c r="I18" i="2"/>
  <c r="I17" i="2"/>
  <c r="I16" i="2"/>
  <c r="I15" i="2"/>
  <c r="I14" i="2"/>
  <c r="I13" i="2"/>
  <c r="I12" i="2"/>
  <c r="I11" i="2"/>
  <c r="I9" i="2"/>
  <c r="I8" i="2"/>
  <c r="D23" i="2"/>
  <c r="D22" i="2"/>
  <c r="D21" i="2"/>
  <c r="D20" i="2"/>
  <c r="D18" i="2"/>
  <c r="D17" i="2"/>
  <c r="D16" i="2"/>
  <c r="D15" i="2"/>
  <c r="D14" i="2"/>
  <c r="D13" i="2"/>
  <c r="D12" i="2"/>
  <c r="D11" i="2"/>
  <c r="D9" i="2"/>
  <c r="D8" i="2"/>
  <c r="D6" i="2"/>
  <c r="F6" i="2" s="1"/>
  <c r="I24" i="2" l="1"/>
  <c r="H6" i="2"/>
  <c r="G6" i="2"/>
  <c r="I6" i="2" s="1"/>
  <c r="F24" i="2"/>
  <c r="F25" i="1"/>
  <c r="F24" i="1"/>
  <c r="G24" i="1" s="1"/>
  <c r="F19" i="1"/>
  <c r="D38" i="1"/>
  <c r="F38" i="1" s="1"/>
  <c r="G38" i="1" s="1"/>
  <c r="D36" i="1"/>
  <c r="F36" i="1" s="1"/>
  <c r="D35" i="1"/>
  <c r="F35" i="1" s="1"/>
  <c r="D30" i="1"/>
  <c r="F30" i="1" s="1"/>
  <c r="D27" i="1"/>
  <c r="F27" i="1" s="1"/>
  <c r="D26" i="1"/>
  <c r="F26" i="1" s="1"/>
  <c r="G26" i="1" s="1"/>
  <c r="D25" i="1"/>
  <c r="D24" i="1"/>
  <c r="D23" i="1"/>
  <c r="F23" i="1" s="1"/>
  <c r="D22" i="1"/>
  <c r="F22" i="1" s="1"/>
  <c r="G22" i="1" s="1"/>
  <c r="D21" i="1"/>
  <c r="F21" i="1" s="1"/>
  <c r="D20" i="1"/>
  <c r="F20" i="1" s="1"/>
  <c r="G20" i="1" s="1"/>
  <c r="D19" i="1"/>
  <c r="D18" i="1"/>
  <c r="F18" i="1" s="1"/>
  <c r="G18" i="1" s="1"/>
  <c r="D17" i="1"/>
  <c r="F17" i="1" s="1"/>
  <c r="D13" i="1"/>
  <c r="F13" i="1" s="1"/>
  <c r="D12" i="1"/>
  <c r="F12" i="1" s="1"/>
  <c r="G12" i="1" s="1"/>
  <c r="D10" i="1"/>
  <c r="F10" i="1" s="1"/>
  <c r="H13" i="1" l="1"/>
  <c r="G13" i="1"/>
  <c r="G35" i="1"/>
  <c r="H35" i="1"/>
  <c r="I35" i="1" s="1"/>
  <c r="G19" i="1"/>
  <c r="G25" i="1"/>
  <c r="I25" i="1" s="1"/>
  <c r="H19" i="1"/>
  <c r="I19" i="1" s="1"/>
  <c r="H25" i="1"/>
  <c r="G27" i="1"/>
  <c r="H27" i="1"/>
  <c r="G17" i="1"/>
  <c r="H17" i="1"/>
  <c r="G23" i="1"/>
  <c r="H23" i="1"/>
  <c r="I23" i="1"/>
  <c r="G10" i="1"/>
  <c r="H10" i="1"/>
  <c r="G36" i="1"/>
  <c r="H36" i="1"/>
  <c r="G21" i="1"/>
  <c r="I21" i="1" s="1"/>
  <c r="H21" i="1"/>
  <c r="G30" i="1"/>
  <c r="I13" i="1"/>
  <c r="H12" i="1"/>
  <c r="I12" i="1" s="1"/>
  <c r="H38" i="1"/>
  <c r="I38" i="1" s="1"/>
  <c r="H30" i="1"/>
  <c r="I30" i="1" s="1"/>
  <c r="H18" i="1"/>
  <c r="I18" i="1" s="1"/>
  <c r="H20" i="1"/>
  <c r="I20" i="1" s="1"/>
  <c r="H22" i="1"/>
  <c r="I22" i="1" s="1"/>
  <c r="H24" i="1"/>
  <c r="I24" i="1" s="1"/>
  <c r="H26" i="1"/>
  <c r="I26" i="1" s="1"/>
  <c r="F40" i="1" l="1"/>
  <c r="I27" i="1"/>
  <c r="I17" i="1"/>
  <c r="I36" i="1"/>
  <c r="I10" i="1"/>
  <c r="F28" i="1"/>
  <c r="F41" i="1" l="1"/>
  <c r="K43" i="1" s="1"/>
</calcChain>
</file>

<file path=xl/sharedStrings.xml><?xml version="1.0" encoding="utf-8"?>
<sst xmlns="http://schemas.openxmlformats.org/spreadsheetml/2006/main" count="124" uniqueCount="104">
  <si>
    <t>Burden item</t>
  </si>
  <si>
    <t>(A)</t>
  </si>
  <si>
    <t>Person-hours per occurrence</t>
  </si>
  <si>
    <t>(B)</t>
  </si>
  <si>
    <t>No. of occurrences per respondent per year</t>
  </si>
  <si>
    <t>(C)</t>
  </si>
  <si>
    <t xml:space="preserve"> Person-hours per respondent per year (C=AxB)</t>
  </si>
  <si>
    <t>(D)</t>
  </si>
  <si>
    <r>
      <t xml:space="preserve">Respondents per year  </t>
    </r>
    <r>
      <rPr>
        <b/>
        <vertAlign val="superscript"/>
        <sz val="10"/>
        <color rgb="FF000000"/>
        <rFont val="Times New Roman"/>
        <family val="1"/>
      </rPr>
      <t>a</t>
    </r>
  </si>
  <si>
    <t>(E)</t>
  </si>
  <si>
    <t>Technical person-hours per year (E=CxD)</t>
  </si>
  <si>
    <t>(F)</t>
  </si>
  <si>
    <t>(G)</t>
  </si>
  <si>
    <t>(H)</t>
  </si>
  <si>
    <r>
      <t xml:space="preserve">Cost, $  </t>
    </r>
    <r>
      <rPr>
        <b/>
        <vertAlign val="superscript"/>
        <sz val="10"/>
        <color rgb="FF000000"/>
        <rFont val="Times New Roman"/>
        <family val="1"/>
      </rPr>
      <t>b</t>
    </r>
  </si>
  <si>
    <t>1.  Applications</t>
  </si>
  <si>
    <t>N/A</t>
  </si>
  <si>
    <t>2.  Survey and Studies</t>
  </si>
  <si>
    <t>3.  Reporting Requirements</t>
  </si>
  <si>
    <t>B.  Required activities</t>
  </si>
  <si>
    <t>Startup, shutdown, malfunction plan</t>
  </si>
  <si>
    <r>
      <t>Operation, maintenance, monitoring plan</t>
    </r>
    <r>
      <rPr>
        <vertAlign val="superscript"/>
        <sz val="12"/>
        <color rgb="FF000000"/>
        <rFont val="Times New Roman"/>
        <family val="1"/>
      </rPr>
      <t xml:space="preserve"> </t>
    </r>
  </si>
  <si>
    <t>C.  Create information</t>
  </si>
  <si>
    <t>See 3B</t>
  </si>
  <si>
    <t>D.  Gather existing information</t>
  </si>
  <si>
    <t>E.   Write report</t>
  </si>
  <si>
    <t>Notification of applicability</t>
  </si>
  <si>
    <t>Notification of construction/                     reconstruction</t>
  </si>
  <si>
    <t xml:space="preserve">Notification of anticipated startup </t>
  </si>
  <si>
    <t>Notification of actual startup</t>
  </si>
  <si>
    <t xml:space="preserve">Notification of performance test </t>
  </si>
  <si>
    <t xml:space="preserve">Notification of compliance status </t>
  </si>
  <si>
    <r>
      <t xml:space="preserve">Notification of intent to use alternative fuel </t>
    </r>
    <r>
      <rPr>
        <vertAlign val="superscript"/>
        <sz val="10"/>
        <color rgb="FF000000"/>
        <rFont val="Times New Roman"/>
        <family val="1"/>
      </rPr>
      <t>c</t>
    </r>
    <r>
      <rPr>
        <sz val="10"/>
        <color rgb="FF000000"/>
        <rFont val="Times New Roman"/>
        <family val="1"/>
      </rPr>
      <t xml:space="preserve">                    </t>
    </r>
  </si>
  <si>
    <r>
      <t xml:space="preserve">Report of deviations </t>
    </r>
    <r>
      <rPr>
        <vertAlign val="superscript"/>
        <sz val="12"/>
        <color rgb="FF000000"/>
        <rFont val="Times New Roman"/>
        <family val="1"/>
      </rPr>
      <t>d</t>
    </r>
  </si>
  <si>
    <r>
      <t xml:space="preserve">Report of no deviations </t>
    </r>
    <r>
      <rPr>
        <vertAlign val="superscript"/>
        <sz val="12"/>
        <color rgb="FF000000"/>
        <rFont val="Times New Roman"/>
        <family val="1"/>
      </rPr>
      <t>e</t>
    </r>
  </si>
  <si>
    <r>
      <t xml:space="preserve">Startup, shutdown, malfunction report </t>
    </r>
    <r>
      <rPr>
        <vertAlign val="superscript"/>
        <sz val="10"/>
        <color rgb="FF000000"/>
        <rFont val="Times New Roman"/>
        <family val="1"/>
      </rPr>
      <t>f</t>
    </r>
    <r>
      <rPr>
        <sz val="10"/>
        <color rgb="FF000000"/>
        <rFont val="Times New Roman"/>
        <family val="1"/>
      </rPr>
      <t xml:space="preserve">                </t>
    </r>
  </si>
  <si>
    <r>
      <t xml:space="preserve">Report of alternative fuel use </t>
    </r>
    <r>
      <rPr>
        <vertAlign val="superscript"/>
        <sz val="12"/>
        <color rgb="FF000000"/>
        <rFont val="Times New Roman"/>
        <family val="1"/>
      </rPr>
      <t>g</t>
    </r>
  </si>
  <si>
    <t>Subtotal for Reporting Requirements</t>
  </si>
  <si>
    <t>4.  Recordkeeping Requirements</t>
  </si>
  <si>
    <t>B.  Plan activities</t>
  </si>
  <si>
    <t>See 4E</t>
  </si>
  <si>
    <t xml:space="preserve">C.  Implement activities </t>
  </si>
  <si>
    <t>D.  Develop record system</t>
  </si>
  <si>
    <t xml:space="preserve"> </t>
  </si>
  <si>
    <t>E.  Time to enter information</t>
  </si>
  <si>
    <r>
      <t xml:space="preserve">Records of all information required by standards </t>
    </r>
    <r>
      <rPr>
        <vertAlign val="superscript"/>
        <sz val="12"/>
        <color rgb="FF000000"/>
        <rFont val="Times New Roman"/>
        <family val="1"/>
      </rPr>
      <t>i</t>
    </r>
  </si>
  <si>
    <t>F.  Time to train personnel</t>
  </si>
  <si>
    <r>
      <t xml:space="preserve">H. Time to transmit or disclose information </t>
    </r>
    <r>
      <rPr>
        <vertAlign val="superscript"/>
        <sz val="10"/>
        <color rgb="FF000000"/>
        <rFont val="Times New Roman"/>
        <family val="1"/>
      </rPr>
      <t>j</t>
    </r>
    <r>
      <rPr>
        <sz val="10"/>
        <color rgb="FF000000"/>
        <rFont val="Times New Roman"/>
        <family val="1"/>
      </rPr>
      <t xml:space="preserve">                     </t>
    </r>
  </si>
  <si>
    <t xml:space="preserve">I. Time for audits </t>
  </si>
  <si>
    <t>Subtotal for  Recordkeeping Requirements</t>
  </si>
  <si>
    <t>Assumptions:</t>
  </si>
  <si>
    <r>
      <t>a</t>
    </r>
    <r>
      <rPr>
        <sz val="10"/>
        <color theme="1"/>
        <rFont val="Times New Roman"/>
        <family val="1"/>
      </rPr>
      <t xml:space="preserve">  We have assumed that the average number of respondents that will be subject to the rule will be eight.  There will be no additional new source per year that will become subject to the rule over the three-year period of this ICR. </t>
    </r>
  </si>
  <si>
    <r>
      <t>c</t>
    </r>
    <r>
      <rPr>
        <sz val="10"/>
        <color theme="1"/>
        <rFont val="Times New Roman"/>
        <family val="1"/>
      </rPr>
      <t xml:space="preserve">  We have assumed that three respondent will use alternative fuel once per year and will have to submit notification of intent to use alternative fuel.</t>
    </r>
  </si>
  <si>
    <r>
      <t>d</t>
    </r>
    <r>
      <rPr>
        <sz val="10"/>
        <color theme="1"/>
        <rFont val="Times New Roman"/>
        <family val="1"/>
      </rPr>
      <t xml:space="preserve">  We have assumed that one respondent will report deviation once a year.</t>
    </r>
  </si>
  <si>
    <r>
      <t>e</t>
    </r>
    <r>
      <rPr>
        <sz val="10"/>
        <color theme="1"/>
        <rFont val="Times New Roman"/>
        <family val="1"/>
      </rPr>
      <t xml:space="preserve">  We have assumed that seven respondents will report no deviation on a semiannual basis.</t>
    </r>
  </si>
  <si>
    <r>
      <t>f</t>
    </r>
    <r>
      <rPr>
        <sz val="10"/>
        <color theme="1"/>
        <rFont val="Times New Roman"/>
        <family val="1"/>
      </rPr>
      <t xml:space="preserve">  It is assumed that one respondents will have a startup, shutdown, malfunction occur.</t>
    </r>
  </si>
  <si>
    <r>
      <t xml:space="preserve">g </t>
    </r>
    <r>
      <rPr>
        <sz val="10"/>
        <color theme="1"/>
        <rFont val="Times New Roman"/>
        <family val="1"/>
      </rPr>
      <t xml:space="preserve"> We have assumed that three respondents will report on alternative fuel usage once a year.</t>
    </r>
  </si>
  <si>
    <r>
      <t>i</t>
    </r>
    <r>
      <rPr>
        <sz val="10"/>
        <color theme="1"/>
        <rFont val="Times New Roman"/>
        <family val="1"/>
      </rPr>
      <t xml:space="preserve">  We have assumed that  information will be recorded once per week for 52 weeks per year.</t>
    </r>
  </si>
  <si>
    <r>
      <t>j</t>
    </r>
    <r>
      <rPr>
        <sz val="10"/>
        <color theme="1"/>
        <rFont val="Times New Roman"/>
        <family val="1"/>
      </rPr>
      <t xml:space="preserve">  We have assumed that it will take 0.25 hours for information to be transmitted or disclosed.</t>
    </r>
  </si>
  <si>
    <t>Activity</t>
  </si>
  <si>
    <t>EPA person-hours per occurrence</t>
  </si>
  <si>
    <t>No. of occurrences per plant per year</t>
  </si>
  <si>
    <t>EPA person-hours per plant per year (C=AxB)</t>
  </si>
  <si>
    <r>
      <t xml:space="preserve">Plants per year  </t>
    </r>
    <r>
      <rPr>
        <b/>
        <vertAlign val="superscript"/>
        <sz val="10"/>
        <color rgb="FF000000"/>
        <rFont val="Times New Roman"/>
        <family val="1"/>
      </rPr>
      <t>a</t>
    </r>
  </si>
  <si>
    <t>Management person-hours per year (Ex0.05)</t>
  </si>
  <si>
    <t>Clerical person-hours per year (Ex0.1)</t>
  </si>
  <si>
    <r>
      <t xml:space="preserve">Cost, $ </t>
    </r>
    <r>
      <rPr>
        <b/>
        <vertAlign val="superscript"/>
        <sz val="10"/>
        <color rgb="FF000000"/>
        <rFont val="Times New Roman"/>
        <family val="1"/>
      </rPr>
      <t>b</t>
    </r>
  </si>
  <si>
    <t>Attend initial performance test</t>
  </si>
  <si>
    <t>Attend repeat performance test</t>
  </si>
  <si>
    <t>Retesting preparation</t>
  </si>
  <si>
    <t>Retesting</t>
  </si>
  <si>
    <t>Report Review</t>
  </si>
  <si>
    <t>Notification of construction/reconstruction</t>
  </si>
  <si>
    <t>Notification of anticipated startup</t>
  </si>
  <si>
    <t>Notification of initial performance test</t>
  </si>
  <si>
    <t xml:space="preserve">Notification of compliance status     </t>
  </si>
  <si>
    <r>
      <t xml:space="preserve">Notification of intent to use alternative fuel </t>
    </r>
    <r>
      <rPr>
        <vertAlign val="superscript"/>
        <sz val="12"/>
        <color rgb="FF000000"/>
        <rFont val="Times New Roman"/>
        <family val="1"/>
      </rPr>
      <t>c</t>
    </r>
  </si>
  <si>
    <t xml:space="preserve">Repeat performance test report </t>
  </si>
  <si>
    <t>Semiannual compliance reports</t>
  </si>
  <si>
    <r>
      <t xml:space="preserve">Deviation </t>
    </r>
    <r>
      <rPr>
        <vertAlign val="superscript"/>
        <sz val="12"/>
        <color rgb="FF000000"/>
        <rFont val="Times New Roman"/>
        <family val="1"/>
      </rPr>
      <t>d</t>
    </r>
  </si>
  <si>
    <r>
      <t xml:space="preserve">No Deviation </t>
    </r>
    <r>
      <rPr>
        <vertAlign val="superscript"/>
        <sz val="12"/>
        <color rgb="FF000000"/>
        <rFont val="Times New Roman"/>
        <family val="1"/>
      </rPr>
      <t>e</t>
    </r>
  </si>
  <si>
    <r>
      <t xml:space="preserve">Startup, shutdown, malfunction report </t>
    </r>
    <r>
      <rPr>
        <vertAlign val="superscript"/>
        <sz val="12"/>
        <color rgb="FF000000"/>
        <rFont val="Times New Roman"/>
        <family val="1"/>
      </rPr>
      <t>f</t>
    </r>
  </si>
  <si>
    <r>
      <t xml:space="preserve">Notification of alternative fuel use </t>
    </r>
    <r>
      <rPr>
        <vertAlign val="superscript"/>
        <sz val="12"/>
        <color rgb="FF000000"/>
        <rFont val="Times New Roman"/>
        <family val="1"/>
      </rPr>
      <t>g</t>
    </r>
  </si>
  <si>
    <r>
      <t xml:space="preserve">a </t>
    </r>
    <r>
      <rPr>
        <sz val="10"/>
        <color theme="1"/>
        <rFont val="Times New Roman"/>
        <family val="1"/>
      </rPr>
      <t xml:space="preserve"> We have assumed that the average number of respondents that will be subject to the rule will be eight.  There will be no additional new source per year that will become subject to the rule over the three-year period of this ICR.</t>
    </r>
  </si>
  <si>
    <r>
      <t xml:space="preserve"> c</t>
    </r>
    <r>
      <rPr>
        <sz val="10"/>
        <color theme="1"/>
        <rFont val="Times New Roman"/>
        <family val="1"/>
      </rPr>
      <t xml:space="preserve">  We have assumed that three respondent will use alternative fuel once per year and will have to submit notification of intent to use alternative fuel.</t>
    </r>
  </si>
  <si>
    <r>
      <t xml:space="preserve"> d</t>
    </r>
    <r>
      <rPr>
        <sz val="10"/>
        <color theme="1"/>
        <rFont val="Times New Roman"/>
        <family val="1"/>
      </rPr>
      <t xml:space="preserve">  We have assumed that one respondent will report deviation once a year.</t>
    </r>
  </si>
  <si>
    <r>
      <t xml:space="preserve"> e</t>
    </r>
    <r>
      <rPr>
        <sz val="10"/>
        <color theme="1"/>
        <rFont val="Times New Roman"/>
        <family val="1"/>
      </rPr>
      <t xml:space="preserve">  We have assumed that seven respondents will report no deviation on a semiannual basis.</t>
    </r>
  </si>
  <si>
    <r>
      <t xml:space="preserve"> f</t>
    </r>
    <r>
      <rPr>
        <sz val="10"/>
        <color theme="1"/>
        <rFont val="Times New Roman"/>
        <family val="1"/>
      </rPr>
      <t xml:space="preserve">  It is assumed that one respondents will have a startup, shutdown, malfunction occur.</t>
    </r>
  </si>
  <si>
    <r>
      <t xml:space="preserve"> g </t>
    </r>
    <r>
      <rPr>
        <sz val="10"/>
        <color theme="1"/>
        <rFont val="Times New Roman"/>
        <family val="1"/>
      </rPr>
      <t xml:space="preserve"> We have assumed that three respondents will report on alternative fuel usage once a year.</t>
    </r>
  </si>
  <si>
    <t xml:space="preserve">G. Time to adjust existing ways to comply with previously applicable requirements           </t>
  </si>
  <si>
    <t>Table 1: Annual Respondent Burden and Cost – NESHAP for Refractory Products Manufacturing (40 CFR Part 63, Subpart SSSSS) (Renewal)</t>
  </si>
  <si>
    <t>Table 2: Average Annual EPA Burden and Cost – NESHAP for Refractory Products Manufacturing (40 CFR Part 63, Subpart SSSSS) (Renewal)</t>
  </si>
  <si>
    <r>
      <t>b</t>
    </r>
    <r>
      <rPr>
        <sz val="10"/>
        <color theme="1"/>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The rates have been increased by 110% to account for the benefit packages available to those employed by private industry.</t>
    </r>
  </si>
  <si>
    <t>hr/resp</t>
  </si>
  <si>
    <r>
      <t>k</t>
    </r>
    <r>
      <rPr>
        <sz val="10"/>
        <color theme="1"/>
        <rFont val="Times New Roman"/>
        <family val="1"/>
      </rPr>
      <t xml:space="preserve">  Totals have been rounded to 3 significant values.  Figures may not add exactly due to rounding.</t>
    </r>
  </si>
  <si>
    <r>
      <t xml:space="preserve">TOTAL ANNUAL BURDEN AND COSTS: </t>
    </r>
    <r>
      <rPr>
        <b/>
        <vertAlign val="superscript"/>
        <sz val="8"/>
        <rFont val="Times New Roman"/>
        <family val="1"/>
      </rPr>
      <t>k</t>
    </r>
  </si>
  <si>
    <r>
      <t xml:space="preserve">Capital and O&amp;M Cost (see Section 6(b)(iii)): </t>
    </r>
    <r>
      <rPr>
        <b/>
        <vertAlign val="superscript"/>
        <sz val="8"/>
        <rFont val="Times New Roman"/>
        <family val="1"/>
      </rPr>
      <t>k</t>
    </r>
  </si>
  <si>
    <r>
      <t xml:space="preserve">TOTAL COST: </t>
    </r>
    <r>
      <rPr>
        <b/>
        <vertAlign val="superscript"/>
        <sz val="8"/>
        <rFont val="Times New Roman"/>
        <family val="1"/>
      </rPr>
      <t>k</t>
    </r>
  </si>
  <si>
    <r>
      <t xml:space="preserve">TOTAL ANNUAL BURDEN AND COST </t>
    </r>
    <r>
      <rPr>
        <b/>
        <vertAlign val="superscript"/>
        <sz val="10"/>
        <color rgb="FF000000"/>
        <rFont val="Times New Roman"/>
        <family val="1"/>
      </rPr>
      <t>h</t>
    </r>
  </si>
  <si>
    <r>
      <t>h</t>
    </r>
    <r>
      <rPr>
        <sz val="10"/>
        <color theme="1"/>
        <rFont val="Times New Roman"/>
        <family val="1"/>
      </rPr>
      <t xml:space="preserve">  Totals have been rounded to 3 significant values.  Figures may not add exactly due to rounding.</t>
    </r>
  </si>
  <si>
    <r>
      <t xml:space="preserve">b </t>
    </r>
    <r>
      <rPr>
        <sz val="10"/>
        <color theme="1"/>
        <rFont val="Times New Roman"/>
        <family val="1"/>
      </rPr>
      <t xml:space="preserve"> This cost is based on the following labor rates which incorporates a 1.6 benefits multiplication factor to account for government overhead expenses:  Managerial rate of $62.90 (GS-13, Step 5, $39.31 x 1.6), Technical rate of $46.67 (GS-12, Step 1, $29.17 x 1.6), and Clerical rate of $25.25 (GS-6, Step 3, $15.78 x 1.6).  These rates are from the Office of Personnel Management (OPM) “2015 General Schedule” which excludes locality rates of pay.</t>
    </r>
  </si>
  <si>
    <t>A.  Familiarize with rule requirement</t>
  </si>
  <si>
    <r>
      <t xml:space="preserve">A.  Familiarize with rule requirement </t>
    </r>
    <r>
      <rPr>
        <vertAlign val="superscript"/>
        <sz val="12"/>
        <color rgb="FF000000"/>
        <rFont val="Times New Roman"/>
        <family val="1"/>
      </rPr>
      <t>h</t>
    </r>
  </si>
  <si>
    <r>
      <t>h</t>
    </r>
    <r>
      <rPr>
        <sz val="10"/>
        <color theme="1"/>
        <rFont val="Times New Roman"/>
        <family val="1"/>
      </rPr>
      <t xml:space="preserve">  We have assumed that it will take 4 hours for each respondent to read and familiarize with rule requirements.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</si>
</sst>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quot;$&quot;#,##0"/>
  </numFmts>
  <fonts count="21" x14ac:knownFonts="1">
    <font>
      <sz val="11"/>
      <color theme="1"/>
      <name val="Calibri"/>
      <family val="2"/>
      <scheme val="minor"/>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2"/>
      <color theme="1"/>
      <name val="Times New Roman"/>
      <family val="1"/>
    </font>
    <font>
      <vertAlign val="superscript"/>
      <sz val="12"/>
      <color rgb="FF000000"/>
      <name val="Times New Roman"/>
      <family val="1"/>
    </font>
    <font>
      <vertAlign val="superscript"/>
      <sz val="10"/>
      <color rgb="FF000000"/>
      <name val="Times New Roman"/>
      <family val="1"/>
    </font>
    <font>
      <b/>
      <sz val="10"/>
      <color theme="1"/>
      <name val="Times New Roman"/>
      <family val="1"/>
    </font>
    <font>
      <sz val="10"/>
      <color theme="1"/>
      <name val="Times New Roman"/>
      <family val="1"/>
    </font>
    <font>
      <sz val="12"/>
      <color rgb="FFFF0000"/>
      <name val="Times New Roman"/>
      <family val="1"/>
    </font>
    <font>
      <sz val="12"/>
      <color rgb="FFFF0000"/>
      <name val="Symbol"/>
      <family val="1"/>
      <charset val="2"/>
    </font>
    <font>
      <b/>
      <i/>
      <sz val="8"/>
      <color rgb="FFFF0000"/>
      <name val="Times New Roman"/>
      <family val="1"/>
    </font>
    <font>
      <b/>
      <sz val="8"/>
      <color rgb="FFFF0000"/>
      <name val="Times New Roman"/>
      <family val="1"/>
    </font>
    <font>
      <b/>
      <i/>
      <sz val="10"/>
      <color rgb="FF000000"/>
      <name val="Times New Roman"/>
      <family val="1"/>
    </font>
    <font>
      <b/>
      <i/>
      <sz val="10"/>
      <color theme="1"/>
      <name val="Times New Roman"/>
      <family val="1"/>
    </font>
    <font>
      <b/>
      <i/>
      <sz val="11"/>
      <color theme="1"/>
      <name val="Calibri"/>
      <family val="2"/>
      <scheme val="minor"/>
    </font>
    <font>
      <b/>
      <sz val="8"/>
      <name val="Times New Roman"/>
      <family val="1"/>
    </font>
    <font>
      <b/>
      <sz val="11"/>
      <name val="Calibri"/>
      <family val="2"/>
      <scheme val="minor"/>
    </font>
    <font>
      <b/>
      <sz val="10"/>
      <name val="Times New Roman"/>
      <family val="1"/>
    </font>
    <font>
      <b/>
      <sz val="12"/>
      <name val="Times New Roman"/>
      <family val="1"/>
    </font>
    <font>
      <b/>
      <vertAlign val="superscript"/>
      <sz val="8"/>
      <name val="Times New Roman"/>
      <family val="1"/>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0" fillId="0" borderId="1" xfId="0" applyBorder="1" applyAlignment="1">
      <alignment wrapText="1"/>
    </xf>
    <xf numFmtId="0" fontId="3" fillId="0" borderId="1" xfId="0" applyFont="1" applyBorder="1" applyAlignment="1">
      <alignment horizontal="left"/>
    </xf>
    <xf numFmtId="0" fontId="3" fillId="0" borderId="1" xfId="0" applyFont="1" applyBorder="1" applyAlignment="1">
      <alignment horizontal="center" wrapText="1"/>
    </xf>
    <xf numFmtId="0" fontId="0" fillId="0" borderId="1" xfId="0" applyBorder="1" applyAlignment="1">
      <alignment horizontal="left" wrapText="1"/>
    </xf>
    <xf numFmtId="0" fontId="3" fillId="0" borderId="1" xfId="0" applyFont="1" applyBorder="1" applyAlignment="1">
      <alignment horizontal="right" wrapText="1"/>
    </xf>
    <xf numFmtId="6" fontId="3" fillId="0" borderId="1" xfId="0" applyNumberFormat="1" applyFont="1" applyBorder="1" applyAlignment="1">
      <alignment horizontal="right" wrapText="1"/>
    </xf>
    <xf numFmtId="0" fontId="1" fillId="0" borderId="1" xfId="0" applyFont="1" applyBorder="1" applyAlignment="1">
      <alignment horizontal="left"/>
    </xf>
    <xf numFmtId="6" fontId="1" fillId="0" borderId="1" xfId="0" applyNumberFormat="1" applyFont="1" applyBorder="1" applyAlignment="1">
      <alignment horizontal="right" wrapText="1"/>
    </xf>
    <xf numFmtId="0" fontId="7" fillId="0" borderId="0" xfId="0" applyFont="1"/>
    <xf numFmtId="0" fontId="4" fillId="0" borderId="0" xfId="0" applyFont="1"/>
    <xf numFmtId="0" fontId="3" fillId="0" borderId="1" xfId="0" applyFont="1" applyBorder="1" applyAlignment="1">
      <alignment horizontal="center"/>
    </xf>
    <xf numFmtId="6" fontId="3" fillId="0" borderId="1" xfId="0" applyNumberFormat="1" applyFont="1" applyBorder="1" applyAlignment="1">
      <alignment horizontal="right"/>
    </xf>
    <xf numFmtId="0" fontId="0" fillId="0" borderId="1" xfId="0" applyBorder="1" applyAlignment="1"/>
    <xf numFmtId="0" fontId="3" fillId="0" borderId="1" xfId="0" applyFont="1" applyBorder="1" applyAlignment="1">
      <alignment horizontal="right"/>
    </xf>
    <xf numFmtId="8" fontId="3" fillId="0" borderId="1" xfId="0" applyNumberFormat="1" applyFont="1" applyBorder="1" applyAlignment="1">
      <alignment horizontal="right"/>
    </xf>
    <xf numFmtId="6" fontId="1" fillId="0" borderId="1" xfId="0" applyNumberFormat="1" applyFont="1" applyBorder="1" applyAlignment="1">
      <alignment horizontal="right"/>
    </xf>
    <xf numFmtId="0" fontId="1" fillId="0" borderId="3" xfId="0" applyFont="1" applyBorder="1" applyAlignment="1"/>
    <xf numFmtId="0" fontId="1" fillId="0" borderId="4" xfId="0" applyFont="1" applyBorder="1" applyAlignment="1">
      <alignment wrapText="1"/>
    </xf>
    <xf numFmtId="0" fontId="0" fillId="2" borderId="1" xfId="0" applyFill="1" applyBorder="1" applyAlignment="1">
      <alignment wrapText="1"/>
    </xf>
    <xf numFmtId="0" fontId="0" fillId="2" borderId="1" xfId="0" applyFill="1" applyBorder="1" applyAlignment="1">
      <alignment horizontal="left" wrapText="1"/>
    </xf>
    <xf numFmtId="0" fontId="3" fillId="2" borderId="1" xfId="0" applyFont="1" applyFill="1" applyBorder="1" applyAlignment="1">
      <alignment horizontal="right" wrapText="1"/>
    </xf>
    <xf numFmtId="0" fontId="3" fillId="0" borderId="1" xfId="0" applyFont="1" applyBorder="1" applyAlignment="1">
      <alignment horizontal="left" indent="2"/>
    </xf>
    <xf numFmtId="0" fontId="9" fillId="0" borderId="0" xfId="0" applyFont="1"/>
    <xf numFmtId="164" fontId="3" fillId="0" borderId="1" xfId="0" applyNumberFormat="1" applyFont="1" applyBorder="1" applyAlignment="1">
      <alignment horizontal="right" wrapText="1"/>
    </xf>
    <xf numFmtId="164" fontId="3" fillId="2" borderId="1" xfId="0" applyNumberFormat="1" applyFont="1" applyFill="1" applyBorder="1" applyAlignment="1">
      <alignment horizontal="right" wrapText="1"/>
    </xf>
    <xf numFmtId="0" fontId="13" fillId="0" borderId="1" xfId="0" applyFont="1" applyBorder="1" applyAlignment="1">
      <alignment horizontal="left"/>
    </xf>
    <xf numFmtId="0" fontId="14" fillId="0" borderId="1" xfId="0" applyFont="1" applyBorder="1" applyAlignment="1">
      <alignment wrapText="1"/>
    </xf>
    <xf numFmtId="0" fontId="15" fillId="0" borderId="1" xfId="0" applyFont="1" applyBorder="1" applyAlignment="1">
      <alignment wrapText="1"/>
    </xf>
    <xf numFmtId="164" fontId="14" fillId="0" borderId="1" xfId="0" applyNumberFormat="1" applyFont="1" applyBorder="1" applyAlignment="1">
      <alignment wrapText="1"/>
    </xf>
    <xf numFmtId="8" fontId="14" fillId="0" borderId="1" xfId="0" applyNumberFormat="1" applyFont="1" applyBorder="1" applyAlignment="1">
      <alignment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Border="1"/>
    <xf numFmtId="0" fontId="17" fillId="0" borderId="1" xfId="0" applyFont="1" applyBorder="1"/>
    <xf numFmtId="6" fontId="18" fillId="0" borderId="1" xfId="0" applyNumberFormat="1" applyFont="1" applyBorder="1"/>
    <xf numFmtId="0" fontId="16" fillId="0" borderId="2" xfId="0" applyFont="1" applyBorder="1"/>
    <xf numFmtId="0" fontId="19" fillId="0" borderId="0" xfId="0" applyFont="1"/>
    <xf numFmtId="165" fontId="18" fillId="0" borderId="1" xfId="0" applyNumberFormat="1" applyFont="1" applyBorder="1"/>
    <xf numFmtId="1" fontId="0" fillId="0" borderId="0" xfId="0" applyNumberFormat="1"/>
    <xf numFmtId="8" fontId="3" fillId="0" borderId="1" xfId="0" applyNumberFormat="1" applyFont="1" applyBorder="1" applyAlignment="1">
      <alignment horizontal="right" wrapText="1"/>
    </xf>
    <xf numFmtId="15" fontId="0" fillId="0" borderId="0" xfId="0" applyNumberFormat="1"/>
    <xf numFmtId="0" fontId="1" fillId="0" borderId="3" xfId="0" applyFont="1" applyBorder="1" applyAlignment="1">
      <alignment wrapText="1"/>
    </xf>
    <xf numFmtId="0" fontId="1" fillId="0" borderId="3" xfId="0" applyFont="1" applyBorder="1" applyAlignment="1">
      <alignment horizontal="center" wrapText="1"/>
    </xf>
    <xf numFmtId="0" fontId="1" fillId="0" borderId="4" xfId="0" applyFont="1" applyBorder="1" applyAlignment="1">
      <alignment horizontal="center" vertical="center" wrapText="1"/>
    </xf>
    <xf numFmtId="0" fontId="1" fillId="0" borderId="3" xfId="0" applyFont="1" applyBorder="1" applyAlignment="1">
      <alignment horizontal="center"/>
    </xf>
    <xf numFmtId="1" fontId="1" fillId="0" borderId="5" xfId="0" applyNumberFormat="1" applyFont="1" applyBorder="1" applyAlignment="1">
      <alignment horizontal="center" wrapText="1"/>
    </xf>
    <xf numFmtId="1" fontId="1" fillId="0" borderId="6" xfId="0" applyNumberFormat="1" applyFont="1" applyBorder="1" applyAlignment="1">
      <alignment horizontal="center" wrapText="1"/>
    </xf>
    <xf numFmtId="1" fontId="1" fillId="0" borderId="7" xfId="0" applyNumberFormat="1"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1" fontId="13" fillId="0" borderId="5" xfId="0" applyNumberFormat="1" applyFont="1" applyBorder="1" applyAlignment="1">
      <alignment horizontal="center" wrapText="1"/>
    </xf>
    <xf numFmtId="1" fontId="13" fillId="0" borderId="6" xfId="0" applyNumberFormat="1" applyFont="1" applyBorder="1" applyAlignment="1">
      <alignment horizontal="center" wrapText="1"/>
    </xf>
    <xf numFmtId="1" fontId="13" fillId="0" borderId="7" xfId="0" applyNumberFormat="1" applyFont="1" applyBorder="1" applyAlignment="1">
      <alignment horizontal="center" wrapText="1"/>
    </xf>
    <xf numFmtId="0" fontId="9" fillId="0" borderId="0" xfId="0" applyFont="1" applyBorder="1"/>
    <xf numFmtId="0" fontId="10" fillId="0" borderId="0" xfId="0" applyFont="1" applyBorder="1" applyAlignment="1">
      <alignment horizontal="left" indent="5"/>
    </xf>
    <xf numFmtId="0" fontId="11" fillId="0" borderId="0" xfId="0" applyFont="1" applyBorder="1"/>
    <xf numFmtId="0" fontId="12" fillId="0" borderId="0"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workbookViewId="0"/>
  </sheetViews>
  <sheetFormatPr defaultRowHeight="15" x14ac:dyDescent="0.25"/>
  <cols>
    <col min="1" max="1" width="52.7109375" customWidth="1"/>
    <col min="2" max="9" width="12.5703125" customWidth="1"/>
  </cols>
  <sheetData>
    <row r="1" spans="1:14" ht="15.75" x14ac:dyDescent="0.25">
      <c r="A1" s="39" t="s">
        <v>90</v>
      </c>
    </row>
    <row r="4" spans="1:14" x14ac:dyDescent="0.25">
      <c r="F4">
        <v>103.97</v>
      </c>
      <c r="G4">
        <v>129.93</v>
      </c>
      <c r="H4">
        <v>51.79</v>
      </c>
    </row>
    <row r="5" spans="1:14" s="1" customFormat="1" ht="15.75" x14ac:dyDescent="0.25">
      <c r="A5" s="44" t="s">
        <v>0</v>
      </c>
      <c r="B5" s="45" t="s">
        <v>1</v>
      </c>
      <c r="C5" s="45" t="s">
        <v>3</v>
      </c>
      <c r="D5" s="45" t="s">
        <v>5</v>
      </c>
      <c r="E5" s="45" t="s">
        <v>7</v>
      </c>
      <c r="F5" s="45" t="s">
        <v>9</v>
      </c>
      <c r="G5" s="45" t="s">
        <v>11</v>
      </c>
      <c r="H5" s="45" t="s">
        <v>12</v>
      </c>
      <c r="I5" s="45" t="s">
        <v>13</v>
      </c>
      <c r="N5" s="24"/>
    </row>
    <row r="6" spans="1:14" s="1" customFormat="1" ht="51" x14ac:dyDescent="0.25">
      <c r="A6" s="19"/>
      <c r="B6" s="46" t="s">
        <v>2</v>
      </c>
      <c r="C6" s="46" t="s">
        <v>4</v>
      </c>
      <c r="D6" s="46" t="s">
        <v>6</v>
      </c>
      <c r="E6" s="46" t="s">
        <v>8</v>
      </c>
      <c r="F6" s="46" t="s">
        <v>10</v>
      </c>
      <c r="G6" s="46" t="s">
        <v>64</v>
      </c>
      <c r="H6" s="46" t="s">
        <v>65</v>
      </c>
      <c r="I6" s="46" t="s">
        <v>14</v>
      </c>
      <c r="N6" s="24"/>
    </row>
    <row r="7" spans="1:14" ht="15.75" x14ac:dyDescent="0.25">
      <c r="A7" s="3" t="s">
        <v>15</v>
      </c>
      <c r="B7" s="4" t="s">
        <v>16</v>
      </c>
      <c r="C7" s="5"/>
      <c r="D7" s="2"/>
      <c r="E7" s="2"/>
      <c r="F7" s="2"/>
      <c r="G7" s="2"/>
      <c r="H7" s="2"/>
      <c r="I7" s="6"/>
      <c r="N7" s="24"/>
    </row>
    <row r="8" spans="1:14" ht="15.75" x14ac:dyDescent="0.25">
      <c r="A8" s="3" t="s">
        <v>17</v>
      </c>
      <c r="B8" s="4" t="s">
        <v>16</v>
      </c>
      <c r="C8" s="5"/>
      <c r="D8" s="2"/>
      <c r="E8" s="2"/>
      <c r="F8" s="2"/>
      <c r="G8" s="2"/>
      <c r="H8" s="2"/>
      <c r="I8" s="6"/>
      <c r="N8" s="60"/>
    </row>
    <row r="9" spans="1:14" ht="15.75" x14ac:dyDescent="0.25">
      <c r="A9" s="3" t="s">
        <v>18</v>
      </c>
      <c r="B9" s="20"/>
      <c r="C9" s="21"/>
      <c r="D9" s="20"/>
      <c r="E9" s="20"/>
      <c r="F9" s="20"/>
      <c r="G9" s="20"/>
      <c r="H9" s="20"/>
      <c r="I9" s="22"/>
      <c r="N9" s="61"/>
    </row>
    <row r="10" spans="1:14" ht="15.75" x14ac:dyDescent="0.25">
      <c r="A10" s="3" t="s">
        <v>101</v>
      </c>
      <c r="B10" s="4">
        <v>0.5</v>
      </c>
      <c r="C10" s="4">
        <v>1</v>
      </c>
      <c r="D10" s="4">
        <f>B10*C10</f>
        <v>0.5</v>
      </c>
      <c r="E10" s="33">
        <v>8</v>
      </c>
      <c r="F10" s="4">
        <f>D10*E10</f>
        <v>4</v>
      </c>
      <c r="G10" s="4">
        <f>F10*0.05</f>
        <v>0.2</v>
      </c>
      <c r="H10" s="4">
        <f>F10*0.1</f>
        <v>0.4</v>
      </c>
      <c r="I10" s="42">
        <f>F10*F$4+G10*G$4+H10*H$4</f>
        <v>462.58199999999999</v>
      </c>
      <c r="N10" s="61"/>
    </row>
    <row r="11" spans="1:14" ht="15.75" x14ac:dyDescent="0.25">
      <c r="A11" s="3" t="s">
        <v>19</v>
      </c>
      <c r="B11" s="20"/>
      <c r="C11" s="20"/>
      <c r="D11" s="20"/>
      <c r="E11" s="34"/>
      <c r="F11" s="20"/>
      <c r="G11" s="20"/>
      <c r="H11" s="20"/>
      <c r="I11" s="22"/>
      <c r="N11" s="60"/>
    </row>
    <row r="12" spans="1:14" ht="15.75" x14ac:dyDescent="0.25">
      <c r="A12" s="23" t="s">
        <v>20</v>
      </c>
      <c r="B12" s="4">
        <v>32</v>
      </c>
      <c r="C12" s="4">
        <v>1</v>
      </c>
      <c r="D12" s="4">
        <f>B12*C12</f>
        <v>32</v>
      </c>
      <c r="E12" s="33">
        <v>0</v>
      </c>
      <c r="F12" s="4">
        <f t="shared" ref="F12:F13" si="0">D12*E12</f>
        <v>0</v>
      </c>
      <c r="G12" s="4">
        <f t="shared" ref="G12:G13" si="1">F12*0.05</f>
        <v>0</v>
      </c>
      <c r="H12" s="4">
        <f t="shared" ref="H12:H13" si="2">F12*0.1</f>
        <v>0</v>
      </c>
      <c r="I12" s="7">
        <f t="shared" ref="I12:I13" si="3">F12*F$4+G12*G$4+H12*H$4</f>
        <v>0</v>
      </c>
      <c r="N12" s="60"/>
    </row>
    <row r="13" spans="1:14" ht="18.75" x14ac:dyDescent="0.25">
      <c r="A13" s="23" t="s">
        <v>21</v>
      </c>
      <c r="B13" s="4">
        <v>32</v>
      </c>
      <c r="C13" s="4">
        <v>1</v>
      </c>
      <c r="D13" s="4">
        <f>B13*C13</f>
        <v>32</v>
      </c>
      <c r="E13" s="33">
        <v>0</v>
      </c>
      <c r="F13" s="4">
        <f t="shared" si="0"/>
        <v>0</v>
      </c>
      <c r="G13" s="4">
        <f t="shared" si="1"/>
        <v>0</v>
      </c>
      <c r="H13" s="4">
        <f t="shared" si="2"/>
        <v>0</v>
      </c>
      <c r="I13" s="7">
        <f t="shared" si="3"/>
        <v>0</v>
      </c>
      <c r="N13" s="62"/>
    </row>
    <row r="14" spans="1:14" x14ac:dyDescent="0.25">
      <c r="A14" s="3" t="s">
        <v>22</v>
      </c>
      <c r="B14" s="4" t="s">
        <v>23</v>
      </c>
      <c r="C14" s="2"/>
      <c r="D14" s="2"/>
      <c r="E14" s="33"/>
      <c r="F14" s="2"/>
      <c r="G14" s="2"/>
      <c r="H14" s="2"/>
      <c r="I14" s="6"/>
      <c r="N14" s="63"/>
    </row>
    <row r="15" spans="1:14" x14ac:dyDescent="0.25">
      <c r="A15" s="3" t="s">
        <v>24</v>
      </c>
      <c r="B15" s="4" t="s">
        <v>23</v>
      </c>
      <c r="C15" s="2"/>
      <c r="D15" s="2"/>
      <c r="E15" s="33"/>
      <c r="F15" s="2"/>
      <c r="G15" s="2"/>
      <c r="H15" s="2"/>
      <c r="I15" s="6"/>
      <c r="N15" s="63"/>
    </row>
    <row r="16" spans="1:14" x14ac:dyDescent="0.25">
      <c r="A16" s="3" t="s">
        <v>25</v>
      </c>
      <c r="B16" s="20"/>
      <c r="C16" s="20"/>
      <c r="D16" s="20"/>
      <c r="E16" s="34"/>
      <c r="F16" s="20"/>
      <c r="G16" s="20"/>
      <c r="H16" s="20"/>
      <c r="I16" s="22"/>
      <c r="N16" s="63"/>
    </row>
    <row r="17" spans="1:14" x14ac:dyDescent="0.25">
      <c r="A17" s="3" t="s">
        <v>26</v>
      </c>
      <c r="B17" s="4">
        <v>2</v>
      </c>
      <c r="C17" s="4">
        <v>1</v>
      </c>
      <c r="D17" s="4">
        <f t="shared" ref="D17:D27" si="4">B17*C17</f>
        <v>2</v>
      </c>
      <c r="E17" s="33">
        <v>0</v>
      </c>
      <c r="F17" s="4">
        <f t="shared" ref="F17:F27" si="5">D17*E17</f>
        <v>0</v>
      </c>
      <c r="G17" s="4">
        <f t="shared" ref="G17:G27" si="6">F17*0.05</f>
        <v>0</v>
      </c>
      <c r="H17" s="4">
        <f t="shared" ref="H17:H27" si="7">F17*0.1</f>
        <v>0</v>
      </c>
      <c r="I17" s="7">
        <f t="shared" ref="I17:I27" si="8">F17*F$4+G17*G$4+H17*H$4</f>
        <v>0</v>
      </c>
      <c r="N17" s="63"/>
    </row>
    <row r="18" spans="1:14" ht="15.75" x14ac:dyDescent="0.25">
      <c r="A18" s="3" t="s">
        <v>27</v>
      </c>
      <c r="B18" s="4">
        <v>2</v>
      </c>
      <c r="C18" s="4">
        <v>1</v>
      </c>
      <c r="D18" s="4">
        <f t="shared" si="4"/>
        <v>2</v>
      </c>
      <c r="E18" s="33">
        <v>0</v>
      </c>
      <c r="F18" s="4">
        <f t="shared" si="5"/>
        <v>0</v>
      </c>
      <c r="G18" s="4">
        <f t="shared" si="6"/>
        <v>0</v>
      </c>
      <c r="H18" s="4">
        <f t="shared" si="7"/>
        <v>0</v>
      </c>
      <c r="I18" s="7">
        <f t="shared" si="8"/>
        <v>0</v>
      </c>
      <c r="N18" s="60"/>
    </row>
    <row r="19" spans="1:14" ht="15.75" x14ac:dyDescent="0.25">
      <c r="A19" s="3" t="s">
        <v>28</v>
      </c>
      <c r="B19" s="4">
        <v>2</v>
      </c>
      <c r="C19" s="4">
        <v>1</v>
      </c>
      <c r="D19" s="4">
        <f t="shared" si="4"/>
        <v>2</v>
      </c>
      <c r="E19" s="33">
        <v>0</v>
      </c>
      <c r="F19" s="4">
        <f t="shared" si="5"/>
        <v>0</v>
      </c>
      <c r="G19" s="4">
        <f t="shared" si="6"/>
        <v>0</v>
      </c>
      <c r="H19" s="4">
        <f t="shared" si="7"/>
        <v>0</v>
      </c>
      <c r="I19" s="7">
        <f t="shared" si="8"/>
        <v>0</v>
      </c>
      <c r="N19" s="60"/>
    </row>
    <row r="20" spans="1:14" ht="15.75" x14ac:dyDescent="0.25">
      <c r="A20" s="3" t="s">
        <v>29</v>
      </c>
      <c r="B20" s="4">
        <v>2</v>
      </c>
      <c r="C20" s="4">
        <v>1</v>
      </c>
      <c r="D20" s="4">
        <f t="shared" si="4"/>
        <v>2</v>
      </c>
      <c r="E20" s="33"/>
      <c r="F20" s="4">
        <f t="shared" si="5"/>
        <v>0</v>
      </c>
      <c r="G20" s="4">
        <f t="shared" si="6"/>
        <v>0</v>
      </c>
      <c r="H20" s="4">
        <f t="shared" si="7"/>
        <v>0</v>
      </c>
      <c r="I20" s="7">
        <f t="shared" si="8"/>
        <v>0</v>
      </c>
      <c r="N20" s="60"/>
    </row>
    <row r="21" spans="1:14" ht="15.75" x14ac:dyDescent="0.25">
      <c r="A21" s="3" t="s">
        <v>30</v>
      </c>
      <c r="B21" s="4">
        <v>2</v>
      </c>
      <c r="C21" s="4">
        <v>1</v>
      </c>
      <c r="D21" s="4">
        <f t="shared" si="4"/>
        <v>2</v>
      </c>
      <c r="E21" s="33">
        <v>0</v>
      </c>
      <c r="F21" s="4">
        <f t="shared" si="5"/>
        <v>0</v>
      </c>
      <c r="G21" s="4">
        <f t="shared" si="6"/>
        <v>0</v>
      </c>
      <c r="H21" s="4">
        <f t="shared" si="7"/>
        <v>0</v>
      </c>
      <c r="I21" s="7">
        <f t="shared" si="8"/>
        <v>0</v>
      </c>
      <c r="N21" s="60"/>
    </row>
    <row r="22" spans="1:14" ht="15.75" x14ac:dyDescent="0.25">
      <c r="A22" s="3" t="s">
        <v>31</v>
      </c>
      <c r="B22" s="4">
        <v>16</v>
      </c>
      <c r="C22" s="4">
        <v>1</v>
      </c>
      <c r="D22" s="4">
        <f t="shared" si="4"/>
        <v>16</v>
      </c>
      <c r="E22" s="33">
        <v>0</v>
      </c>
      <c r="F22" s="4">
        <f t="shared" si="5"/>
        <v>0</v>
      </c>
      <c r="G22" s="4">
        <f t="shared" si="6"/>
        <v>0</v>
      </c>
      <c r="H22" s="4">
        <f t="shared" si="7"/>
        <v>0</v>
      </c>
      <c r="I22" s="7">
        <f t="shared" si="8"/>
        <v>0</v>
      </c>
      <c r="N22" s="60"/>
    </row>
    <row r="23" spans="1:14" ht="16.5" x14ac:dyDescent="0.25">
      <c r="A23" s="3" t="s">
        <v>32</v>
      </c>
      <c r="B23" s="4">
        <v>2</v>
      </c>
      <c r="C23" s="4">
        <v>1</v>
      </c>
      <c r="D23" s="4">
        <f t="shared" si="4"/>
        <v>2</v>
      </c>
      <c r="E23" s="32">
        <v>3</v>
      </c>
      <c r="F23" s="4">
        <f t="shared" si="5"/>
        <v>6</v>
      </c>
      <c r="G23" s="4">
        <f t="shared" si="6"/>
        <v>0.30000000000000004</v>
      </c>
      <c r="H23" s="4">
        <f t="shared" si="7"/>
        <v>0.60000000000000009</v>
      </c>
      <c r="I23" s="25">
        <f t="shared" si="8"/>
        <v>693.87299999999993</v>
      </c>
      <c r="N23" s="60"/>
    </row>
    <row r="24" spans="1:14" ht="18.75" x14ac:dyDescent="0.25">
      <c r="A24" s="3" t="s">
        <v>33</v>
      </c>
      <c r="B24" s="4">
        <v>16</v>
      </c>
      <c r="C24" s="4">
        <v>1</v>
      </c>
      <c r="D24" s="4">
        <f t="shared" si="4"/>
        <v>16</v>
      </c>
      <c r="E24" s="32">
        <v>1</v>
      </c>
      <c r="F24" s="4">
        <f t="shared" si="5"/>
        <v>16</v>
      </c>
      <c r="G24" s="4">
        <f t="shared" si="6"/>
        <v>0.8</v>
      </c>
      <c r="H24" s="4">
        <f t="shared" si="7"/>
        <v>1.6</v>
      </c>
      <c r="I24" s="25">
        <f t="shared" si="8"/>
        <v>1850.328</v>
      </c>
      <c r="N24" s="60"/>
    </row>
    <row r="25" spans="1:14" ht="18.75" x14ac:dyDescent="0.25">
      <c r="A25" s="3" t="s">
        <v>34</v>
      </c>
      <c r="B25" s="4">
        <v>8</v>
      </c>
      <c r="C25" s="4">
        <v>2</v>
      </c>
      <c r="D25" s="4">
        <f t="shared" si="4"/>
        <v>16</v>
      </c>
      <c r="E25" s="32">
        <v>7</v>
      </c>
      <c r="F25" s="4">
        <f t="shared" si="5"/>
        <v>112</v>
      </c>
      <c r="G25" s="4">
        <f t="shared" si="6"/>
        <v>5.6000000000000005</v>
      </c>
      <c r="H25" s="4">
        <f t="shared" si="7"/>
        <v>11.200000000000001</v>
      </c>
      <c r="I25" s="25">
        <f t="shared" si="8"/>
        <v>12952.296</v>
      </c>
      <c r="N25" s="60"/>
    </row>
    <row r="26" spans="1:14" ht="16.5" x14ac:dyDescent="0.25">
      <c r="A26" s="3" t="s">
        <v>35</v>
      </c>
      <c r="B26" s="4">
        <v>8</v>
      </c>
      <c r="C26" s="4">
        <v>1</v>
      </c>
      <c r="D26" s="4">
        <f t="shared" si="4"/>
        <v>8</v>
      </c>
      <c r="E26" s="4">
        <v>1</v>
      </c>
      <c r="F26" s="4">
        <f t="shared" si="5"/>
        <v>8</v>
      </c>
      <c r="G26" s="4">
        <f t="shared" si="6"/>
        <v>0.4</v>
      </c>
      <c r="H26" s="4">
        <f t="shared" si="7"/>
        <v>0.8</v>
      </c>
      <c r="I26" s="25">
        <f t="shared" si="8"/>
        <v>925.16399999999999</v>
      </c>
    </row>
    <row r="27" spans="1:14" ht="18.75" x14ac:dyDescent="0.25">
      <c r="A27" s="3" t="s">
        <v>36</v>
      </c>
      <c r="B27" s="4">
        <v>4</v>
      </c>
      <c r="C27" s="4">
        <v>1</v>
      </c>
      <c r="D27" s="4">
        <f t="shared" si="4"/>
        <v>4</v>
      </c>
      <c r="E27" s="4">
        <v>3</v>
      </c>
      <c r="F27" s="4">
        <f t="shared" si="5"/>
        <v>12</v>
      </c>
      <c r="G27" s="4">
        <f t="shared" si="6"/>
        <v>0.60000000000000009</v>
      </c>
      <c r="H27" s="4">
        <f t="shared" si="7"/>
        <v>1.2000000000000002</v>
      </c>
      <c r="I27" s="25">
        <f t="shared" si="8"/>
        <v>1387.7459999999999</v>
      </c>
    </row>
    <row r="28" spans="1:14" x14ac:dyDescent="0.25">
      <c r="A28" s="27" t="s">
        <v>37</v>
      </c>
      <c r="B28" s="29"/>
      <c r="C28" s="29"/>
      <c r="D28" s="29"/>
      <c r="E28" s="29"/>
      <c r="F28" s="57">
        <f>SUM(F7:H27)</f>
        <v>181.7</v>
      </c>
      <c r="G28" s="58"/>
      <c r="H28" s="59"/>
      <c r="I28" s="30">
        <f>SUM(I7:I27)</f>
        <v>18271.988999999998</v>
      </c>
    </row>
    <row r="29" spans="1:14" x14ac:dyDescent="0.25">
      <c r="A29" s="3" t="s">
        <v>38</v>
      </c>
      <c r="B29" s="20"/>
      <c r="C29" s="20"/>
      <c r="D29" s="20"/>
      <c r="E29" s="20"/>
      <c r="F29" s="20"/>
      <c r="G29" s="20"/>
      <c r="H29" s="20"/>
      <c r="I29" s="26"/>
    </row>
    <row r="30" spans="1:14" ht="18.75" x14ac:dyDescent="0.25">
      <c r="A30" s="3" t="s">
        <v>102</v>
      </c>
      <c r="B30" s="4">
        <v>4</v>
      </c>
      <c r="C30" s="4">
        <v>1</v>
      </c>
      <c r="D30" s="4">
        <f>B30*C30</f>
        <v>4</v>
      </c>
      <c r="E30" s="4">
        <v>8</v>
      </c>
      <c r="F30" s="4">
        <f>D30*E30</f>
        <v>32</v>
      </c>
      <c r="G30" s="4">
        <f>F30*0.05</f>
        <v>1.6</v>
      </c>
      <c r="H30" s="4">
        <f>F30*0.1</f>
        <v>3.2</v>
      </c>
      <c r="I30" s="25">
        <f>F30*F$4+G30*G$4+H30*H$4</f>
        <v>3700.6559999999999</v>
      </c>
    </row>
    <row r="31" spans="1:14" x14ac:dyDescent="0.25">
      <c r="A31" s="3" t="s">
        <v>39</v>
      </c>
      <c r="B31" s="4" t="s">
        <v>40</v>
      </c>
      <c r="C31" s="2"/>
      <c r="D31" s="2"/>
      <c r="E31" s="2"/>
      <c r="F31" s="2"/>
      <c r="G31" s="2"/>
      <c r="H31" s="2"/>
      <c r="I31" s="25"/>
    </row>
    <row r="32" spans="1:14" x14ac:dyDescent="0.25">
      <c r="A32" s="3" t="s">
        <v>41</v>
      </c>
      <c r="B32" s="4" t="s">
        <v>40</v>
      </c>
      <c r="C32" s="2"/>
      <c r="D32" s="2"/>
      <c r="E32" s="2"/>
      <c r="F32" s="2"/>
      <c r="G32" s="2"/>
      <c r="H32" s="2"/>
      <c r="I32" s="25"/>
    </row>
    <row r="33" spans="1:12" x14ac:dyDescent="0.25">
      <c r="A33" s="3" t="s">
        <v>42</v>
      </c>
      <c r="B33" s="4" t="s">
        <v>40</v>
      </c>
      <c r="C33" s="2"/>
      <c r="D33" s="2"/>
      <c r="E33" s="2"/>
      <c r="F33" s="2"/>
      <c r="G33" s="2"/>
      <c r="H33" s="2"/>
      <c r="I33" s="25" t="s">
        <v>43</v>
      </c>
    </row>
    <row r="34" spans="1:12" x14ac:dyDescent="0.25">
      <c r="A34" s="3" t="s">
        <v>44</v>
      </c>
      <c r="B34" s="2"/>
      <c r="C34" s="2"/>
      <c r="D34" s="2"/>
      <c r="E34" s="2"/>
      <c r="F34" s="2"/>
      <c r="G34" s="2"/>
      <c r="H34" s="2"/>
      <c r="I34" s="25"/>
    </row>
    <row r="35" spans="1:12" ht="18.75" x14ac:dyDescent="0.25">
      <c r="A35" s="3" t="s">
        <v>45</v>
      </c>
      <c r="B35" s="4">
        <v>0.25</v>
      </c>
      <c r="C35" s="4">
        <v>52</v>
      </c>
      <c r="D35" s="4">
        <f t="shared" ref="D35:D36" si="9">B35*C35</f>
        <v>13</v>
      </c>
      <c r="E35" s="4">
        <v>8</v>
      </c>
      <c r="F35" s="4">
        <f t="shared" ref="F35:F36" si="10">D35*E35</f>
        <v>104</v>
      </c>
      <c r="G35" s="4">
        <f t="shared" ref="G35:G36" si="11">F35*0.05</f>
        <v>5.2</v>
      </c>
      <c r="H35" s="4">
        <f t="shared" ref="H35:H36" si="12">F35*0.1</f>
        <v>10.4</v>
      </c>
      <c r="I35" s="25">
        <f t="shared" ref="I35:I36" si="13">F35*F$4+G35*G$4+H35*H$4</f>
        <v>12027.132</v>
      </c>
    </row>
    <row r="36" spans="1:12" x14ac:dyDescent="0.25">
      <c r="A36" s="3" t="s">
        <v>46</v>
      </c>
      <c r="B36" s="4">
        <v>20</v>
      </c>
      <c r="C36" s="4">
        <v>1</v>
      </c>
      <c r="D36" s="4">
        <f t="shared" si="9"/>
        <v>20</v>
      </c>
      <c r="E36" s="4">
        <v>0</v>
      </c>
      <c r="F36" s="4">
        <f t="shared" si="10"/>
        <v>0</v>
      </c>
      <c r="G36" s="4">
        <f t="shared" si="11"/>
        <v>0</v>
      </c>
      <c r="H36" s="4">
        <f t="shared" si="12"/>
        <v>0</v>
      </c>
      <c r="I36" s="7">
        <f t="shared" si="13"/>
        <v>0</v>
      </c>
    </row>
    <row r="37" spans="1:12" x14ac:dyDescent="0.25">
      <c r="A37" s="3" t="s">
        <v>89</v>
      </c>
      <c r="B37" s="4" t="s">
        <v>16</v>
      </c>
      <c r="C37" s="2"/>
      <c r="D37" s="2"/>
      <c r="E37" s="2"/>
      <c r="F37" s="2"/>
      <c r="G37" s="2"/>
      <c r="H37" s="2"/>
      <c r="I37" s="6"/>
    </row>
    <row r="38" spans="1:12" ht="16.5" x14ac:dyDescent="0.25">
      <c r="A38" s="3" t="s">
        <v>47</v>
      </c>
      <c r="B38" s="4">
        <v>0.25</v>
      </c>
      <c r="C38" s="4">
        <v>2</v>
      </c>
      <c r="D38" s="4">
        <f>B38*C38</f>
        <v>0.5</v>
      </c>
      <c r="E38" s="4">
        <v>8</v>
      </c>
      <c r="F38" s="4">
        <f>D38*E38</f>
        <v>4</v>
      </c>
      <c r="G38" s="4">
        <f>F38*0.05</f>
        <v>0.2</v>
      </c>
      <c r="H38" s="4">
        <f>F38*0.1</f>
        <v>0.4</v>
      </c>
      <c r="I38" s="7">
        <f>F38*F$4+G38*G$4+H38*H$4</f>
        <v>462.58199999999999</v>
      </c>
    </row>
    <row r="39" spans="1:12" x14ac:dyDescent="0.25">
      <c r="A39" s="3" t="s">
        <v>48</v>
      </c>
      <c r="B39" s="4" t="s">
        <v>16</v>
      </c>
      <c r="C39" s="2"/>
      <c r="D39" s="2"/>
      <c r="E39" s="2"/>
      <c r="F39" s="2"/>
      <c r="G39" s="2"/>
      <c r="H39" s="2"/>
      <c r="I39" s="6"/>
    </row>
    <row r="40" spans="1:12" x14ac:dyDescent="0.25">
      <c r="A40" s="27" t="s">
        <v>49</v>
      </c>
      <c r="B40" s="28"/>
      <c r="C40" s="28"/>
      <c r="D40" s="28"/>
      <c r="E40" s="28"/>
      <c r="F40" s="51">
        <f>SUM(F30:H39)</f>
        <v>161</v>
      </c>
      <c r="G40" s="52"/>
      <c r="H40" s="53"/>
      <c r="I40" s="31">
        <f>SUM(I30:I39)</f>
        <v>16190.37</v>
      </c>
    </row>
    <row r="41" spans="1:12" x14ac:dyDescent="0.25">
      <c r="A41" s="38" t="s">
        <v>95</v>
      </c>
      <c r="B41" s="2"/>
      <c r="C41" s="2"/>
      <c r="D41" s="2"/>
      <c r="E41" s="2"/>
      <c r="F41" s="48">
        <f>F40+F28</f>
        <v>342.7</v>
      </c>
      <c r="G41" s="49"/>
      <c r="H41" s="50"/>
      <c r="I41" s="9">
        <f>ROUND(I40+I28,-3)</f>
        <v>34000</v>
      </c>
    </row>
    <row r="42" spans="1:12" x14ac:dyDescent="0.25">
      <c r="A42" s="35" t="s">
        <v>96</v>
      </c>
      <c r="B42" s="36"/>
      <c r="C42" s="36"/>
      <c r="D42" s="36"/>
      <c r="E42" s="36"/>
      <c r="F42" s="36"/>
      <c r="G42" s="36"/>
      <c r="H42" s="36"/>
      <c r="I42" s="40">
        <f>ROUND(380*8,-1)</f>
        <v>3040</v>
      </c>
    </row>
    <row r="43" spans="1:12" x14ac:dyDescent="0.25">
      <c r="A43" s="35" t="s">
        <v>97</v>
      </c>
      <c r="B43" s="36"/>
      <c r="C43" s="36"/>
      <c r="D43" s="36"/>
      <c r="E43" s="36"/>
      <c r="F43" s="36"/>
      <c r="G43" s="36"/>
      <c r="H43" s="36"/>
      <c r="I43" s="37">
        <f>ROUND(I42+I41,-3)</f>
        <v>37000</v>
      </c>
      <c r="K43" s="41">
        <f>F41/22</f>
        <v>15.577272727272726</v>
      </c>
      <c r="L43" t="s">
        <v>93</v>
      </c>
    </row>
    <row r="46" spans="1:12" x14ac:dyDescent="0.25">
      <c r="A46" s="10" t="s">
        <v>50</v>
      </c>
    </row>
    <row r="47" spans="1:12" ht="18.75" x14ac:dyDescent="0.25">
      <c r="A47" s="11" t="s">
        <v>51</v>
      </c>
    </row>
    <row r="48" spans="1:12" ht="18.75" x14ac:dyDescent="0.25">
      <c r="A48" s="11" t="s">
        <v>92</v>
      </c>
    </row>
    <row r="49" spans="1:6" ht="18.75" x14ac:dyDescent="0.25">
      <c r="A49" s="11" t="s">
        <v>52</v>
      </c>
    </row>
    <row r="50" spans="1:6" ht="18.75" x14ac:dyDescent="0.25">
      <c r="A50" s="11" t="s">
        <v>53</v>
      </c>
    </row>
    <row r="51" spans="1:6" ht="18.75" x14ac:dyDescent="0.25">
      <c r="A51" s="11" t="s">
        <v>54</v>
      </c>
    </row>
    <row r="52" spans="1:6" ht="18.75" x14ac:dyDescent="0.25">
      <c r="A52" s="11" t="s">
        <v>55</v>
      </c>
    </row>
    <row r="53" spans="1:6" ht="18.75" x14ac:dyDescent="0.25">
      <c r="A53" s="11" t="s">
        <v>56</v>
      </c>
      <c r="F53" s="43"/>
    </row>
    <row r="54" spans="1:6" ht="18.75" x14ac:dyDescent="0.25">
      <c r="A54" s="11" t="s">
        <v>103</v>
      </c>
      <c r="F54" s="43"/>
    </row>
    <row r="55" spans="1:6" ht="18.75" x14ac:dyDescent="0.25">
      <c r="A55" s="11" t="s">
        <v>57</v>
      </c>
    </row>
    <row r="56" spans="1:6" ht="18.75" x14ac:dyDescent="0.25">
      <c r="A56" s="11" t="s">
        <v>58</v>
      </c>
    </row>
    <row r="57" spans="1:6" ht="18.75" x14ac:dyDescent="0.25">
      <c r="A57" s="11" t="s">
        <v>94</v>
      </c>
    </row>
  </sheetData>
  <mergeCells count="3">
    <mergeCell ref="F41:H41"/>
    <mergeCell ref="F28:H28"/>
    <mergeCell ref="F40:H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I24" sqref="I24"/>
    </sheetView>
  </sheetViews>
  <sheetFormatPr defaultRowHeight="15" x14ac:dyDescent="0.25"/>
  <cols>
    <col min="1" max="1" width="53.5703125" customWidth="1"/>
  </cols>
  <sheetData>
    <row r="1" spans="1:9" ht="15.75" x14ac:dyDescent="0.25">
      <c r="A1" s="39" t="s">
        <v>91</v>
      </c>
    </row>
    <row r="3" spans="1:9" x14ac:dyDescent="0.25">
      <c r="F3">
        <v>46.67</v>
      </c>
      <c r="G3">
        <v>62.9</v>
      </c>
      <c r="H3">
        <v>25.25</v>
      </c>
    </row>
    <row r="4" spans="1:9" x14ac:dyDescent="0.25">
      <c r="A4" s="18" t="s">
        <v>59</v>
      </c>
      <c r="B4" s="47" t="s">
        <v>1</v>
      </c>
      <c r="C4" s="47" t="s">
        <v>3</v>
      </c>
      <c r="D4" s="47" t="s">
        <v>5</v>
      </c>
      <c r="E4" s="47" t="s">
        <v>7</v>
      </c>
      <c r="F4" s="47" t="s">
        <v>9</v>
      </c>
      <c r="G4" s="47" t="s">
        <v>11</v>
      </c>
      <c r="H4" s="47" t="s">
        <v>12</v>
      </c>
      <c r="I4" s="47" t="s">
        <v>13</v>
      </c>
    </row>
    <row r="5" spans="1:9" s="1" customFormat="1" ht="76.5" x14ac:dyDescent="0.25">
      <c r="A5" s="19"/>
      <c r="B5" s="46" t="s">
        <v>60</v>
      </c>
      <c r="C5" s="46" t="s">
        <v>61</v>
      </c>
      <c r="D5" s="46" t="s">
        <v>62</v>
      </c>
      <c r="E5" s="46" t="s">
        <v>63</v>
      </c>
      <c r="F5" s="46" t="s">
        <v>10</v>
      </c>
      <c r="G5" s="46" t="s">
        <v>64</v>
      </c>
      <c r="H5" s="46" t="s">
        <v>65</v>
      </c>
      <c r="I5" s="46" t="s">
        <v>66</v>
      </c>
    </row>
    <row r="6" spans="1:9" x14ac:dyDescent="0.25">
      <c r="A6" s="3" t="s">
        <v>67</v>
      </c>
      <c r="B6" s="12">
        <v>40</v>
      </c>
      <c r="C6" s="12">
        <v>1</v>
      </c>
      <c r="D6" s="12">
        <f>B6*C6</f>
        <v>40</v>
      </c>
      <c r="E6" s="12">
        <v>0</v>
      </c>
      <c r="F6" s="12">
        <f>D6*E6</f>
        <v>0</v>
      </c>
      <c r="G6" s="12">
        <f>F6*0.05</f>
        <v>0</v>
      </c>
      <c r="H6" s="12">
        <f>F6*0.1</f>
        <v>0</v>
      </c>
      <c r="I6" s="13">
        <f>F6*F$3+G6*G$3+H6*H$3</f>
        <v>0</v>
      </c>
    </row>
    <row r="7" spans="1:9" x14ac:dyDescent="0.25">
      <c r="A7" s="3" t="s">
        <v>68</v>
      </c>
      <c r="B7" s="14"/>
      <c r="C7" s="14"/>
      <c r="D7" s="14"/>
      <c r="E7" s="14"/>
      <c r="F7" s="14"/>
      <c r="G7" s="14"/>
      <c r="H7" s="14"/>
      <c r="I7" s="15"/>
    </row>
    <row r="8" spans="1:9" x14ac:dyDescent="0.25">
      <c r="A8" s="3" t="s">
        <v>69</v>
      </c>
      <c r="B8" s="12">
        <v>8</v>
      </c>
      <c r="C8" s="12">
        <v>1</v>
      </c>
      <c r="D8" s="12">
        <f t="shared" ref="D8:D9" si="0">B8*C8</f>
        <v>8</v>
      </c>
      <c r="E8" s="12">
        <v>0</v>
      </c>
      <c r="F8" s="12">
        <v>0</v>
      </c>
      <c r="G8" s="12">
        <v>0</v>
      </c>
      <c r="H8" s="12">
        <v>0</v>
      </c>
      <c r="I8" s="13">
        <f t="shared" ref="I8:I9" si="1">F8*F$3+G8*G$3+H8*H$3</f>
        <v>0</v>
      </c>
    </row>
    <row r="9" spans="1:9" x14ac:dyDescent="0.25">
      <c r="A9" s="3" t="s">
        <v>70</v>
      </c>
      <c r="B9" s="12">
        <v>40</v>
      </c>
      <c r="C9" s="12">
        <v>1</v>
      </c>
      <c r="D9" s="12">
        <f t="shared" si="0"/>
        <v>40</v>
      </c>
      <c r="E9" s="12">
        <v>0</v>
      </c>
      <c r="F9" s="12">
        <v>0</v>
      </c>
      <c r="G9" s="12">
        <v>0</v>
      </c>
      <c r="H9" s="12">
        <v>0</v>
      </c>
      <c r="I9" s="13">
        <f t="shared" si="1"/>
        <v>0</v>
      </c>
    </row>
    <row r="10" spans="1:9" x14ac:dyDescent="0.25">
      <c r="A10" s="3" t="s">
        <v>71</v>
      </c>
      <c r="B10" s="14"/>
      <c r="C10" s="14"/>
      <c r="D10" s="14"/>
      <c r="E10" s="14"/>
      <c r="F10" s="14"/>
      <c r="G10" s="14"/>
      <c r="H10" s="14"/>
      <c r="I10" s="15"/>
    </row>
    <row r="11" spans="1:9" x14ac:dyDescent="0.25">
      <c r="A11" s="3" t="s">
        <v>26</v>
      </c>
      <c r="B11" s="12">
        <v>2</v>
      </c>
      <c r="C11" s="12">
        <v>1</v>
      </c>
      <c r="D11" s="12">
        <f t="shared" ref="D11:D18" si="2">B11*C11</f>
        <v>2</v>
      </c>
      <c r="E11" s="12">
        <v>0</v>
      </c>
      <c r="F11" s="12">
        <v>0</v>
      </c>
      <c r="G11" s="12">
        <v>0</v>
      </c>
      <c r="H11" s="12">
        <v>0</v>
      </c>
      <c r="I11" s="13">
        <f t="shared" ref="I11:I18" si="3">F11*F$3+G11*G$3+H11*H$3</f>
        <v>0</v>
      </c>
    </row>
    <row r="12" spans="1:9" x14ac:dyDescent="0.25">
      <c r="A12" s="3" t="s">
        <v>72</v>
      </c>
      <c r="B12" s="12">
        <v>2</v>
      </c>
      <c r="C12" s="12">
        <v>1</v>
      </c>
      <c r="D12" s="12">
        <f t="shared" si="2"/>
        <v>2</v>
      </c>
      <c r="E12" s="12">
        <v>0</v>
      </c>
      <c r="F12" s="12">
        <v>0</v>
      </c>
      <c r="G12" s="12">
        <v>0</v>
      </c>
      <c r="H12" s="12">
        <v>0</v>
      </c>
      <c r="I12" s="13">
        <f t="shared" si="3"/>
        <v>0</v>
      </c>
    </row>
    <row r="13" spans="1:9" x14ac:dyDescent="0.25">
      <c r="A13" s="3" t="s">
        <v>73</v>
      </c>
      <c r="B13" s="12">
        <v>2</v>
      </c>
      <c r="C13" s="12">
        <v>1</v>
      </c>
      <c r="D13" s="12">
        <f t="shared" si="2"/>
        <v>2</v>
      </c>
      <c r="E13" s="12">
        <v>0</v>
      </c>
      <c r="F13" s="12">
        <v>0</v>
      </c>
      <c r="G13" s="12">
        <v>0</v>
      </c>
      <c r="H13" s="12">
        <v>0</v>
      </c>
      <c r="I13" s="13">
        <f t="shared" si="3"/>
        <v>0</v>
      </c>
    </row>
    <row r="14" spans="1:9" x14ac:dyDescent="0.25">
      <c r="A14" s="3" t="s">
        <v>29</v>
      </c>
      <c r="B14" s="12">
        <v>2</v>
      </c>
      <c r="C14" s="12">
        <v>1</v>
      </c>
      <c r="D14" s="12">
        <f t="shared" si="2"/>
        <v>2</v>
      </c>
      <c r="E14" s="12">
        <v>0</v>
      </c>
      <c r="F14" s="12">
        <v>0</v>
      </c>
      <c r="G14" s="12">
        <v>0</v>
      </c>
      <c r="H14" s="12">
        <v>0</v>
      </c>
      <c r="I14" s="13">
        <f t="shared" si="3"/>
        <v>0</v>
      </c>
    </row>
    <row r="15" spans="1:9" x14ac:dyDescent="0.25">
      <c r="A15" s="3" t="s">
        <v>74</v>
      </c>
      <c r="B15" s="12">
        <v>2</v>
      </c>
      <c r="C15" s="12">
        <v>1</v>
      </c>
      <c r="D15" s="12">
        <f t="shared" si="2"/>
        <v>2</v>
      </c>
      <c r="E15" s="12">
        <v>0</v>
      </c>
      <c r="F15" s="12">
        <v>0</v>
      </c>
      <c r="G15" s="12">
        <v>0</v>
      </c>
      <c r="H15" s="12">
        <v>0</v>
      </c>
      <c r="I15" s="13">
        <f t="shared" si="3"/>
        <v>0</v>
      </c>
    </row>
    <row r="16" spans="1:9" x14ac:dyDescent="0.25">
      <c r="A16" s="3" t="s">
        <v>75</v>
      </c>
      <c r="B16" s="12">
        <v>2</v>
      </c>
      <c r="C16" s="12">
        <v>1</v>
      </c>
      <c r="D16" s="12">
        <f t="shared" si="2"/>
        <v>2</v>
      </c>
      <c r="E16" s="12">
        <v>0</v>
      </c>
      <c r="F16" s="12">
        <v>0</v>
      </c>
      <c r="G16" s="12">
        <v>0</v>
      </c>
      <c r="H16" s="12">
        <v>0</v>
      </c>
      <c r="I16" s="13">
        <f t="shared" si="3"/>
        <v>0</v>
      </c>
    </row>
    <row r="17" spans="1:9" ht="18.75" x14ac:dyDescent="0.25">
      <c r="A17" s="3" t="s">
        <v>76</v>
      </c>
      <c r="B17" s="12">
        <v>2</v>
      </c>
      <c r="C17" s="12">
        <v>1</v>
      </c>
      <c r="D17" s="12">
        <f t="shared" si="2"/>
        <v>2</v>
      </c>
      <c r="E17" s="12">
        <v>3</v>
      </c>
      <c r="F17" s="12">
        <f>D17*E17</f>
        <v>6</v>
      </c>
      <c r="G17" s="12">
        <f>F17*0.05</f>
        <v>0.30000000000000004</v>
      </c>
      <c r="H17" s="12">
        <f>F17*0.1</f>
        <v>0.60000000000000009</v>
      </c>
      <c r="I17" s="16">
        <f t="shared" si="3"/>
        <v>314.03999999999996</v>
      </c>
    </row>
    <row r="18" spans="1:9" x14ac:dyDescent="0.25">
      <c r="A18" s="3" t="s">
        <v>77</v>
      </c>
      <c r="B18" s="12">
        <v>40</v>
      </c>
      <c r="C18" s="12">
        <v>1</v>
      </c>
      <c r="D18" s="12">
        <f t="shared" si="2"/>
        <v>40</v>
      </c>
      <c r="E18" s="12">
        <v>0</v>
      </c>
      <c r="F18" s="12">
        <v>0</v>
      </c>
      <c r="G18" s="12">
        <v>0</v>
      </c>
      <c r="H18" s="12">
        <v>0</v>
      </c>
      <c r="I18" s="13">
        <f t="shared" si="3"/>
        <v>0</v>
      </c>
    </row>
    <row r="19" spans="1:9" x14ac:dyDescent="0.25">
      <c r="A19" s="3" t="s">
        <v>78</v>
      </c>
      <c r="B19" s="14"/>
      <c r="C19" s="14"/>
      <c r="D19" s="14"/>
      <c r="E19" s="14"/>
      <c r="F19" s="14"/>
      <c r="G19" s="14"/>
      <c r="H19" s="14"/>
      <c r="I19" s="15"/>
    </row>
    <row r="20" spans="1:9" ht="18.75" x14ac:dyDescent="0.25">
      <c r="A20" s="3" t="s">
        <v>79</v>
      </c>
      <c r="B20" s="12">
        <v>16</v>
      </c>
      <c r="C20" s="12">
        <v>1</v>
      </c>
      <c r="D20" s="12">
        <f t="shared" ref="D20:D23" si="4">B20*C20</f>
        <v>16</v>
      </c>
      <c r="E20" s="12">
        <v>1</v>
      </c>
      <c r="F20" s="12">
        <f>D20*E20</f>
        <v>16</v>
      </c>
      <c r="G20" s="12">
        <f>F20*0.05</f>
        <v>0.8</v>
      </c>
      <c r="H20" s="12">
        <f>F20*0.1</f>
        <v>1.6</v>
      </c>
      <c r="I20" s="16">
        <f t="shared" ref="I20:I23" si="5">F20*F$3+G20*G$3+H20*H$3</f>
        <v>837.44</v>
      </c>
    </row>
    <row r="21" spans="1:9" ht="18.75" x14ac:dyDescent="0.25">
      <c r="A21" s="3" t="s">
        <v>80</v>
      </c>
      <c r="B21" s="12">
        <v>8</v>
      </c>
      <c r="C21" s="12">
        <v>2</v>
      </c>
      <c r="D21" s="12">
        <f t="shared" si="4"/>
        <v>16</v>
      </c>
      <c r="E21" s="12">
        <v>7</v>
      </c>
      <c r="F21" s="12">
        <f t="shared" ref="F21:F23" si="6">D21*E21</f>
        <v>112</v>
      </c>
      <c r="G21" s="12">
        <f t="shared" ref="G21:G23" si="7">F21*0.05</f>
        <v>5.6000000000000005</v>
      </c>
      <c r="H21" s="12">
        <f t="shared" ref="H21:H23" si="8">F21*0.1</f>
        <v>11.200000000000001</v>
      </c>
      <c r="I21" s="16">
        <f t="shared" si="5"/>
        <v>5862.08</v>
      </c>
    </row>
    <row r="22" spans="1:9" ht="18.75" x14ac:dyDescent="0.25">
      <c r="A22" s="3" t="s">
        <v>81</v>
      </c>
      <c r="B22" s="12">
        <v>16</v>
      </c>
      <c r="C22" s="12">
        <v>1</v>
      </c>
      <c r="D22" s="12">
        <f t="shared" si="4"/>
        <v>16</v>
      </c>
      <c r="E22" s="12">
        <v>1</v>
      </c>
      <c r="F22" s="12">
        <f t="shared" si="6"/>
        <v>16</v>
      </c>
      <c r="G22" s="12">
        <f t="shared" si="7"/>
        <v>0.8</v>
      </c>
      <c r="H22" s="12">
        <f t="shared" si="8"/>
        <v>1.6</v>
      </c>
      <c r="I22" s="16">
        <f t="shared" si="5"/>
        <v>837.44</v>
      </c>
    </row>
    <row r="23" spans="1:9" ht="18.75" x14ac:dyDescent="0.25">
      <c r="A23" s="3" t="s">
        <v>82</v>
      </c>
      <c r="B23" s="12">
        <v>2</v>
      </c>
      <c r="C23" s="12">
        <v>1</v>
      </c>
      <c r="D23" s="12">
        <f t="shared" si="4"/>
        <v>2</v>
      </c>
      <c r="E23" s="12">
        <v>3</v>
      </c>
      <c r="F23" s="12">
        <f t="shared" si="6"/>
        <v>6</v>
      </c>
      <c r="G23" s="12">
        <f t="shared" si="7"/>
        <v>0.30000000000000004</v>
      </c>
      <c r="H23" s="12">
        <f t="shared" si="8"/>
        <v>0.60000000000000009</v>
      </c>
      <c r="I23" s="16">
        <f t="shared" si="5"/>
        <v>314.03999999999996</v>
      </c>
    </row>
    <row r="24" spans="1:9" ht="16.5" x14ac:dyDescent="0.25">
      <c r="A24" s="8" t="s">
        <v>98</v>
      </c>
      <c r="B24" s="14"/>
      <c r="C24" s="14"/>
      <c r="D24" s="14"/>
      <c r="E24" s="14"/>
      <c r="F24" s="54">
        <f>SUM(F6:H23)</f>
        <v>179.4</v>
      </c>
      <c r="G24" s="55"/>
      <c r="H24" s="56"/>
      <c r="I24" s="17">
        <f>ROUND(SUM(I6:I23),-1)</f>
        <v>8170</v>
      </c>
    </row>
    <row r="29" spans="1:9" x14ac:dyDescent="0.25">
      <c r="A29" s="10" t="s">
        <v>50</v>
      </c>
    </row>
    <row r="30" spans="1:9" ht="18.75" x14ac:dyDescent="0.25">
      <c r="A30" s="11" t="s">
        <v>83</v>
      </c>
    </row>
    <row r="31" spans="1:9" ht="18.75" x14ac:dyDescent="0.25">
      <c r="A31" s="11" t="s">
        <v>100</v>
      </c>
    </row>
    <row r="32" spans="1:9" ht="18.75" x14ac:dyDescent="0.25">
      <c r="A32" s="11" t="s">
        <v>84</v>
      </c>
    </row>
    <row r="33" spans="1:1" ht="18.75" x14ac:dyDescent="0.25">
      <c r="A33" s="11" t="s">
        <v>85</v>
      </c>
    </row>
    <row r="34" spans="1:1" ht="18.75" x14ac:dyDescent="0.25">
      <c r="A34" s="11" t="s">
        <v>86</v>
      </c>
    </row>
    <row r="35" spans="1:1" ht="18.75" x14ac:dyDescent="0.25">
      <c r="A35" s="11" t="s">
        <v>87</v>
      </c>
    </row>
    <row r="36" spans="1:1" ht="18.75" x14ac:dyDescent="0.25">
      <c r="A36" s="11" t="s">
        <v>88</v>
      </c>
    </row>
    <row r="37" spans="1:1" ht="18.75" x14ac:dyDescent="0.25">
      <c r="A37" s="11" t="s">
        <v>99</v>
      </c>
    </row>
  </sheetData>
  <mergeCells count="1">
    <mergeCell ref="F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Industry</vt:lpstr>
      <vt:lpstr>Agency</vt:lpstr>
      <vt:lpstr>Industry!_GoBack</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AHou</cp:lastModifiedBy>
  <dcterms:created xsi:type="dcterms:W3CDTF">2015-03-31T15:02:34Z</dcterms:created>
  <dcterms:modified xsi:type="dcterms:W3CDTF">2015-04-29T13:48:45Z</dcterms:modified>
</cp:coreProperties>
</file>