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Info\MRPBS - Marketing &amp; Regulatory Programs Business Services\ITD - Information Technology Division\IMC\PPQ - ICs\0390 Chinese Sand Pears 2011\0390 (2016)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/>
  <c r="J6" i="2"/>
  <c r="E14" i="2"/>
  <c r="H14" i="2"/>
  <c r="I14" i="2"/>
  <c r="J14" i="2"/>
  <c r="E15" i="2"/>
  <c r="H15" i="2"/>
  <c r="I15" i="2"/>
  <c r="E16" i="2"/>
  <c r="H16" i="2" s="1"/>
  <c r="E38" i="2"/>
  <c r="H38" i="2" s="1"/>
  <c r="E37" i="2"/>
  <c r="E35" i="2"/>
  <c r="H35" i="2"/>
  <c r="E28" i="2"/>
  <c r="H28" i="2" s="1"/>
  <c r="E17" i="2"/>
  <c r="H17" i="2" s="1"/>
  <c r="H37" i="2"/>
  <c r="J37" i="2" s="1"/>
  <c r="I37" i="2"/>
  <c r="J9" i="2"/>
  <c r="H8" i="2"/>
  <c r="I8" i="2"/>
  <c r="J8" i="2"/>
  <c r="E11" i="2"/>
  <c r="H11" i="2"/>
  <c r="E10" i="2"/>
  <c r="E39" i="2" s="1"/>
  <c r="H10" i="2"/>
  <c r="J10" i="2" s="1"/>
  <c r="E34" i="2"/>
  <c r="H34" i="2"/>
  <c r="H13" i="2"/>
  <c r="J13" i="2" s="1"/>
  <c r="H7" i="2"/>
  <c r="E12" i="2"/>
  <c r="H12" i="2"/>
  <c r="I12" i="2" s="1"/>
  <c r="E29" i="2"/>
  <c r="H29" i="2"/>
  <c r="J29" i="2" s="1"/>
  <c r="E26" i="2"/>
  <c r="H26" i="2" s="1"/>
  <c r="E21" i="2"/>
  <c r="H21" i="2"/>
  <c r="I21" i="2" s="1"/>
  <c r="J21" i="2" s="1"/>
  <c r="E24" i="2"/>
  <c r="H24" i="2" s="1"/>
  <c r="E22" i="2"/>
  <c r="H22" i="2"/>
  <c r="J22" i="2" s="1"/>
  <c r="E23" i="2"/>
  <c r="H23" i="2" s="1"/>
  <c r="E25" i="2"/>
  <c r="H25" i="2"/>
  <c r="I25" i="2" s="1"/>
  <c r="J25" i="2" s="1"/>
  <c r="E36" i="2"/>
  <c r="H36" i="2" s="1"/>
  <c r="E32" i="2"/>
  <c r="H32" i="2"/>
  <c r="I32" i="2" s="1"/>
  <c r="J32" i="2" s="1"/>
  <c r="E33" i="2"/>
  <c r="H33" i="2" s="1"/>
  <c r="E30" i="2"/>
  <c r="H30" i="2"/>
  <c r="I30" i="2" s="1"/>
  <c r="J30" i="2" s="1"/>
  <c r="E18" i="2"/>
  <c r="H18" i="2" s="1"/>
  <c r="E19" i="2"/>
  <c r="H19" i="2"/>
  <c r="J19" i="2" s="1"/>
  <c r="E20" i="2"/>
  <c r="H20" i="2" s="1"/>
  <c r="E27" i="2"/>
  <c r="H27" i="2"/>
  <c r="I27" i="2" s="1"/>
  <c r="J27" i="2" s="1"/>
  <c r="E31" i="2"/>
  <c r="H31" i="2" s="1"/>
  <c r="I19" i="2"/>
  <c r="I22" i="2"/>
  <c r="I29" i="2"/>
  <c r="I34" i="2"/>
  <c r="J34" i="2"/>
  <c r="J15" i="2"/>
  <c r="I13" i="2"/>
  <c r="J11" i="2"/>
  <c r="I11" i="2"/>
  <c r="I10" i="2"/>
  <c r="I33" i="2" l="1"/>
  <c r="J33" i="2" s="1"/>
  <c r="I26" i="2"/>
  <c r="J26" i="2"/>
  <c r="I28" i="2"/>
  <c r="J28" i="2" s="1"/>
  <c r="I38" i="2"/>
  <c r="J38" i="2"/>
  <c r="I18" i="2"/>
  <c r="J18" i="2" s="1"/>
  <c r="I24" i="2"/>
  <c r="J24" i="2"/>
  <c r="I16" i="2"/>
  <c r="J16" i="2" s="1"/>
  <c r="I20" i="2"/>
  <c r="J20" i="2" s="1"/>
  <c r="I23" i="2"/>
  <c r="J23" i="2" s="1"/>
  <c r="I31" i="2"/>
  <c r="J31" i="2" s="1"/>
  <c r="I36" i="2"/>
  <c r="J36" i="2"/>
  <c r="I17" i="2"/>
  <c r="J17" i="2" s="1"/>
  <c r="J12" i="2"/>
  <c r="H39" i="2"/>
  <c r="I7" i="2"/>
  <c r="I39" i="2" s="1"/>
  <c r="I35" i="2"/>
  <c r="J35" i="2" s="1"/>
  <c r="J7" i="2" l="1"/>
  <c r="J39" i="2" s="1"/>
</calcChain>
</file>

<file path=xl/sharedStrings.xml><?xml version="1.0" encoding="utf-8"?>
<sst xmlns="http://schemas.openxmlformats.org/spreadsheetml/2006/main" count="57" uniqueCount="47">
  <si>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</si>
  <si>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</si>
  <si>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</si>
  <si>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</si>
  <si>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</si>
  <si>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</si>
  <si>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</si>
  <si>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</si>
  <si>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</si>
  <si>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</si>
  <si>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</si>
  <si>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</si>
  <si>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</si>
  <si>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</si>
  <si>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</si>
  <si>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</si>
  <si>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</si>
  <si>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</si>
  <si>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</si>
  <si>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</si>
  <si>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</si>
  <si>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</si>
  <si>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</si>
  <si>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</si>
  <si>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</si>
  <si>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</si>
  <si>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</si>
  <si>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</si>
  <si>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</si>
  <si>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Chinese Sand Pears from China</t>
  </si>
  <si>
    <t>Phytosanitary Certificate</t>
  </si>
  <si>
    <t>11</t>
  </si>
  <si>
    <t>APHIS review records</t>
  </si>
  <si>
    <t>APHIS review operational workplan</t>
  </si>
  <si>
    <t>13</t>
  </si>
  <si>
    <t>Production Site Inspection Monitoring</t>
  </si>
  <si>
    <t>Production Site Recertfication Investigation</t>
  </si>
  <si>
    <t>Packinghouse Inspection Monitoring</t>
  </si>
  <si>
    <t>Handling Procedures</t>
  </si>
  <si>
    <t>Packinghouse Detection Notification and Approval</t>
  </si>
  <si>
    <t>Mitigation Measures for Production Site</t>
  </si>
  <si>
    <t xml:space="preserve">MItigation Measures for Packinghouses </t>
  </si>
  <si>
    <t>Cold Treatment Facility Certification</t>
  </si>
  <si>
    <t>14</t>
  </si>
  <si>
    <t>Review Treatment Records</t>
  </si>
  <si>
    <t>Cold Treatment Audits</t>
  </si>
  <si>
    <t>OMB Control No.
0579-0390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</si>
</sst>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17" sqref="I17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46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72</v>
      </c>
      <c r="D6" s="29">
        <v>0.5</v>
      </c>
      <c r="E6" s="5">
        <v>36</v>
      </c>
      <c r="F6" s="21" t="s">
        <v>31</v>
      </c>
      <c r="G6" s="25">
        <v>33.590000000000003</v>
      </c>
      <c r="H6" s="26">
        <f>+E6*G6</f>
        <v>1209.2400000000002</v>
      </c>
      <c r="I6" s="26">
        <f t="shared" ref="I6:I17" si="0">+H6*0.139</f>
        <v>168.08436000000006</v>
      </c>
      <c r="J6" s="26">
        <f t="shared" ref="J6:J17" si="1">+H6+I6</f>
        <v>1377.3243600000003</v>
      </c>
      <c r="K6" s="2"/>
    </row>
    <row r="7" spans="1:11" x14ac:dyDescent="0.2">
      <c r="A7" s="2"/>
      <c r="B7" s="2" t="s">
        <v>32</v>
      </c>
      <c r="C7" s="5">
        <v>6</v>
      </c>
      <c r="D7" s="29">
        <v>0.05</v>
      </c>
      <c r="E7" s="5">
        <v>1</v>
      </c>
      <c r="F7" s="21" t="s">
        <v>31</v>
      </c>
      <c r="G7" s="25">
        <v>33.590000000000003</v>
      </c>
      <c r="H7" s="26">
        <f t="shared" ref="H7:H17" si="2">+E7*G7</f>
        <v>33.590000000000003</v>
      </c>
      <c r="I7" s="26">
        <f t="shared" si="0"/>
        <v>4.669010000000001</v>
      </c>
      <c r="J7" s="26">
        <f t="shared" si="1"/>
        <v>38.259010000000004</v>
      </c>
      <c r="K7" s="2"/>
    </row>
    <row r="8" spans="1:11" s="31" customFormat="1" x14ac:dyDescent="0.2">
      <c r="A8" s="30"/>
      <c r="B8" s="30" t="s">
        <v>33</v>
      </c>
      <c r="C8" s="32">
        <v>1</v>
      </c>
      <c r="D8" s="33">
        <v>80</v>
      </c>
      <c r="E8" s="32">
        <v>80</v>
      </c>
      <c r="F8" s="34" t="s">
        <v>34</v>
      </c>
      <c r="G8" s="35">
        <v>47.87</v>
      </c>
      <c r="H8" s="36">
        <f t="shared" si="2"/>
        <v>3829.6</v>
      </c>
      <c r="I8" s="36">
        <f t="shared" si="0"/>
        <v>532.31440000000009</v>
      </c>
      <c r="J8" s="36">
        <f t="shared" si="1"/>
        <v>4361.9143999999997</v>
      </c>
      <c r="K8" s="30"/>
    </row>
    <row r="9" spans="1:11" s="31" customFormat="1" x14ac:dyDescent="0.2">
      <c r="A9" s="30"/>
      <c r="B9" s="30" t="s">
        <v>35</v>
      </c>
      <c r="C9" s="32">
        <v>15</v>
      </c>
      <c r="D9" s="33">
        <v>1</v>
      </c>
      <c r="E9" s="32">
        <v>15</v>
      </c>
      <c r="F9" s="34" t="s">
        <v>31</v>
      </c>
      <c r="G9" s="35">
        <v>33.590000000000003</v>
      </c>
      <c r="H9" s="36">
        <v>504</v>
      </c>
      <c r="I9" s="36">
        <v>70</v>
      </c>
      <c r="J9" s="36">
        <f t="shared" si="1"/>
        <v>574</v>
      </c>
      <c r="K9" s="30"/>
    </row>
    <row r="10" spans="1:11" s="31" customFormat="1" x14ac:dyDescent="0.2">
      <c r="A10" s="30"/>
      <c r="B10" s="2" t="s">
        <v>36</v>
      </c>
      <c r="C10" s="5">
        <v>1</v>
      </c>
      <c r="D10" s="29">
        <v>2</v>
      </c>
      <c r="E10" s="5">
        <f t="shared" ref="E10:E17" si="3">+C10*D10</f>
        <v>2</v>
      </c>
      <c r="F10" s="21" t="s">
        <v>31</v>
      </c>
      <c r="G10" s="25">
        <v>33.590000000000003</v>
      </c>
      <c r="H10" s="26">
        <f t="shared" si="2"/>
        <v>67.180000000000007</v>
      </c>
      <c r="I10" s="26">
        <f t="shared" si="0"/>
        <v>9.338020000000002</v>
      </c>
      <c r="J10" s="26">
        <f t="shared" si="1"/>
        <v>76.518020000000007</v>
      </c>
      <c r="K10" s="2"/>
    </row>
    <row r="11" spans="1:11" s="31" customFormat="1" x14ac:dyDescent="0.2">
      <c r="A11" s="30"/>
      <c r="B11" s="2" t="s">
        <v>37</v>
      </c>
      <c r="C11" s="5">
        <v>12</v>
      </c>
      <c r="D11" s="29">
        <v>1</v>
      </c>
      <c r="E11" s="5">
        <f t="shared" si="3"/>
        <v>12</v>
      </c>
      <c r="F11" s="21" t="s">
        <v>31</v>
      </c>
      <c r="G11" s="25">
        <v>33.590000000000003</v>
      </c>
      <c r="H11" s="26">
        <f t="shared" si="2"/>
        <v>403.08000000000004</v>
      </c>
      <c r="I11" s="26">
        <f t="shared" si="0"/>
        <v>56.028120000000008</v>
      </c>
      <c r="J11" s="26">
        <f t="shared" si="1"/>
        <v>459.10812000000004</v>
      </c>
      <c r="K11" s="2"/>
    </row>
    <row r="12" spans="1:11" x14ac:dyDescent="0.2">
      <c r="A12" s="2"/>
      <c r="B12" s="2" t="s">
        <v>38</v>
      </c>
      <c r="C12" s="5">
        <v>12</v>
      </c>
      <c r="D12" s="29">
        <v>0.25</v>
      </c>
      <c r="E12" s="5">
        <f t="shared" si="3"/>
        <v>3</v>
      </c>
      <c r="F12" s="21" t="s">
        <v>31</v>
      </c>
      <c r="G12" s="25">
        <v>33.590000000000003</v>
      </c>
      <c r="H12" s="26">
        <f t="shared" si="2"/>
        <v>100.77000000000001</v>
      </c>
      <c r="I12" s="26">
        <f t="shared" si="0"/>
        <v>14.007030000000002</v>
      </c>
      <c r="J12" s="26">
        <f t="shared" si="1"/>
        <v>114.77703000000001</v>
      </c>
      <c r="K12" s="2"/>
    </row>
    <row r="13" spans="1:11" x14ac:dyDescent="0.2">
      <c r="A13" s="2"/>
      <c r="B13" s="2" t="s">
        <v>39</v>
      </c>
      <c r="C13" s="5">
        <v>1</v>
      </c>
      <c r="D13" s="29">
        <v>8.3000000000000004E-2</v>
      </c>
      <c r="E13" s="5">
        <v>1</v>
      </c>
      <c r="F13" s="21" t="s">
        <v>31</v>
      </c>
      <c r="G13" s="25">
        <v>33.590000000000003</v>
      </c>
      <c r="H13" s="26">
        <f t="shared" si="2"/>
        <v>33.590000000000003</v>
      </c>
      <c r="I13" s="26">
        <f t="shared" si="0"/>
        <v>4.669010000000001</v>
      </c>
      <c r="J13" s="26">
        <f t="shared" si="1"/>
        <v>38.259010000000004</v>
      </c>
      <c r="K13" s="2"/>
    </row>
    <row r="14" spans="1:11" s="31" customFormat="1" x14ac:dyDescent="0.2">
      <c r="A14" s="30"/>
      <c r="B14" s="30" t="s">
        <v>40</v>
      </c>
      <c r="C14" s="32">
        <v>1</v>
      </c>
      <c r="D14" s="33">
        <v>1</v>
      </c>
      <c r="E14" s="32">
        <f t="shared" si="3"/>
        <v>1</v>
      </c>
      <c r="F14" s="34" t="s">
        <v>34</v>
      </c>
      <c r="G14" s="35">
        <v>47.87</v>
      </c>
      <c r="H14" s="36">
        <f t="shared" si="2"/>
        <v>47.87</v>
      </c>
      <c r="I14" s="36">
        <f t="shared" si="0"/>
        <v>6.6539299999999999</v>
      </c>
      <c r="J14" s="36">
        <f t="shared" si="1"/>
        <v>54.52393</v>
      </c>
      <c r="K14" s="30"/>
    </row>
    <row r="15" spans="1:11" s="31" customFormat="1" x14ac:dyDescent="0.2">
      <c r="A15" s="30"/>
      <c r="B15" s="30" t="s">
        <v>41</v>
      </c>
      <c r="C15" s="32">
        <v>1</v>
      </c>
      <c r="D15" s="33">
        <v>1</v>
      </c>
      <c r="E15" s="32">
        <f t="shared" si="3"/>
        <v>1</v>
      </c>
      <c r="F15" s="34" t="s">
        <v>34</v>
      </c>
      <c r="G15" s="35">
        <v>47.87</v>
      </c>
      <c r="H15" s="36">
        <f t="shared" si="2"/>
        <v>47.87</v>
      </c>
      <c r="I15" s="36">
        <f t="shared" si="0"/>
        <v>6.6539299999999999</v>
      </c>
      <c r="J15" s="36">
        <f t="shared" si="1"/>
        <v>54.52393</v>
      </c>
      <c r="K15" s="30"/>
    </row>
    <row r="16" spans="1:11" x14ac:dyDescent="0.2">
      <c r="A16" s="30"/>
      <c r="B16" s="30" t="s">
        <v>42</v>
      </c>
      <c r="C16" s="32">
        <v>1</v>
      </c>
      <c r="D16" s="33">
        <v>0.5</v>
      </c>
      <c r="E16" s="32">
        <f t="shared" si="3"/>
        <v>0.5</v>
      </c>
      <c r="F16" s="34" t="s">
        <v>43</v>
      </c>
      <c r="G16" s="35">
        <v>56.57</v>
      </c>
      <c r="H16" s="36">
        <f t="shared" si="2"/>
        <v>28.285</v>
      </c>
      <c r="I16" s="36">
        <f t="shared" si="0"/>
        <v>3.9316150000000003</v>
      </c>
      <c r="J16" s="36">
        <f t="shared" si="1"/>
        <v>32.216614999999997</v>
      </c>
      <c r="K16" s="30"/>
    </row>
    <row r="17" spans="1:11" s="31" customFormat="1" x14ac:dyDescent="0.2">
      <c r="A17" s="30"/>
      <c r="B17" s="30" t="s">
        <v>44</v>
      </c>
      <c r="C17" s="32">
        <v>1</v>
      </c>
      <c r="D17" s="33">
        <v>1</v>
      </c>
      <c r="E17" s="32">
        <f t="shared" si="3"/>
        <v>1</v>
      </c>
      <c r="F17" s="34" t="s">
        <v>31</v>
      </c>
      <c r="G17" s="35">
        <v>33.590000000000003</v>
      </c>
      <c r="H17" s="36">
        <f t="shared" si="2"/>
        <v>33.590000000000003</v>
      </c>
      <c r="I17" s="36">
        <f t="shared" si="0"/>
        <v>4.669010000000001</v>
      </c>
      <c r="J17" s="36">
        <f t="shared" si="1"/>
        <v>38.259010000000004</v>
      </c>
      <c r="K17" s="30"/>
    </row>
    <row r="18" spans="1:11" s="31" customFormat="1" x14ac:dyDescent="0.2">
      <c r="A18" s="2"/>
      <c r="B18" s="2" t="s">
        <v>45</v>
      </c>
      <c r="C18" s="5">
        <v>15</v>
      </c>
      <c r="D18" s="29">
        <v>1</v>
      </c>
      <c r="E18" s="5">
        <f t="shared" ref="E18:E28" si="4">+C18*D18</f>
        <v>15</v>
      </c>
      <c r="F18" s="21" t="s">
        <v>31</v>
      </c>
      <c r="G18" s="25">
        <v>33.590000000000003</v>
      </c>
      <c r="H18" s="26">
        <f t="shared" ref="H18:H27" si="5">+E18*G18</f>
        <v>503.85</v>
      </c>
      <c r="I18" s="26">
        <f t="shared" ref="I18:I27" si="6">+H18*0.139</f>
        <v>70.035150000000016</v>
      </c>
      <c r="J18" s="26">
        <f t="shared" ref="J18:J27" si="7">+H18+I18</f>
        <v>573.88515000000007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168.5</v>
      </c>
      <c r="F39" s="27"/>
      <c r="G39" s="25"/>
      <c r="H39" s="26">
        <f>SUM(H6:H38)</f>
        <v>6842.5150000000012</v>
      </c>
      <c r="I39" s="26">
        <f>SUM(I6:I38)</f>
        <v>951.053585</v>
      </c>
      <c r="J39" s="26">
        <f>SUM(J6:J38)</f>
        <v>7793.5685850000009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China Sand Pear </Project_x0020_Name>
    <OMB_x0020_control_x0020__x0023_ xmlns="64E31D74-685E-46CD-AE51-A264634057B8">0579-0390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3D51C-A68D-4A84-BD9D-0D468AD5E9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073FF94-B579-4C5E-903B-1BEF5A41D7C5}">
  <ds:schemaRefs>
    <ds:schemaRef ds:uri="http://schemas.openxmlformats.org/package/2006/metadata/core-properties"/>
    <ds:schemaRef ds:uri="ed6d8045-9bce-45b8-96e9-ffa15b628daa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4E31D74-685E-46CD-AE51-A264634057B8"/>
  </ds:schemaRefs>
</ds:datastoreItem>
</file>

<file path=customXml/itemProps3.xml><?xml version="1.0" encoding="utf-8"?>
<ds:datastoreItem xmlns:ds="http://schemas.openxmlformats.org/officeDocument/2006/customXml" ds:itemID="{C32BEFF7-E00D-44C5-81DF-4AC9BEEB132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5C5643C-8058-4897-806E-E8D4E62CCAF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21EC11F-3CD5-4F0E-A418-E81904A60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2016-05-11T13:51:44Z</cp:lastPrinted>
  <dcterms:created xsi:type="dcterms:W3CDTF">2001-05-15T11:23:39Z</dcterms:created>
  <dcterms:modified xsi:type="dcterms:W3CDTF">2016-05-11T13:51:56Z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A7UXA6N55WET-2455-645</vt:lpwstr>
  </property>
  <property fmtid="{D5CDD505-2E9C-101B-9397-08002B2CF9AE}" pid="3" name="_dlc_DocIdItemGuid">
    <vt:lpwstr>3ee6ec87-da18-4b79-bcf1-5365f1c2eb33</vt:lpwstr>
  </property>
  <property fmtid="{D5CDD505-2E9C-101B-9397-08002B2CF9AE}" pid="4" name="_dlc_DocIdUrl">
    <vt:lpwstr>http://sp.we.aphis.gov/PPQ/policy/php/rpm/Paperwork Burden/_layouts/DocIdRedir.aspx?ID=A7UXA6N55WET-2455-645, A7UXA6N55WET-2455-645</vt:lpwstr>
  </property>
</Properties>
</file>