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8880"/>
  </bookViews>
  <sheets>
    <sheet name="Certification" sheetId="5" r:id="rId1"/>
    <sheet name="Input" sheetId="1" r:id="rId2"/>
    <sheet name="Product Description" sheetId="2" r:id="rId3"/>
    <sheet name="Instructions" sheetId="4" r:id="rId4"/>
  </sheets>
  <definedNames>
    <definedName name="INPUT">Input!$C$10:$AL$109</definedName>
    <definedName name="No_of_Columns">Input!$CB$10</definedName>
    <definedName name="No_of_Product_Classes">Input!$CB$11</definedName>
    <definedName name="PrClDesc">'Product Description'!$A$4:$B$21</definedName>
    <definedName name="_xlnm.Print_Area" localSheetId="1">Input!$A:$AL</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BI11" i="1" l="1"/>
  <c r="BJ11" i="1"/>
  <c r="BK11" i="1"/>
  <c r="BL11" i="1"/>
  <c r="BM11" i="1"/>
  <c r="BN11" i="1"/>
  <c r="BO11" i="1"/>
  <c r="BP11" i="1"/>
  <c r="BQ11" i="1"/>
  <c r="BR11" i="1"/>
  <c r="BI12" i="1"/>
  <c r="BJ12" i="1"/>
  <c r="BK12" i="1"/>
  <c r="BL12" i="1"/>
  <c r="BM12" i="1"/>
  <c r="BN12" i="1"/>
  <c r="BO12" i="1"/>
  <c r="BP12" i="1"/>
  <c r="BQ12" i="1"/>
  <c r="BR12" i="1"/>
  <c r="BI13" i="1"/>
  <c r="BJ13" i="1"/>
  <c r="BK13" i="1"/>
  <c r="BL13" i="1"/>
  <c r="BM13" i="1"/>
  <c r="BN13" i="1"/>
  <c r="BO13" i="1"/>
  <c r="BP13" i="1"/>
  <c r="BQ13" i="1"/>
  <c r="BR13" i="1"/>
  <c r="BI14" i="1"/>
  <c r="BJ14" i="1"/>
  <c r="BK14" i="1"/>
  <c r="BL14" i="1"/>
  <c r="BM14" i="1"/>
  <c r="BN14" i="1"/>
  <c r="BO14" i="1"/>
  <c r="BP14" i="1"/>
  <c r="BQ14" i="1"/>
  <c r="BR14" i="1"/>
  <c r="BI15" i="1"/>
  <c r="BJ15" i="1"/>
  <c r="BK15" i="1"/>
  <c r="BL15" i="1"/>
  <c r="BM15" i="1"/>
  <c r="BN15" i="1"/>
  <c r="BO15" i="1"/>
  <c r="BP15" i="1"/>
  <c r="BQ15" i="1"/>
  <c r="BR15" i="1"/>
  <c r="BI16" i="1"/>
  <c r="BJ16" i="1"/>
  <c r="BK16" i="1"/>
  <c r="BL16" i="1"/>
  <c r="BM16" i="1"/>
  <c r="BN16" i="1"/>
  <c r="BO16" i="1"/>
  <c r="BP16" i="1"/>
  <c r="BQ16" i="1"/>
  <c r="BR16" i="1"/>
  <c r="BI17" i="1"/>
  <c r="BJ17" i="1"/>
  <c r="BK17" i="1"/>
  <c r="BL17" i="1"/>
  <c r="BM17" i="1"/>
  <c r="BN17" i="1"/>
  <c r="BO17" i="1"/>
  <c r="BP17" i="1"/>
  <c r="BQ17" i="1"/>
  <c r="BR17" i="1"/>
  <c r="BI18" i="1"/>
  <c r="BJ18" i="1"/>
  <c r="BK18" i="1"/>
  <c r="BL18" i="1"/>
  <c r="BM18" i="1"/>
  <c r="BN18" i="1"/>
  <c r="BO18" i="1"/>
  <c r="BP18" i="1"/>
  <c r="BQ18" i="1"/>
  <c r="BR18" i="1"/>
  <c r="BI19" i="1"/>
  <c r="BJ19" i="1"/>
  <c r="BK19" i="1"/>
  <c r="BL19" i="1"/>
  <c r="BM19" i="1"/>
  <c r="BN19" i="1"/>
  <c r="BO19" i="1"/>
  <c r="BP19" i="1"/>
  <c r="BQ19" i="1"/>
  <c r="BR19" i="1"/>
  <c r="BI20" i="1"/>
  <c r="BJ20" i="1"/>
  <c r="BK20" i="1"/>
  <c r="BL20" i="1"/>
  <c r="BM20" i="1"/>
  <c r="BN20" i="1"/>
  <c r="BO20" i="1"/>
  <c r="BP20" i="1"/>
  <c r="BQ20" i="1"/>
  <c r="BR20" i="1"/>
  <c r="BI21" i="1"/>
  <c r="BJ21" i="1"/>
  <c r="BK21" i="1"/>
  <c r="BL21" i="1"/>
  <c r="BM21" i="1"/>
  <c r="BN21" i="1"/>
  <c r="BO21" i="1"/>
  <c r="BP21" i="1"/>
  <c r="BQ21" i="1"/>
  <c r="BR21" i="1"/>
  <c r="BI22" i="1"/>
  <c r="BJ22" i="1"/>
  <c r="BK22" i="1"/>
  <c r="BL22" i="1"/>
  <c r="BM22" i="1"/>
  <c r="BN22" i="1"/>
  <c r="BO22" i="1"/>
  <c r="BP22" i="1"/>
  <c r="BQ22" i="1"/>
  <c r="BR22" i="1"/>
  <c r="BI23" i="1"/>
  <c r="BJ23" i="1"/>
  <c r="BK23" i="1"/>
  <c r="BL23" i="1"/>
  <c r="BM23" i="1"/>
  <c r="BN23" i="1"/>
  <c r="BO23" i="1"/>
  <c r="BP23" i="1"/>
  <c r="BQ23" i="1"/>
  <c r="BR23" i="1"/>
  <c r="BI24" i="1"/>
  <c r="BJ24" i="1"/>
  <c r="BK24" i="1"/>
  <c r="BL24" i="1"/>
  <c r="BM24" i="1"/>
  <c r="BN24" i="1"/>
  <c r="BO24" i="1"/>
  <c r="BP24" i="1"/>
  <c r="BQ24" i="1"/>
  <c r="BR24" i="1"/>
  <c r="BI25" i="1"/>
  <c r="BJ25" i="1"/>
  <c r="BK25" i="1"/>
  <c r="BL25" i="1"/>
  <c r="BM25" i="1"/>
  <c r="BN25" i="1"/>
  <c r="BO25" i="1"/>
  <c r="BP25" i="1"/>
  <c r="BQ25" i="1"/>
  <c r="BR25" i="1"/>
  <c r="BI26" i="1"/>
  <c r="BJ26" i="1"/>
  <c r="BK26" i="1"/>
  <c r="BL26" i="1"/>
  <c r="BM26" i="1"/>
  <c r="BN26" i="1"/>
  <c r="BO26" i="1"/>
  <c r="BP26" i="1"/>
  <c r="BQ26" i="1"/>
  <c r="BR26" i="1"/>
  <c r="BI27" i="1"/>
  <c r="BJ27" i="1"/>
  <c r="BK27" i="1"/>
  <c r="BL27" i="1"/>
  <c r="BM27" i="1"/>
  <c r="BN27" i="1"/>
  <c r="BO27" i="1"/>
  <c r="BP27" i="1"/>
  <c r="BQ27" i="1"/>
  <c r="BR27" i="1"/>
  <c r="BI28" i="1"/>
  <c r="BJ28" i="1"/>
  <c r="BK28" i="1"/>
  <c r="BL28" i="1"/>
  <c r="BM28" i="1"/>
  <c r="BN28" i="1"/>
  <c r="BO28" i="1"/>
  <c r="BP28" i="1"/>
  <c r="BQ28" i="1"/>
  <c r="BR28" i="1"/>
  <c r="BI29" i="1"/>
  <c r="BJ29" i="1"/>
  <c r="BK29" i="1"/>
  <c r="BL29" i="1"/>
  <c r="BM29" i="1"/>
  <c r="BN29" i="1"/>
  <c r="BO29" i="1"/>
  <c r="BP29" i="1"/>
  <c r="BQ29" i="1"/>
  <c r="BR29" i="1"/>
  <c r="BI30" i="1"/>
  <c r="BJ30" i="1"/>
  <c r="BK30" i="1"/>
  <c r="BL30" i="1"/>
  <c r="BM30" i="1"/>
  <c r="BN30" i="1"/>
  <c r="BO30" i="1"/>
  <c r="BP30" i="1"/>
  <c r="BQ30" i="1"/>
  <c r="BR30" i="1"/>
  <c r="BI31" i="1"/>
  <c r="BJ31" i="1"/>
  <c r="BK31" i="1"/>
  <c r="BL31" i="1"/>
  <c r="BM31" i="1"/>
  <c r="BN31" i="1"/>
  <c r="BO31" i="1"/>
  <c r="BP31" i="1"/>
  <c r="BQ31" i="1"/>
  <c r="BR31" i="1"/>
  <c r="BI32" i="1"/>
  <c r="BJ32" i="1"/>
  <c r="BK32" i="1"/>
  <c r="BL32" i="1"/>
  <c r="BM32" i="1"/>
  <c r="BN32" i="1"/>
  <c r="BO32" i="1"/>
  <c r="BP32" i="1"/>
  <c r="BQ32" i="1"/>
  <c r="BR32" i="1"/>
  <c r="BI33" i="1"/>
  <c r="BJ33" i="1"/>
  <c r="BK33" i="1"/>
  <c r="BL33" i="1"/>
  <c r="BM33" i="1"/>
  <c r="BN33" i="1"/>
  <c r="BO33" i="1"/>
  <c r="BP33" i="1"/>
  <c r="BQ33" i="1"/>
  <c r="BR33" i="1"/>
  <c r="BI34" i="1"/>
  <c r="BJ34" i="1"/>
  <c r="BK34" i="1"/>
  <c r="BL34" i="1"/>
  <c r="BM34" i="1"/>
  <c r="BN34" i="1"/>
  <c r="BO34" i="1"/>
  <c r="BP34" i="1"/>
  <c r="BQ34" i="1"/>
  <c r="BR34" i="1"/>
  <c r="BI35" i="1"/>
  <c r="BJ35" i="1"/>
  <c r="BK35" i="1"/>
  <c r="BL35" i="1"/>
  <c r="BM35" i="1"/>
  <c r="BN35" i="1"/>
  <c r="BO35" i="1"/>
  <c r="BP35" i="1"/>
  <c r="BQ35" i="1"/>
  <c r="BR35" i="1"/>
  <c r="BI36" i="1"/>
  <c r="BJ36" i="1"/>
  <c r="BK36" i="1"/>
  <c r="BL36" i="1"/>
  <c r="BM36" i="1"/>
  <c r="BN36" i="1"/>
  <c r="BO36" i="1"/>
  <c r="BP36" i="1"/>
  <c r="BQ36" i="1"/>
  <c r="BR36" i="1"/>
  <c r="BI37" i="1"/>
  <c r="BJ37" i="1"/>
  <c r="BK37" i="1"/>
  <c r="BL37" i="1"/>
  <c r="BM37" i="1"/>
  <c r="BN37" i="1"/>
  <c r="BO37" i="1"/>
  <c r="BP37" i="1"/>
  <c r="BQ37" i="1"/>
  <c r="BR37" i="1"/>
  <c r="BI38" i="1"/>
  <c r="BJ38" i="1"/>
  <c r="BK38" i="1"/>
  <c r="BL38" i="1"/>
  <c r="BM38" i="1"/>
  <c r="BN38" i="1"/>
  <c r="BO38" i="1"/>
  <c r="BP38" i="1"/>
  <c r="BQ38" i="1"/>
  <c r="BR38" i="1"/>
  <c r="BI39" i="1"/>
  <c r="BJ39" i="1"/>
  <c r="BK39" i="1"/>
  <c r="BL39" i="1"/>
  <c r="BM39" i="1"/>
  <c r="BN39" i="1"/>
  <c r="BO39" i="1"/>
  <c r="BP39" i="1"/>
  <c r="BQ39" i="1"/>
  <c r="BR39" i="1"/>
  <c r="BI40" i="1"/>
  <c r="BJ40" i="1"/>
  <c r="BK40" i="1"/>
  <c r="BL40" i="1"/>
  <c r="BM40" i="1"/>
  <c r="BN40" i="1"/>
  <c r="BO40" i="1"/>
  <c r="BP40" i="1"/>
  <c r="BQ40" i="1"/>
  <c r="BR40" i="1"/>
  <c r="BI41" i="1"/>
  <c r="BJ41" i="1"/>
  <c r="BK41" i="1"/>
  <c r="BL41" i="1"/>
  <c r="BM41" i="1"/>
  <c r="BN41" i="1"/>
  <c r="BO41" i="1"/>
  <c r="BP41" i="1"/>
  <c r="BQ41" i="1"/>
  <c r="BR41" i="1"/>
  <c r="BI42" i="1"/>
  <c r="BJ42" i="1"/>
  <c r="BK42" i="1"/>
  <c r="BL42" i="1"/>
  <c r="BM42" i="1"/>
  <c r="BN42" i="1"/>
  <c r="BO42" i="1"/>
  <c r="BP42" i="1"/>
  <c r="BQ42" i="1"/>
  <c r="BR42" i="1"/>
  <c r="BI43" i="1"/>
  <c r="BJ43" i="1"/>
  <c r="BK43" i="1"/>
  <c r="BL43" i="1"/>
  <c r="BM43" i="1"/>
  <c r="BN43" i="1"/>
  <c r="BO43" i="1"/>
  <c r="BP43" i="1"/>
  <c r="BQ43" i="1"/>
  <c r="BR43" i="1"/>
  <c r="BI44" i="1"/>
  <c r="BJ44" i="1"/>
  <c r="BK44" i="1"/>
  <c r="BL44" i="1"/>
  <c r="BM44" i="1"/>
  <c r="BN44" i="1"/>
  <c r="BO44" i="1"/>
  <c r="BP44" i="1"/>
  <c r="BQ44" i="1"/>
  <c r="BR44" i="1"/>
  <c r="BI45" i="1"/>
  <c r="BJ45" i="1"/>
  <c r="BK45" i="1"/>
  <c r="BL45" i="1"/>
  <c r="BM45" i="1"/>
  <c r="BN45" i="1"/>
  <c r="BO45" i="1"/>
  <c r="BP45" i="1"/>
  <c r="BQ45" i="1"/>
  <c r="BR45" i="1"/>
  <c r="BI46" i="1"/>
  <c r="BJ46" i="1"/>
  <c r="BK46" i="1"/>
  <c r="BL46" i="1"/>
  <c r="BM46" i="1"/>
  <c r="BN46" i="1"/>
  <c r="BO46" i="1"/>
  <c r="BP46" i="1"/>
  <c r="BQ46" i="1"/>
  <c r="BR46" i="1"/>
  <c r="BI47" i="1"/>
  <c r="BJ47" i="1"/>
  <c r="BK47" i="1"/>
  <c r="BL47" i="1"/>
  <c r="BM47" i="1"/>
  <c r="BN47" i="1"/>
  <c r="BO47" i="1"/>
  <c r="BP47" i="1"/>
  <c r="BQ47" i="1"/>
  <c r="BR47" i="1"/>
  <c r="BI48" i="1"/>
  <c r="BJ48" i="1"/>
  <c r="BK48" i="1"/>
  <c r="BL48" i="1"/>
  <c r="BM48" i="1"/>
  <c r="BN48" i="1"/>
  <c r="BO48" i="1"/>
  <c r="BP48" i="1"/>
  <c r="BQ48" i="1"/>
  <c r="BR48" i="1"/>
  <c r="BI49" i="1"/>
  <c r="BJ49" i="1"/>
  <c r="BK49" i="1"/>
  <c r="BL49" i="1"/>
  <c r="BM49" i="1"/>
  <c r="BN49" i="1"/>
  <c r="BO49" i="1"/>
  <c r="BP49" i="1"/>
  <c r="BQ49" i="1"/>
  <c r="BR49" i="1"/>
  <c r="BI50" i="1"/>
  <c r="BJ50" i="1"/>
  <c r="BK50" i="1"/>
  <c r="BL50" i="1"/>
  <c r="BM50" i="1"/>
  <c r="BN50" i="1"/>
  <c r="BO50" i="1"/>
  <c r="BP50" i="1"/>
  <c r="BQ50" i="1"/>
  <c r="BR50" i="1"/>
  <c r="BI51" i="1"/>
  <c r="BJ51" i="1"/>
  <c r="BK51" i="1"/>
  <c r="BL51" i="1"/>
  <c r="BM51" i="1"/>
  <c r="BN51" i="1"/>
  <c r="BO51" i="1"/>
  <c r="BP51" i="1"/>
  <c r="BQ51" i="1"/>
  <c r="BR51" i="1"/>
  <c r="BI52" i="1"/>
  <c r="BJ52" i="1"/>
  <c r="BK52" i="1"/>
  <c r="BL52" i="1"/>
  <c r="BM52" i="1"/>
  <c r="BN52" i="1"/>
  <c r="BO52" i="1"/>
  <c r="BP52" i="1"/>
  <c r="BQ52" i="1"/>
  <c r="BR52" i="1"/>
  <c r="BI53" i="1"/>
  <c r="BJ53" i="1"/>
  <c r="BK53" i="1"/>
  <c r="BL53" i="1"/>
  <c r="BM53" i="1"/>
  <c r="BN53" i="1"/>
  <c r="BO53" i="1"/>
  <c r="BP53" i="1"/>
  <c r="BQ53" i="1"/>
  <c r="BR53" i="1"/>
  <c r="BI54" i="1"/>
  <c r="BJ54" i="1"/>
  <c r="BK54" i="1"/>
  <c r="BL54" i="1"/>
  <c r="BM54" i="1"/>
  <c r="BN54" i="1"/>
  <c r="BO54" i="1"/>
  <c r="BP54" i="1"/>
  <c r="BQ54" i="1"/>
  <c r="BR54" i="1"/>
  <c r="BI55" i="1"/>
  <c r="BJ55" i="1"/>
  <c r="BK55" i="1"/>
  <c r="BL55" i="1"/>
  <c r="BM55" i="1"/>
  <c r="BN55" i="1"/>
  <c r="BO55" i="1"/>
  <c r="BP55" i="1"/>
  <c r="BQ55" i="1"/>
  <c r="BR55" i="1"/>
  <c r="BI56" i="1"/>
  <c r="BJ56" i="1"/>
  <c r="BK56" i="1"/>
  <c r="BL56" i="1"/>
  <c r="BM56" i="1"/>
  <c r="BN56" i="1"/>
  <c r="BO56" i="1"/>
  <c r="BP56" i="1"/>
  <c r="BQ56" i="1"/>
  <c r="BR56" i="1"/>
  <c r="BI57" i="1"/>
  <c r="BJ57" i="1"/>
  <c r="BK57" i="1"/>
  <c r="BL57" i="1"/>
  <c r="BM57" i="1"/>
  <c r="BN57" i="1"/>
  <c r="BO57" i="1"/>
  <c r="BP57" i="1"/>
  <c r="BQ57" i="1"/>
  <c r="BR57" i="1"/>
  <c r="BI58" i="1"/>
  <c r="BJ58" i="1"/>
  <c r="BK58" i="1"/>
  <c r="BL58" i="1"/>
  <c r="BM58" i="1"/>
  <c r="BN58" i="1"/>
  <c r="BO58" i="1"/>
  <c r="BP58" i="1"/>
  <c r="BQ58" i="1"/>
  <c r="BR58" i="1"/>
  <c r="BI59" i="1"/>
  <c r="BJ59" i="1"/>
  <c r="BK59" i="1"/>
  <c r="BL59" i="1"/>
  <c r="BM59" i="1"/>
  <c r="BN59" i="1"/>
  <c r="BO59" i="1"/>
  <c r="BP59" i="1"/>
  <c r="BQ59" i="1"/>
  <c r="BR59" i="1"/>
  <c r="BI60" i="1"/>
  <c r="BJ60" i="1"/>
  <c r="BK60" i="1"/>
  <c r="BL60" i="1"/>
  <c r="BM60" i="1"/>
  <c r="BN60" i="1"/>
  <c r="BO60" i="1"/>
  <c r="BP60" i="1"/>
  <c r="BQ60" i="1"/>
  <c r="BR60" i="1"/>
  <c r="BI61" i="1"/>
  <c r="BJ61" i="1"/>
  <c r="BK61" i="1"/>
  <c r="BL61" i="1"/>
  <c r="BM61" i="1"/>
  <c r="BN61" i="1"/>
  <c r="BO61" i="1"/>
  <c r="BP61" i="1"/>
  <c r="BQ61" i="1"/>
  <c r="BR61" i="1"/>
  <c r="BI62" i="1"/>
  <c r="BJ62" i="1"/>
  <c r="BK62" i="1"/>
  <c r="BL62" i="1"/>
  <c r="BM62" i="1"/>
  <c r="BN62" i="1"/>
  <c r="BO62" i="1"/>
  <c r="BP62" i="1"/>
  <c r="BQ62" i="1"/>
  <c r="BR62" i="1"/>
  <c r="BI63" i="1"/>
  <c r="BJ63" i="1"/>
  <c r="BK63" i="1"/>
  <c r="BL63" i="1"/>
  <c r="BM63" i="1"/>
  <c r="BN63" i="1"/>
  <c r="BO63" i="1"/>
  <c r="BP63" i="1"/>
  <c r="BQ63" i="1"/>
  <c r="BR63" i="1"/>
  <c r="BI64" i="1"/>
  <c r="BJ64" i="1"/>
  <c r="BK64" i="1"/>
  <c r="BL64" i="1"/>
  <c r="BM64" i="1"/>
  <c r="BN64" i="1"/>
  <c r="BO64" i="1"/>
  <c r="BP64" i="1"/>
  <c r="BQ64" i="1"/>
  <c r="BR64" i="1"/>
  <c r="BI65" i="1"/>
  <c r="BJ65" i="1"/>
  <c r="BK65" i="1"/>
  <c r="BL65" i="1"/>
  <c r="BM65" i="1"/>
  <c r="BN65" i="1"/>
  <c r="BO65" i="1"/>
  <c r="BP65" i="1"/>
  <c r="BQ65" i="1"/>
  <c r="BR65" i="1"/>
  <c r="BI66" i="1"/>
  <c r="BJ66" i="1"/>
  <c r="BK66" i="1"/>
  <c r="BL66" i="1"/>
  <c r="BM66" i="1"/>
  <c r="BN66" i="1"/>
  <c r="BO66" i="1"/>
  <c r="BP66" i="1"/>
  <c r="BQ66" i="1"/>
  <c r="BR66" i="1"/>
  <c r="BI67" i="1"/>
  <c r="BJ67" i="1"/>
  <c r="BK67" i="1"/>
  <c r="BL67" i="1"/>
  <c r="BM67" i="1"/>
  <c r="BN67" i="1"/>
  <c r="BO67" i="1"/>
  <c r="BP67" i="1"/>
  <c r="BQ67" i="1"/>
  <c r="BR67" i="1"/>
  <c r="BI68" i="1"/>
  <c r="BJ68" i="1"/>
  <c r="BK68" i="1"/>
  <c r="BL68" i="1"/>
  <c r="BM68" i="1"/>
  <c r="BN68" i="1"/>
  <c r="BO68" i="1"/>
  <c r="BP68" i="1"/>
  <c r="BQ68" i="1"/>
  <c r="BR68" i="1"/>
  <c r="BI69" i="1"/>
  <c r="BJ69" i="1"/>
  <c r="BK69" i="1"/>
  <c r="BL69" i="1"/>
  <c r="BM69" i="1"/>
  <c r="BN69" i="1"/>
  <c r="BO69" i="1"/>
  <c r="BP69" i="1"/>
  <c r="BQ69" i="1"/>
  <c r="BR69" i="1"/>
  <c r="BI70" i="1"/>
  <c r="BJ70" i="1"/>
  <c r="BK70" i="1"/>
  <c r="BL70" i="1"/>
  <c r="BM70" i="1"/>
  <c r="BN70" i="1"/>
  <c r="BO70" i="1"/>
  <c r="BP70" i="1"/>
  <c r="BQ70" i="1"/>
  <c r="BR70" i="1"/>
  <c r="BI71" i="1"/>
  <c r="BJ71" i="1"/>
  <c r="BK71" i="1"/>
  <c r="BL71" i="1"/>
  <c r="BM71" i="1"/>
  <c r="BN71" i="1"/>
  <c r="BO71" i="1"/>
  <c r="BP71" i="1"/>
  <c r="BQ71" i="1"/>
  <c r="BR71" i="1"/>
  <c r="BI72" i="1"/>
  <c r="BJ72" i="1"/>
  <c r="BK72" i="1"/>
  <c r="BL72" i="1"/>
  <c r="BM72" i="1"/>
  <c r="BN72" i="1"/>
  <c r="BO72" i="1"/>
  <c r="BP72" i="1"/>
  <c r="BQ72" i="1"/>
  <c r="BR72" i="1"/>
  <c r="BI73" i="1"/>
  <c r="BJ73" i="1"/>
  <c r="BK73" i="1"/>
  <c r="BL73" i="1"/>
  <c r="BM73" i="1"/>
  <c r="BN73" i="1"/>
  <c r="BO73" i="1"/>
  <c r="BP73" i="1"/>
  <c r="BQ73" i="1"/>
  <c r="BR73" i="1"/>
  <c r="BI74" i="1"/>
  <c r="BJ74" i="1"/>
  <c r="BK74" i="1"/>
  <c r="BL74" i="1"/>
  <c r="BM74" i="1"/>
  <c r="BN74" i="1"/>
  <c r="BO74" i="1"/>
  <c r="BP74" i="1"/>
  <c r="BQ74" i="1"/>
  <c r="BR74" i="1"/>
  <c r="BI75" i="1"/>
  <c r="BJ75" i="1"/>
  <c r="BK75" i="1"/>
  <c r="BL75" i="1"/>
  <c r="BM75" i="1"/>
  <c r="BN75" i="1"/>
  <c r="BO75" i="1"/>
  <c r="BP75" i="1"/>
  <c r="BQ75" i="1"/>
  <c r="BR75" i="1"/>
  <c r="BI76" i="1"/>
  <c r="BJ76" i="1"/>
  <c r="BK76" i="1"/>
  <c r="BL76" i="1"/>
  <c r="BM76" i="1"/>
  <c r="BN76" i="1"/>
  <c r="BO76" i="1"/>
  <c r="BP76" i="1"/>
  <c r="BQ76" i="1"/>
  <c r="BR76" i="1"/>
  <c r="BI77" i="1"/>
  <c r="BJ77" i="1"/>
  <c r="BK77" i="1"/>
  <c r="BL77" i="1"/>
  <c r="BM77" i="1"/>
  <c r="BN77" i="1"/>
  <c r="BO77" i="1"/>
  <c r="BP77" i="1"/>
  <c r="BQ77" i="1"/>
  <c r="BR77" i="1"/>
  <c r="BI78" i="1"/>
  <c r="BJ78" i="1"/>
  <c r="BK78" i="1"/>
  <c r="BL78" i="1"/>
  <c r="BM78" i="1"/>
  <c r="BN78" i="1"/>
  <c r="BO78" i="1"/>
  <c r="BP78" i="1"/>
  <c r="BQ78" i="1"/>
  <c r="BR78" i="1"/>
  <c r="BI79" i="1"/>
  <c r="BJ79" i="1"/>
  <c r="BK79" i="1"/>
  <c r="BL79" i="1"/>
  <c r="BM79" i="1"/>
  <c r="BN79" i="1"/>
  <c r="BO79" i="1"/>
  <c r="BP79" i="1"/>
  <c r="BQ79" i="1"/>
  <c r="BR79" i="1"/>
  <c r="BI80" i="1"/>
  <c r="BJ80" i="1"/>
  <c r="BK80" i="1"/>
  <c r="BL80" i="1"/>
  <c r="BM80" i="1"/>
  <c r="BN80" i="1"/>
  <c r="BO80" i="1"/>
  <c r="BP80" i="1"/>
  <c r="BQ80" i="1"/>
  <c r="BR80" i="1"/>
  <c r="BI81" i="1"/>
  <c r="BJ81" i="1"/>
  <c r="BK81" i="1"/>
  <c r="BL81" i="1"/>
  <c r="BM81" i="1"/>
  <c r="BN81" i="1"/>
  <c r="BO81" i="1"/>
  <c r="BP81" i="1"/>
  <c r="BQ81" i="1"/>
  <c r="BR81" i="1"/>
  <c r="BI82" i="1"/>
  <c r="BJ82" i="1"/>
  <c r="BK82" i="1"/>
  <c r="BL82" i="1"/>
  <c r="BM82" i="1"/>
  <c r="BN82" i="1"/>
  <c r="BO82" i="1"/>
  <c r="BP82" i="1"/>
  <c r="BQ82" i="1"/>
  <c r="BR82" i="1"/>
  <c r="BI83" i="1"/>
  <c r="BJ83" i="1"/>
  <c r="BK83" i="1"/>
  <c r="BL83" i="1"/>
  <c r="BM83" i="1"/>
  <c r="BN83" i="1"/>
  <c r="BO83" i="1"/>
  <c r="BP83" i="1"/>
  <c r="BQ83" i="1"/>
  <c r="BR83" i="1"/>
  <c r="BI84" i="1"/>
  <c r="BJ84" i="1"/>
  <c r="BK84" i="1"/>
  <c r="BL84" i="1"/>
  <c r="BM84" i="1"/>
  <c r="BN84" i="1"/>
  <c r="BO84" i="1"/>
  <c r="BP84" i="1"/>
  <c r="BQ84" i="1"/>
  <c r="BR84" i="1"/>
  <c r="BI85" i="1"/>
  <c r="BJ85" i="1"/>
  <c r="BK85" i="1"/>
  <c r="BL85" i="1"/>
  <c r="BM85" i="1"/>
  <c r="BN85" i="1"/>
  <c r="BO85" i="1"/>
  <c r="BP85" i="1"/>
  <c r="BQ85" i="1"/>
  <c r="BR85" i="1"/>
  <c r="BI86" i="1"/>
  <c r="BJ86" i="1"/>
  <c r="BK86" i="1"/>
  <c r="BL86" i="1"/>
  <c r="BM86" i="1"/>
  <c r="BN86" i="1"/>
  <c r="BO86" i="1"/>
  <c r="BP86" i="1"/>
  <c r="BQ86" i="1"/>
  <c r="BR86" i="1"/>
  <c r="BI87" i="1"/>
  <c r="BJ87" i="1"/>
  <c r="BK87" i="1"/>
  <c r="BL87" i="1"/>
  <c r="BM87" i="1"/>
  <c r="BN87" i="1"/>
  <c r="BO87" i="1"/>
  <c r="BP87" i="1"/>
  <c r="BQ87" i="1"/>
  <c r="BR87" i="1"/>
  <c r="BI88" i="1"/>
  <c r="BJ88" i="1"/>
  <c r="BK88" i="1"/>
  <c r="BL88" i="1"/>
  <c r="BM88" i="1"/>
  <c r="BN88" i="1"/>
  <c r="BO88" i="1"/>
  <c r="BP88" i="1"/>
  <c r="BQ88" i="1"/>
  <c r="BR88" i="1"/>
  <c r="BI89" i="1"/>
  <c r="BJ89" i="1"/>
  <c r="BK89" i="1"/>
  <c r="BL89" i="1"/>
  <c r="BM89" i="1"/>
  <c r="BN89" i="1"/>
  <c r="BO89" i="1"/>
  <c r="BP89" i="1"/>
  <c r="BQ89" i="1"/>
  <c r="BR89" i="1"/>
  <c r="BI90" i="1"/>
  <c r="BJ90" i="1"/>
  <c r="BK90" i="1"/>
  <c r="BL90" i="1"/>
  <c r="BM90" i="1"/>
  <c r="BN90" i="1"/>
  <c r="BO90" i="1"/>
  <c r="BP90" i="1"/>
  <c r="BQ90" i="1"/>
  <c r="BR90" i="1"/>
  <c r="BI91" i="1"/>
  <c r="BJ91" i="1"/>
  <c r="BK91" i="1"/>
  <c r="BL91" i="1"/>
  <c r="BM91" i="1"/>
  <c r="BN91" i="1"/>
  <c r="BO91" i="1"/>
  <c r="BP91" i="1"/>
  <c r="BQ91" i="1"/>
  <c r="BR91" i="1"/>
  <c r="BI92" i="1"/>
  <c r="BJ92" i="1"/>
  <c r="BK92" i="1"/>
  <c r="BL92" i="1"/>
  <c r="BM92" i="1"/>
  <c r="BN92" i="1"/>
  <c r="BO92" i="1"/>
  <c r="BP92" i="1"/>
  <c r="BQ92" i="1"/>
  <c r="BR92" i="1"/>
  <c r="BI93" i="1"/>
  <c r="BJ93" i="1"/>
  <c r="BK93" i="1"/>
  <c r="BL93" i="1"/>
  <c r="BM93" i="1"/>
  <c r="BN93" i="1"/>
  <c r="BO93" i="1"/>
  <c r="BP93" i="1"/>
  <c r="BQ93" i="1"/>
  <c r="BR93" i="1"/>
  <c r="BI94" i="1"/>
  <c r="BJ94" i="1"/>
  <c r="BK94" i="1"/>
  <c r="BL94" i="1"/>
  <c r="BM94" i="1"/>
  <c r="BN94" i="1"/>
  <c r="BO94" i="1"/>
  <c r="BP94" i="1"/>
  <c r="BQ94" i="1"/>
  <c r="BR94" i="1"/>
  <c r="BI95" i="1"/>
  <c r="BJ95" i="1"/>
  <c r="BK95" i="1"/>
  <c r="BL95" i="1"/>
  <c r="BM95" i="1"/>
  <c r="BN95" i="1"/>
  <c r="BO95" i="1"/>
  <c r="BP95" i="1"/>
  <c r="BQ95" i="1"/>
  <c r="BR95" i="1"/>
  <c r="BI96" i="1"/>
  <c r="BJ96" i="1"/>
  <c r="BK96" i="1"/>
  <c r="BL96" i="1"/>
  <c r="BM96" i="1"/>
  <c r="BN96" i="1"/>
  <c r="BO96" i="1"/>
  <c r="BP96" i="1"/>
  <c r="BQ96" i="1"/>
  <c r="BR96" i="1"/>
  <c r="BI97" i="1"/>
  <c r="BJ97" i="1"/>
  <c r="BK97" i="1"/>
  <c r="BL97" i="1"/>
  <c r="BM97" i="1"/>
  <c r="BN97" i="1"/>
  <c r="BO97" i="1"/>
  <c r="BP97" i="1"/>
  <c r="BQ97" i="1"/>
  <c r="BR97" i="1"/>
  <c r="BI98" i="1"/>
  <c r="BJ98" i="1"/>
  <c r="BK98" i="1"/>
  <c r="BL98" i="1"/>
  <c r="BM98" i="1"/>
  <c r="BN98" i="1"/>
  <c r="BO98" i="1"/>
  <c r="BP98" i="1"/>
  <c r="BQ98" i="1"/>
  <c r="BR98" i="1"/>
  <c r="BI99" i="1"/>
  <c r="BJ99" i="1"/>
  <c r="BK99" i="1"/>
  <c r="BL99" i="1"/>
  <c r="BM99" i="1"/>
  <c r="BN99" i="1"/>
  <c r="BO99" i="1"/>
  <c r="BP99" i="1"/>
  <c r="BQ99" i="1"/>
  <c r="BR99" i="1"/>
  <c r="BI100" i="1"/>
  <c r="BJ100" i="1"/>
  <c r="BK100" i="1"/>
  <c r="BL100" i="1"/>
  <c r="BM100" i="1"/>
  <c r="BN100" i="1"/>
  <c r="BO100" i="1"/>
  <c r="BP100" i="1"/>
  <c r="BQ100" i="1"/>
  <c r="BR100" i="1"/>
  <c r="BI101" i="1"/>
  <c r="BJ101" i="1"/>
  <c r="BK101" i="1"/>
  <c r="BL101" i="1"/>
  <c r="BM101" i="1"/>
  <c r="BN101" i="1"/>
  <c r="BO101" i="1"/>
  <c r="BP101" i="1"/>
  <c r="BQ101" i="1"/>
  <c r="BR101" i="1"/>
  <c r="BI102" i="1"/>
  <c r="BJ102" i="1"/>
  <c r="BK102" i="1"/>
  <c r="BL102" i="1"/>
  <c r="BM102" i="1"/>
  <c r="BN102" i="1"/>
  <c r="BO102" i="1"/>
  <c r="BP102" i="1"/>
  <c r="BQ102" i="1"/>
  <c r="BR102" i="1"/>
  <c r="BI103" i="1"/>
  <c r="BJ103" i="1"/>
  <c r="BK103" i="1"/>
  <c r="BL103" i="1"/>
  <c r="BM103" i="1"/>
  <c r="BN103" i="1"/>
  <c r="BO103" i="1"/>
  <c r="BP103" i="1"/>
  <c r="BQ103" i="1"/>
  <c r="BR103" i="1"/>
  <c r="BI104" i="1"/>
  <c r="BJ104" i="1"/>
  <c r="BK104" i="1"/>
  <c r="BL104" i="1"/>
  <c r="BM104" i="1"/>
  <c r="BN104" i="1"/>
  <c r="BO104" i="1"/>
  <c r="BP104" i="1"/>
  <c r="BQ104" i="1"/>
  <c r="BR104" i="1"/>
  <c r="BI105" i="1"/>
  <c r="BJ105" i="1"/>
  <c r="BK105" i="1"/>
  <c r="BL105" i="1"/>
  <c r="BM105" i="1"/>
  <c r="BN105" i="1"/>
  <c r="BO105" i="1"/>
  <c r="BP105" i="1"/>
  <c r="BQ105" i="1"/>
  <c r="BR105" i="1"/>
  <c r="BI106" i="1"/>
  <c r="BJ106" i="1"/>
  <c r="BK106" i="1"/>
  <c r="BL106" i="1"/>
  <c r="BM106" i="1"/>
  <c r="BN106" i="1"/>
  <c r="BO106" i="1"/>
  <c r="BP106" i="1"/>
  <c r="BQ106" i="1"/>
  <c r="BR106" i="1"/>
  <c r="BI107" i="1"/>
  <c r="BJ107" i="1"/>
  <c r="BK107" i="1"/>
  <c r="BL107" i="1"/>
  <c r="BM107" i="1"/>
  <c r="BN107" i="1"/>
  <c r="BO107" i="1"/>
  <c r="BP107" i="1"/>
  <c r="BQ107" i="1"/>
  <c r="BR107" i="1"/>
  <c r="BI108" i="1"/>
  <c r="BJ108" i="1"/>
  <c r="BK108" i="1"/>
  <c r="BL108" i="1"/>
  <c r="BM108" i="1"/>
  <c r="BN108" i="1"/>
  <c r="BO108" i="1"/>
  <c r="BP108" i="1"/>
  <c r="BQ108" i="1"/>
  <c r="BR108" i="1"/>
  <c r="BI109" i="1"/>
  <c r="BJ109" i="1"/>
  <c r="BK109" i="1"/>
  <c r="BL109" i="1"/>
  <c r="BM109" i="1"/>
  <c r="BN109" i="1"/>
  <c r="BO109" i="1"/>
  <c r="BP109" i="1"/>
  <c r="BQ109" i="1"/>
  <c r="BR109" i="1"/>
  <c r="BR10" i="1"/>
  <c r="BQ10" i="1"/>
  <c r="BP10" i="1"/>
  <c r="BO10" i="1"/>
  <c r="BN10" i="1"/>
  <c r="BM10" i="1"/>
  <c r="BL10" i="1"/>
  <c r="BI10" i="1"/>
  <c r="BK10" i="1"/>
  <c r="BJ10" i="1"/>
  <c r="AT11" i="1"/>
  <c r="AT12" i="1"/>
  <c r="AT13" i="1"/>
  <c r="CD13" i="1" s="1"/>
  <c r="AT14" i="1"/>
  <c r="AT15" i="1"/>
  <c r="CD15" i="1" s="1"/>
  <c r="AT16" i="1"/>
  <c r="AT17" i="1"/>
  <c r="CD17" i="1" s="1"/>
  <c r="AT18" i="1"/>
  <c r="AT19" i="1"/>
  <c r="AT20" i="1"/>
  <c r="AT21" i="1"/>
  <c r="CD21" i="1" s="1"/>
  <c r="AT22" i="1"/>
  <c r="CD22" i="1" s="1"/>
  <c r="AT23" i="1"/>
  <c r="AT24" i="1"/>
  <c r="CD24" i="1" s="1"/>
  <c r="AT25" i="1"/>
  <c r="CD25" i="1" s="1"/>
  <c r="AT26" i="1"/>
  <c r="AT27" i="1"/>
  <c r="AT28" i="1"/>
  <c r="AT29" i="1"/>
  <c r="AT30" i="1"/>
  <c r="AT31" i="1"/>
  <c r="AT32" i="1"/>
  <c r="AT33" i="1"/>
  <c r="CD33" i="1" s="1"/>
  <c r="AT34" i="1"/>
  <c r="AT35" i="1"/>
  <c r="AT36" i="1"/>
  <c r="AT37" i="1"/>
  <c r="CD37" i="1" s="1"/>
  <c r="AT38" i="1"/>
  <c r="CD38" i="1" s="1"/>
  <c r="AT39" i="1"/>
  <c r="AT40" i="1"/>
  <c r="AT41" i="1"/>
  <c r="CD41" i="1" s="1"/>
  <c r="AT42" i="1"/>
  <c r="AT43" i="1"/>
  <c r="AT44" i="1"/>
  <c r="CD44" i="1" s="1"/>
  <c r="AT45" i="1"/>
  <c r="CD45" i="1" s="1"/>
  <c r="AT46" i="1"/>
  <c r="CD46" i="1" s="1"/>
  <c r="AT47" i="1"/>
  <c r="AT48" i="1"/>
  <c r="AT49" i="1"/>
  <c r="CD49" i="1" s="1"/>
  <c r="AT50" i="1"/>
  <c r="AT51" i="1"/>
  <c r="AT52" i="1"/>
  <c r="AT53" i="1"/>
  <c r="CD53" i="1" s="1"/>
  <c r="AT54" i="1"/>
  <c r="CD54" i="1" s="1"/>
  <c r="AT55" i="1"/>
  <c r="AT56" i="1"/>
  <c r="AT57" i="1"/>
  <c r="CD57" i="1" s="1"/>
  <c r="AT58" i="1"/>
  <c r="CD58" i="1" s="1"/>
  <c r="AT59" i="1"/>
  <c r="AT60" i="1"/>
  <c r="AT61" i="1"/>
  <c r="AT62" i="1"/>
  <c r="AT63" i="1"/>
  <c r="AT64" i="1"/>
  <c r="AT65" i="1"/>
  <c r="CD65" i="1" s="1"/>
  <c r="AT66" i="1"/>
  <c r="CD66" i="1" s="1"/>
  <c r="AT67" i="1"/>
  <c r="AT68" i="1"/>
  <c r="AT69" i="1"/>
  <c r="CD69" i="1" s="1"/>
  <c r="AT70" i="1"/>
  <c r="CD70" i="1" s="1"/>
  <c r="AT71" i="1"/>
  <c r="AT72" i="1"/>
  <c r="AT73" i="1"/>
  <c r="CD73" i="1" s="1"/>
  <c r="AT74" i="1"/>
  <c r="AT75" i="1"/>
  <c r="AT76" i="1"/>
  <c r="AT77" i="1"/>
  <c r="CD77" i="1" s="1"/>
  <c r="AT78" i="1"/>
  <c r="AT79" i="1"/>
  <c r="AT80" i="1"/>
  <c r="AT81" i="1"/>
  <c r="CD81" i="1" s="1"/>
  <c r="AT82" i="1"/>
  <c r="AT83" i="1"/>
  <c r="AT84" i="1"/>
  <c r="AT85" i="1"/>
  <c r="CD85" i="1" s="1"/>
  <c r="AT86" i="1"/>
  <c r="AT87" i="1"/>
  <c r="AT88" i="1"/>
  <c r="AT89" i="1"/>
  <c r="CD89" i="1" s="1"/>
  <c r="AT90" i="1"/>
  <c r="AT91" i="1"/>
  <c r="AT92" i="1"/>
  <c r="CD92" i="1" s="1"/>
  <c r="AT93" i="1"/>
  <c r="AT94" i="1"/>
  <c r="AT95" i="1"/>
  <c r="AT96" i="1"/>
  <c r="AT97" i="1"/>
  <c r="AT98" i="1"/>
  <c r="CD98" i="1" s="1"/>
  <c r="AT99" i="1"/>
  <c r="AT100" i="1"/>
  <c r="CD100" i="1" s="1"/>
  <c r="AT101" i="1"/>
  <c r="CD101" i="1" s="1"/>
  <c r="AT102" i="1"/>
  <c r="AT103" i="1"/>
  <c r="AT104" i="1"/>
  <c r="AT105" i="1"/>
  <c r="CD105" i="1" s="1"/>
  <c r="AT106" i="1"/>
  <c r="AT107" i="1"/>
  <c r="AT108" i="1"/>
  <c r="CD108" i="1" s="1"/>
  <c r="AT109" i="1"/>
  <c r="CD109" i="1" s="1"/>
  <c r="AT10" i="1"/>
  <c r="CD10" i="1" s="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BA11" i="1"/>
  <c r="BB11" i="1"/>
  <c r="BA12" i="1"/>
  <c r="BB12" i="1"/>
  <c r="BA13" i="1"/>
  <c r="BB13" i="1"/>
  <c r="BA14" i="1"/>
  <c r="BB14" i="1"/>
  <c r="BA15" i="1"/>
  <c r="BB15" i="1"/>
  <c r="BA16" i="1"/>
  <c r="BB16" i="1"/>
  <c r="BA17" i="1"/>
  <c r="BB17" i="1"/>
  <c r="BA18" i="1"/>
  <c r="BB18" i="1"/>
  <c r="BA19" i="1"/>
  <c r="BB19" i="1"/>
  <c r="BA20" i="1"/>
  <c r="BB20" i="1"/>
  <c r="BA21" i="1"/>
  <c r="BB21" i="1"/>
  <c r="BA22" i="1"/>
  <c r="BB22" i="1"/>
  <c r="BA23" i="1"/>
  <c r="BB23" i="1"/>
  <c r="BA24" i="1"/>
  <c r="BB24" i="1"/>
  <c r="BA25" i="1"/>
  <c r="BB25" i="1"/>
  <c r="BA26" i="1"/>
  <c r="BB26" i="1"/>
  <c r="BA27" i="1"/>
  <c r="BB27" i="1"/>
  <c r="BA28" i="1"/>
  <c r="BB28" i="1"/>
  <c r="BA29" i="1"/>
  <c r="BB29" i="1"/>
  <c r="BA30" i="1"/>
  <c r="BB30" i="1"/>
  <c r="BA31" i="1"/>
  <c r="BB31" i="1"/>
  <c r="BA32" i="1"/>
  <c r="BB32" i="1"/>
  <c r="BA33" i="1"/>
  <c r="BB33" i="1"/>
  <c r="BA34" i="1"/>
  <c r="BB34" i="1"/>
  <c r="BA35" i="1"/>
  <c r="BB35" i="1"/>
  <c r="BA36" i="1"/>
  <c r="BB36" i="1"/>
  <c r="BA37" i="1"/>
  <c r="BB37" i="1"/>
  <c r="BA38" i="1"/>
  <c r="BB38" i="1"/>
  <c r="BA39" i="1"/>
  <c r="BB39" i="1"/>
  <c r="BA40" i="1"/>
  <c r="BB40" i="1"/>
  <c r="BA41" i="1"/>
  <c r="BB41" i="1"/>
  <c r="BA42" i="1"/>
  <c r="BB42" i="1"/>
  <c r="BA43" i="1"/>
  <c r="BB43" i="1"/>
  <c r="BA44" i="1"/>
  <c r="BB44" i="1"/>
  <c r="BA45" i="1"/>
  <c r="BB45" i="1"/>
  <c r="BA46" i="1"/>
  <c r="BB46" i="1"/>
  <c r="BA47" i="1"/>
  <c r="BB47" i="1"/>
  <c r="BA48" i="1"/>
  <c r="BB48" i="1"/>
  <c r="BA49" i="1"/>
  <c r="BB49" i="1"/>
  <c r="BA50" i="1"/>
  <c r="BB50" i="1"/>
  <c r="BA51" i="1"/>
  <c r="BB51" i="1"/>
  <c r="BA52" i="1"/>
  <c r="BB52" i="1"/>
  <c r="BA53" i="1"/>
  <c r="BB53" i="1"/>
  <c r="BA54" i="1"/>
  <c r="BB54" i="1"/>
  <c r="BA55" i="1"/>
  <c r="BB55" i="1"/>
  <c r="BA56" i="1"/>
  <c r="BB56" i="1"/>
  <c r="BA57" i="1"/>
  <c r="BB57" i="1"/>
  <c r="BA58" i="1"/>
  <c r="BB58" i="1"/>
  <c r="BA59" i="1"/>
  <c r="BB59" i="1"/>
  <c r="BA60" i="1"/>
  <c r="BB60" i="1"/>
  <c r="BA61" i="1"/>
  <c r="BB61" i="1"/>
  <c r="BA62" i="1"/>
  <c r="BB62" i="1"/>
  <c r="BA63" i="1"/>
  <c r="BB63" i="1"/>
  <c r="BA64" i="1"/>
  <c r="BB64" i="1"/>
  <c r="BA65" i="1"/>
  <c r="BB65" i="1"/>
  <c r="BA66" i="1"/>
  <c r="BB66" i="1"/>
  <c r="BA67" i="1"/>
  <c r="BB67" i="1"/>
  <c r="BA68" i="1"/>
  <c r="BB68" i="1"/>
  <c r="BA69" i="1"/>
  <c r="BB69" i="1"/>
  <c r="BA70" i="1"/>
  <c r="BB70" i="1"/>
  <c r="BA71" i="1"/>
  <c r="BB71" i="1"/>
  <c r="BA72" i="1"/>
  <c r="BB72" i="1"/>
  <c r="BA73" i="1"/>
  <c r="BB73" i="1"/>
  <c r="BA74" i="1"/>
  <c r="BB74" i="1"/>
  <c r="BA75" i="1"/>
  <c r="BB75" i="1"/>
  <c r="BA76" i="1"/>
  <c r="BB76" i="1"/>
  <c r="BA77" i="1"/>
  <c r="BB77" i="1"/>
  <c r="BA78" i="1"/>
  <c r="BB78" i="1"/>
  <c r="BA79" i="1"/>
  <c r="BB79" i="1"/>
  <c r="BA80" i="1"/>
  <c r="BB80" i="1"/>
  <c r="BA81" i="1"/>
  <c r="BB81" i="1"/>
  <c r="BA82" i="1"/>
  <c r="BB82" i="1"/>
  <c r="BA83" i="1"/>
  <c r="BB83" i="1"/>
  <c r="BA84" i="1"/>
  <c r="BB84" i="1"/>
  <c r="BA85" i="1"/>
  <c r="BB85" i="1"/>
  <c r="BA86" i="1"/>
  <c r="BB86" i="1"/>
  <c r="BA87" i="1"/>
  <c r="BB87" i="1"/>
  <c r="BA88" i="1"/>
  <c r="BB88" i="1"/>
  <c r="BA89" i="1"/>
  <c r="BB89" i="1"/>
  <c r="BA90" i="1"/>
  <c r="BB90" i="1"/>
  <c r="BA91" i="1"/>
  <c r="BB91" i="1"/>
  <c r="BA92" i="1"/>
  <c r="BB92" i="1"/>
  <c r="BA93" i="1"/>
  <c r="BB93" i="1"/>
  <c r="BA94" i="1"/>
  <c r="BB94" i="1"/>
  <c r="BA95" i="1"/>
  <c r="BB95" i="1"/>
  <c r="BA96" i="1"/>
  <c r="BB96" i="1"/>
  <c r="BA97" i="1"/>
  <c r="BB97" i="1"/>
  <c r="BA98" i="1"/>
  <c r="BB98" i="1"/>
  <c r="BA99" i="1"/>
  <c r="BB99" i="1"/>
  <c r="BA100" i="1"/>
  <c r="BB100" i="1"/>
  <c r="BA101" i="1"/>
  <c r="BB101" i="1"/>
  <c r="BA102" i="1"/>
  <c r="BB102" i="1"/>
  <c r="BA103" i="1"/>
  <c r="BB103" i="1"/>
  <c r="BA104" i="1"/>
  <c r="BB104" i="1"/>
  <c r="BA105" i="1"/>
  <c r="BB105" i="1"/>
  <c r="BA106" i="1"/>
  <c r="BB106" i="1"/>
  <c r="BA107" i="1"/>
  <c r="BB107" i="1"/>
  <c r="BA108" i="1"/>
  <c r="BB108" i="1"/>
  <c r="BA109" i="1"/>
  <c r="BB109" i="1"/>
  <c r="BB10" i="1"/>
  <c r="BA10" i="1"/>
  <c r="CK11" i="1"/>
  <c r="CL11" i="1"/>
  <c r="CM11" i="1"/>
  <c r="CK12" i="1"/>
  <c r="CM12" i="1"/>
  <c r="CK13" i="1"/>
  <c r="CL13" i="1"/>
  <c r="CM13" i="1"/>
  <c r="CK14" i="1"/>
  <c r="CL14" i="1"/>
  <c r="CM14" i="1"/>
  <c r="CK15" i="1"/>
  <c r="CL15" i="1"/>
  <c r="CM15" i="1"/>
  <c r="CK16" i="1"/>
  <c r="CL16" i="1"/>
  <c r="CM16" i="1"/>
  <c r="CK17" i="1"/>
  <c r="CL17" i="1"/>
  <c r="CM17" i="1"/>
  <c r="CK18" i="1"/>
  <c r="CL18" i="1"/>
  <c r="CM18" i="1"/>
  <c r="CK19" i="1"/>
  <c r="CL19" i="1"/>
  <c r="CM19" i="1"/>
  <c r="CK20" i="1"/>
  <c r="CL20" i="1"/>
  <c r="CM20" i="1"/>
  <c r="CK21" i="1"/>
  <c r="CL21" i="1"/>
  <c r="CM21" i="1"/>
  <c r="CK22" i="1"/>
  <c r="CL22" i="1"/>
  <c r="CM22" i="1"/>
  <c r="CK23" i="1"/>
  <c r="CL23" i="1"/>
  <c r="CM23" i="1"/>
  <c r="CK24" i="1"/>
  <c r="CL24" i="1"/>
  <c r="CM24" i="1"/>
  <c r="CK25" i="1"/>
  <c r="CL25" i="1"/>
  <c r="CM25" i="1"/>
  <c r="CK26" i="1"/>
  <c r="CL26" i="1"/>
  <c r="CM26" i="1"/>
  <c r="CK27" i="1"/>
  <c r="CL27" i="1"/>
  <c r="CM27" i="1"/>
  <c r="CK28" i="1"/>
  <c r="CL28" i="1"/>
  <c r="CM28" i="1"/>
  <c r="CK29" i="1"/>
  <c r="CL29" i="1"/>
  <c r="CM29" i="1"/>
  <c r="CK30" i="1"/>
  <c r="CL30" i="1"/>
  <c r="CM30" i="1"/>
  <c r="CK31" i="1"/>
  <c r="CL31" i="1"/>
  <c r="CM31" i="1"/>
  <c r="CK32" i="1"/>
  <c r="CL32" i="1"/>
  <c r="CM32" i="1"/>
  <c r="CK33" i="1"/>
  <c r="CL33" i="1"/>
  <c r="CM33" i="1"/>
  <c r="CK34" i="1"/>
  <c r="CL34" i="1"/>
  <c r="CM34" i="1"/>
  <c r="CK35" i="1"/>
  <c r="CL35" i="1"/>
  <c r="CM35" i="1"/>
  <c r="CK36" i="1"/>
  <c r="CL36" i="1"/>
  <c r="CM36" i="1"/>
  <c r="CK37" i="1"/>
  <c r="CL37" i="1"/>
  <c r="CM37" i="1"/>
  <c r="CK38" i="1"/>
  <c r="CL38" i="1"/>
  <c r="CM38" i="1"/>
  <c r="CK39" i="1"/>
  <c r="CL39" i="1"/>
  <c r="CM39" i="1"/>
  <c r="CK40" i="1"/>
  <c r="CL40" i="1"/>
  <c r="CM40" i="1"/>
  <c r="CK41" i="1"/>
  <c r="CL41" i="1"/>
  <c r="CM41" i="1"/>
  <c r="CK42" i="1"/>
  <c r="CL42" i="1"/>
  <c r="CM42" i="1"/>
  <c r="CK43" i="1"/>
  <c r="CL43" i="1"/>
  <c r="CM43" i="1"/>
  <c r="CK44" i="1"/>
  <c r="CL44" i="1"/>
  <c r="CM44" i="1"/>
  <c r="CK45" i="1"/>
  <c r="CL45" i="1"/>
  <c r="CM45" i="1"/>
  <c r="CK46" i="1"/>
  <c r="CL46" i="1"/>
  <c r="CM46" i="1"/>
  <c r="CK47" i="1"/>
  <c r="CL47" i="1"/>
  <c r="CM47" i="1"/>
  <c r="CK48" i="1"/>
  <c r="CL48" i="1"/>
  <c r="CM48" i="1"/>
  <c r="CK49" i="1"/>
  <c r="CL49" i="1"/>
  <c r="CM49" i="1"/>
  <c r="CK50" i="1"/>
  <c r="CL50" i="1"/>
  <c r="CM50" i="1"/>
  <c r="CK51" i="1"/>
  <c r="CL51" i="1"/>
  <c r="CM51" i="1"/>
  <c r="CK52" i="1"/>
  <c r="CL52" i="1"/>
  <c r="CM52" i="1"/>
  <c r="CK53" i="1"/>
  <c r="CL53" i="1"/>
  <c r="CM53" i="1"/>
  <c r="CK54" i="1"/>
  <c r="CL54" i="1"/>
  <c r="CM54" i="1"/>
  <c r="CK55" i="1"/>
  <c r="CL55" i="1"/>
  <c r="CM55" i="1"/>
  <c r="CK56" i="1"/>
  <c r="CL56" i="1"/>
  <c r="CM56" i="1"/>
  <c r="CK57" i="1"/>
  <c r="CL57" i="1"/>
  <c r="CM57" i="1"/>
  <c r="CK58" i="1"/>
  <c r="CL58" i="1"/>
  <c r="CM58" i="1"/>
  <c r="CK59" i="1"/>
  <c r="CL59" i="1"/>
  <c r="CM59" i="1"/>
  <c r="CK60" i="1"/>
  <c r="CL60" i="1"/>
  <c r="CM60" i="1"/>
  <c r="CK61" i="1"/>
  <c r="CL61" i="1"/>
  <c r="CM61" i="1"/>
  <c r="CK62" i="1"/>
  <c r="CL62" i="1"/>
  <c r="CM62" i="1"/>
  <c r="CK63" i="1"/>
  <c r="CL63" i="1"/>
  <c r="CM63" i="1"/>
  <c r="CK64" i="1"/>
  <c r="CL64" i="1"/>
  <c r="CM64" i="1"/>
  <c r="CK65" i="1"/>
  <c r="CL65" i="1"/>
  <c r="CM65" i="1"/>
  <c r="CK66" i="1"/>
  <c r="CL66" i="1"/>
  <c r="CM66" i="1"/>
  <c r="CK67" i="1"/>
  <c r="CL67" i="1"/>
  <c r="CM67" i="1"/>
  <c r="CK68" i="1"/>
  <c r="CL68" i="1"/>
  <c r="CM68" i="1"/>
  <c r="CK69" i="1"/>
  <c r="CL69" i="1"/>
  <c r="CM69" i="1"/>
  <c r="CK70" i="1"/>
  <c r="CL70" i="1"/>
  <c r="CM70" i="1"/>
  <c r="CK71" i="1"/>
  <c r="CL71" i="1"/>
  <c r="CM71" i="1"/>
  <c r="CK72" i="1"/>
  <c r="CL72" i="1"/>
  <c r="CM72" i="1"/>
  <c r="CK73" i="1"/>
  <c r="CL73" i="1"/>
  <c r="CM73" i="1"/>
  <c r="CK74" i="1"/>
  <c r="CL74" i="1"/>
  <c r="CM74" i="1"/>
  <c r="CK75" i="1"/>
  <c r="CL75" i="1"/>
  <c r="CM75" i="1"/>
  <c r="CK76" i="1"/>
  <c r="CL76" i="1"/>
  <c r="CM76" i="1"/>
  <c r="CK77" i="1"/>
  <c r="CL77" i="1"/>
  <c r="CM77" i="1"/>
  <c r="CK78" i="1"/>
  <c r="CL78" i="1"/>
  <c r="CM78" i="1"/>
  <c r="CK79" i="1"/>
  <c r="CL79" i="1"/>
  <c r="CM79" i="1"/>
  <c r="CK80" i="1"/>
  <c r="CL80" i="1"/>
  <c r="CM80" i="1"/>
  <c r="CK81" i="1"/>
  <c r="CL81" i="1"/>
  <c r="CM81" i="1"/>
  <c r="CK82" i="1"/>
  <c r="CL82" i="1"/>
  <c r="CM82" i="1"/>
  <c r="CK83" i="1"/>
  <c r="CL83" i="1"/>
  <c r="CM83" i="1"/>
  <c r="CK84" i="1"/>
  <c r="CL84" i="1"/>
  <c r="CM84" i="1"/>
  <c r="CK85" i="1"/>
  <c r="CL85" i="1"/>
  <c r="CM85" i="1"/>
  <c r="CK86" i="1"/>
  <c r="CL86" i="1"/>
  <c r="CM86" i="1"/>
  <c r="CK87" i="1"/>
  <c r="CL87" i="1"/>
  <c r="CM87" i="1"/>
  <c r="CK88" i="1"/>
  <c r="CL88" i="1"/>
  <c r="CM88" i="1"/>
  <c r="CK89" i="1"/>
  <c r="CL89" i="1"/>
  <c r="CM89" i="1"/>
  <c r="CK90" i="1"/>
  <c r="CL90" i="1"/>
  <c r="CM90" i="1"/>
  <c r="CK91" i="1"/>
  <c r="CL91" i="1"/>
  <c r="CM91" i="1"/>
  <c r="CK92" i="1"/>
  <c r="CL92" i="1"/>
  <c r="CM92" i="1"/>
  <c r="CK93" i="1"/>
  <c r="CL93" i="1"/>
  <c r="CM93" i="1"/>
  <c r="CK94" i="1"/>
  <c r="CL94" i="1"/>
  <c r="CM94" i="1"/>
  <c r="CK95" i="1"/>
  <c r="CL95" i="1"/>
  <c r="CM95" i="1"/>
  <c r="CK96" i="1"/>
  <c r="CL96" i="1"/>
  <c r="CM96" i="1"/>
  <c r="CK97" i="1"/>
  <c r="CL97" i="1"/>
  <c r="CM97" i="1"/>
  <c r="CK98" i="1"/>
  <c r="CL98" i="1"/>
  <c r="CM98" i="1"/>
  <c r="CK99" i="1"/>
  <c r="CL99" i="1"/>
  <c r="CM99" i="1"/>
  <c r="CK100" i="1"/>
  <c r="CL100" i="1"/>
  <c r="CM100" i="1"/>
  <c r="CK101" i="1"/>
  <c r="CL101" i="1"/>
  <c r="CM101" i="1"/>
  <c r="CK102" i="1"/>
  <c r="CL102" i="1"/>
  <c r="CM102" i="1"/>
  <c r="CK103" i="1"/>
  <c r="CL103" i="1"/>
  <c r="CM103" i="1"/>
  <c r="CK104" i="1"/>
  <c r="CL104" i="1"/>
  <c r="CM104" i="1"/>
  <c r="CK105" i="1"/>
  <c r="CL105" i="1"/>
  <c r="CM105" i="1"/>
  <c r="CK106" i="1"/>
  <c r="CL106" i="1"/>
  <c r="CM106" i="1"/>
  <c r="CK107" i="1"/>
  <c r="CL107" i="1"/>
  <c r="CM107" i="1"/>
  <c r="CK108" i="1"/>
  <c r="CL108" i="1"/>
  <c r="CM108" i="1"/>
  <c r="CK109" i="1"/>
  <c r="CL109" i="1"/>
  <c r="CM109" i="1"/>
  <c r="CK110" i="1"/>
  <c r="CL110" i="1"/>
  <c r="CM110" i="1"/>
  <c r="CM10" i="1"/>
  <c r="CL10" i="1"/>
  <c r="CK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CL12" i="1"/>
  <c r="G39" i="5"/>
  <c r="F5" i="5" s="1"/>
  <c r="D24" i="5"/>
  <c r="B113" i="5"/>
  <c r="B112" i="5"/>
  <c r="CN11" i="1"/>
  <c r="CO11" i="1"/>
  <c r="CN12" i="1"/>
  <c r="CO12" i="1"/>
  <c r="CN13" i="1"/>
  <c r="CO13" i="1"/>
  <c r="CN14" i="1"/>
  <c r="CO14" i="1"/>
  <c r="CN15" i="1"/>
  <c r="CO15" i="1"/>
  <c r="CN16" i="1"/>
  <c r="CO16" i="1"/>
  <c r="CN17" i="1"/>
  <c r="CO17" i="1"/>
  <c r="CN18" i="1"/>
  <c r="CO18" i="1"/>
  <c r="CN19" i="1"/>
  <c r="CO19" i="1"/>
  <c r="CN20" i="1"/>
  <c r="CO20" i="1"/>
  <c r="CN21" i="1"/>
  <c r="CO21" i="1"/>
  <c r="CN22" i="1"/>
  <c r="CO22" i="1"/>
  <c r="CN23" i="1"/>
  <c r="CO23" i="1"/>
  <c r="CN24" i="1"/>
  <c r="CO24" i="1"/>
  <c r="CN25" i="1"/>
  <c r="CO25" i="1"/>
  <c r="CN26" i="1"/>
  <c r="CO26" i="1"/>
  <c r="CN27" i="1"/>
  <c r="CO27" i="1"/>
  <c r="CN28" i="1"/>
  <c r="CO28" i="1"/>
  <c r="CN29" i="1"/>
  <c r="CO29" i="1"/>
  <c r="CN30" i="1"/>
  <c r="CO30" i="1"/>
  <c r="CN31" i="1"/>
  <c r="CO31" i="1"/>
  <c r="CN32" i="1"/>
  <c r="CO32" i="1"/>
  <c r="CN33" i="1"/>
  <c r="CO33" i="1"/>
  <c r="CN34" i="1"/>
  <c r="CO34" i="1"/>
  <c r="CN35" i="1"/>
  <c r="CO35" i="1"/>
  <c r="CN36" i="1"/>
  <c r="CO36" i="1"/>
  <c r="CN37" i="1"/>
  <c r="CO37" i="1"/>
  <c r="CN38" i="1"/>
  <c r="CO38" i="1"/>
  <c r="CN39" i="1"/>
  <c r="CO39" i="1"/>
  <c r="CN40" i="1"/>
  <c r="CO40" i="1"/>
  <c r="CN41" i="1"/>
  <c r="CO41" i="1"/>
  <c r="CN42" i="1"/>
  <c r="CO42" i="1"/>
  <c r="CN43" i="1"/>
  <c r="CO43" i="1"/>
  <c r="CN44" i="1"/>
  <c r="CO44" i="1"/>
  <c r="CN45" i="1"/>
  <c r="CO45" i="1"/>
  <c r="CN46" i="1"/>
  <c r="CO46" i="1"/>
  <c r="CN47" i="1"/>
  <c r="CO47" i="1"/>
  <c r="CN48" i="1"/>
  <c r="CO48" i="1"/>
  <c r="CN49" i="1"/>
  <c r="CO49" i="1"/>
  <c r="CN50" i="1"/>
  <c r="CO50" i="1"/>
  <c r="CN51" i="1"/>
  <c r="CO51" i="1"/>
  <c r="CN52" i="1"/>
  <c r="CO52" i="1"/>
  <c r="CN53" i="1"/>
  <c r="CO53" i="1"/>
  <c r="CN54" i="1"/>
  <c r="CO54" i="1"/>
  <c r="CN55" i="1"/>
  <c r="CO55" i="1"/>
  <c r="CN56" i="1"/>
  <c r="CO56" i="1"/>
  <c r="CN57" i="1"/>
  <c r="CO57" i="1"/>
  <c r="CN58" i="1"/>
  <c r="CO58" i="1"/>
  <c r="CN59" i="1"/>
  <c r="CO59" i="1"/>
  <c r="CN60" i="1"/>
  <c r="CO60" i="1"/>
  <c r="CN61" i="1"/>
  <c r="CO61" i="1"/>
  <c r="CN62" i="1"/>
  <c r="CO62" i="1"/>
  <c r="CN63" i="1"/>
  <c r="CO63" i="1"/>
  <c r="CN64" i="1"/>
  <c r="CO64" i="1"/>
  <c r="CN65" i="1"/>
  <c r="CO65" i="1"/>
  <c r="CN66" i="1"/>
  <c r="CO66" i="1"/>
  <c r="CN67" i="1"/>
  <c r="CO67" i="1"/>
  <c r="CN68" i="1"/>
  <c r="CO68" i="1"/>
  <c r="CN69" i="1"/>
  <c r="CO69" i="1"/>
  <c r="CN70" i="1"/>
  <c r="CO70" i="1"/>
  <c r="CN71" i="1"/>
  <c r="CO71" i="1"/>
  <c r="CN72" i="1"/>
  <c r="CO72" i="1"/>
  <c r="CN73" i="1"/>
  <c r="CO73" i="1"/>
  <c r="CN74" i="1"/>
  <c r="CO74" i="1"/>
  <c r="CN75" i="1"/>
  <c r="CO75" i="1"/>
  <c r="CN76" i="1"/>
  <c r="CO76" i="1"/>
  <c r="CN77" i="1"/>
  <c r="CO77" i="1"/>
  <c r="CN78" i="1"/>
  <c r="CO78" i="1"/>
  <c r="CN79" i="1"/>
  <c r="CO79" i="1"/>
  <c r="CN80" i="1"/>
  <c r="CO80" i="1"/>
  <c r="CN81" i="1"/>
  <c r="CO81" i="1"/>
  <c r="CN82" i="1"/>
  <c r="CO82" i="1"/>
  <c r="CN83" i="1"/>
  <c r="CO83" i="1"/>
  <c r="CN84" i="1"/>
  <c r="CO84" i="1"/>
  <c r="CN85" i="1"/>
  <c r="CO85" i="1"/>
  <c r="CN86" i="1"/>
  <c r="CO86" i="1"/>
  <c r="CN87" i="1"/>
  <c r="CO87" i="1"/>
  <c r="CN88" i="1"/>
  <c r="CO88" i="1"/>
  <c r="CN89" i="1"/>
  <c r="CO89" i="1"/>
  <c r="CN90" i="1"/>
  <c r="CO90" i="1"/>
  <c r="CN91" i="1"/>
  <c r="CO91" i="1"/>
  <c r="CN92" i="1"/>
  <c r="CO92" i="1"/>
  <c r="CN93" i="1"/>
  <c r="CO93" i="1"/>
  <c r="CN94" i="1"/>
  <c r="CO94" i="1"/>
  <c r="CN95" i="1"/>
  <c r="CO95" i="1"/>
  <c r="CN96" i="1"/>
  <c r="CO96" i="1"/>
  <c r="CN97" i="1"/>
  <c r="CO97" i="1"/>
  <c r="CN98" i="1"/>
  <c r="CO98" i="1"/>
  <c r="CN99" i="1"/>
  <c r="CO99" i="1"/>
  <c r="CN100" i="1"/>
  <c r="CO100" i="1"/>
  <c r="CN101" i="1"/>
  <c r="CO101" i="1"/>
  <c r="CN102" i="1"/>
  <c r="CO102" i="1"/>
  <c r="CN103" i="1"/>
  <c r="CO103" i="1"/>
  <c r="CN104" i="1"/>
  <c r="CO104" i="1"/>
  <c r="CN105" i="1"/>
  <c r="CO105" i="1"/>
  <c r="CN106" i="1"/>
  <c r="CO106" i="1"/>
  <c r="CN107" i="1"/>
  <c r="CO107" i="1"/>
  <c r="CN108" i="1"/>
  <c r="CO108" i="1"/>
  <c r="CN109" i="1"/>
  <c r="CO109" i="1"/>
  <c r="CO10" i="1"/>
  <c r="CN10" i="1"/>
  <c r="CE11" i="1"/>
  <c r="CF11" i="1"/>
  <c r="CG11" i="1"/>
  <c r="CH11" i="1"/>
  <c r="CI11" i="1"/>
  <c r="CJ11" i="1"/>
  <c r="CE12" i="1"/>
  <c r="CF12" i="1"/>
  <c r="CG12" i="1"/>
  <c r="CH12" i="1"/>
  <c r="CI12" i="1"/>
  <c r="CJ12" i="1"/>
  <c r="CE13" i="1"/>
  <c r="CF13" i="1"/>
  <c r="CG13" i="1"/>
  <c r="CH13" i="1"/>
  <c r="CI13" i="1"/>
  <c r="CJ13" i="1"/>
  <c r="CE14" i="1"/>
  <c r="CF14" i="1"/>
  <c r="CG14" i="1"/>
  <c r="CH14" i="1"/>
  <c r="CI14" i="1"/>
  <c r="CJ14" i="1"/>
  <c r="CE15" i="1"/>
  <c r="CF15" i="1"/>
  <c r="CG15" i="1"/>
  <c r="CH15" i="1"/>
  <c r="CI15" i="1"/>
  <c r="CJ15" i="1"/>
  <c r="CE16" i="1"/>
  <c r="CF16" i="1"/>
  <c r="CG16" i="1"/>
  <c r="CH16" i="1"/>
  <c r="CI16" i="1"/>
  <c r="CJ16" i="1"/>
  <c r="CE17" i="1"/>
  <c r="CF17" i="1"/>
  <c r="CG17" i="1"/>
  <c r="CH17" i="1"/>
  <c r="CI17" i="1"/>
  <c r="CJ17" i="1"/>
  <c r="CE18" i="1"/>
  <c r="CF18" i="1"/>
  <c r="CG18" i="1"/>
  <c r="CH18" i="1"/>
  <c r="CI18" i="1"/>
  <c r="CJ18" i="1"/>
  <c r="CE19" i="1"/>
  <c r="CF19" i="1"/>
  <c r="CG19" i="1"/>
  <c r="CH19" i="1"/>
  <c r="CI19" i="1"/>
  <c r="CJ19" i="1"/>
  <c r="CE20" i="1"/>
  <c r="CF20" i="1"/>
  <c r="CG20" i="1"/>
  <c r="CH20" i="1"/>
  <c r="CI20" i="1"/>
  <c r="CJ20" i="1"/>
  <c r="CE21" i="1"/>
  <c r="CF21" i="1"/>
  <c r="CG21" i="1"/>
  <c r="CH21" i="1"/>
  <c r="CI21" i="1"/>
  <c r="CJ21" i="1"/>
  <c r="CE22" i="1"/>
  <c r="CF22" i="1"/>
  <c r="CG22" i="1"/>
  <c r="CH22" i="1"/>
  <c r="CI22" i="1"/>
  <c r="CJ22" i="1"/>
  <c r="CE23" i="1"/>
  <c r="CF23" i="1"/>
  <c r="CG23" i="1"/>
  <c r="CH23" i="1"/>
  <c r="CI23" i="1"/>
  <c r="CJ23" i="1"/>
  <c r="CE24" i="1"/>
  <c r="CF24" i="1"/>
  <c r="CG24" i="1"/>
  <c r="CH24" i="1"/>
  <c r="CI24" i="1"/>
  <c r="CJ24" i="1"/>
  <c r="CE25" i="1"/>
  <c r="CF25" i="1"/>
  <c r="CG25" i="1"/>
  <c r="CH25" i="1"/>
  <c r="CI25" i="1"/>
  <c r="CJ25" i="1"/>
  <c r="CE26" i="1"/>
  <c r="CF26" i="1"/>
  <c r="CG26" i="1"/>
  <c r="CH26" i="1"/>
  <c r="CI26" i="1"/>
  <c r="CJ26" i="1"/>
  <c r="CE27" i="1"/>
  <c r="CF27" i="1"/>
  <c r="CG27" i="1"/>
  <c r="CH27" i="1"/>
  <c r="CI27" i="1"/>
  <c r="CJ27" i="1"/>
  <c r="CE28" i="1"/>
  <c r="CF28" i="1"/>
  <c r="CG28" i="1"/>
  <c r="CH28" i="1"/>
  <c r="CI28" i="1"/>
  <c r="CJ28" i="1"/>
  <c r="CE29" i="1"/>
  <c r="CF29" i="1"/>
  <c r="CG29" i="1"/>
  <c r="CH29" i="1"/>
  <c r="CI29" i="1"/>
  <c r="CJ29" i="1"/>
  <c r="CE30" i="1"/>
  <c r="CF30" i="1"/>
  <c r="CG30" i="1"/>
  <c r="CH30" i="1"/>
  <c r="CI30" i="1"/>
  <c r="CJ30" i="1"/>
  <c r="CE31" i="1"/>
  <c r="CF31" i="1"/>
  <c r="CG31" i="1"/>
  <c r="CH31" i="1"/>
  <c r="CI31" i="1"/>
  <c r="CJ31" i="1"/>
  <c r="CE32" i="1"/>
  <c r="CF32" i="1"/>
  <c r="CG32" i="1"/>
  <c r="CH32" i="1"/>
  <c r="CI32" i="1"/>
  <c r="CJ32" i="1"/>
  <c r="CE33" i="1"/>
  <c r="CF33" i="1"/>
  <c r="CG33" i="1"/>
  <c r="CH33" i="1"/>
  <c r="CI33" i="1"/>
  <c r="CJ33" i="1"/>
  <c r="CE34" i="1"/>
  <c r="CF34" i="1"/>
  <c r="CG34" i="1"/>
  <c r="CH34" i="1"/>
  <c r="CI34" i="1"/>
  <c r="CJ34" i="1"/>
  <c r="CE35" i="1"/>
  <c r="CF35" i="1"/>
  <c r="CG35" i="1"/>
  <c r="CH35" i="1"/>
  <c r="CI35" i="1"/>
  <c r="CJ35" i="1"/>
  <c r="CE36" i="1"/>
  <c r="CF36" i="1"/>
  <c r="CG36" i="1"/>
  <c r="CH36" i="1"/>
  <c r="CI36" i="1"/>
  <c r="CJ36" i="1"/>
  <c r="CE37" i="1"/>
  <c r="CF37" i="1"/>
  <c r="CG37" i="1"/>
  <c r="CH37" i="1"/>
  <c r="CI37" i="1"/>
  <c r="CJ37" i="1"/>
  <c r="CE38" i="1"/>
  <c r="CF38" i="1"/>
  <c r="CG38" i="1"/>
  <c r="CH38" i="1"/>
  <c r="CI38" i="1"/>
  <c r="CJ38" i="1"/>
  <c r="CE39" i="1"/>
  <c r="CF39" i="1"/>
  <c r="CG39" i="1"/>
  <c r="CH39" i="1"/>
  <c r="CI39" i="1"/>
  <c r="CJ39" i="1"/>
  <c r="CE40" i="1"/>
  <c r="CF40" i="1"/>
  <c r="CG40" i="1"/>
  <c r="CH40" i="1"/>
  <c r="CI40" i="1"/>
  <c r="CJ40" i="1"/>
  <c r="CE41" i="1"/>
  <c r="CF41" i="1"/>
  <c r="CG41" i="1"/>
  <c r="CH41" i="1"/>
  <c r="CI41" i="1"/>
  <c r="CJ41" i="1"/>
  <c r="CE42" i="1"/>
  <c r="CF42" i="1"/>
  <c r="CG42" i="1"/>
  <c r="CH42" i="1"/>
  <c r="CI42" i="1"/>
  <c r="CJ42" i="1"/>
  <c r="CE43" i="1"/>
  <c r="CF43" i="1"/>
  <c r="CG43" i="1"/>
  <c r="CH43" i="1"/>
  <c r="CI43" i="1"/>
  <c r="CJ43" i="1"/>
  <c r="CE44" i="1"/>
  <c r="CF44" i="1"/>
  <c r="CG44" i="1"/>
  <c r="CH44" i="1"/>
  <c r="CI44" i="1"/>
  <c r="CJ44" i="1"/>
  <c r="CE45" i="1"/>
  <c r="CF45" i="1"/>
  <c r="CG45" i="1"/>
  <c r="CH45" i="1"/>
  <c r="CI45" i="1"/>
  <c r="CJ45" i="1"/>
  <c r="CE46" i="1"/>
  <c r="CF46" i="1"/>
  <c r="CG46" i="1"/>
  <c r="CH46" i="1"/>
  <c r="CI46" i="1"/>
  <c r="CJ46" i="1"/>
  <c r="CE47" i="1"/>
  <c r="CF47" i="1"/>
  <c r="CG47" i="1"/>
  <c r="CH47" i="1"/>
  <c r="CI47" i="1"/>
  <c r="CJ47" i="1"/>
  <c r="CE48" i="1"/>
  <c r="CF48" i="1"/>
  <c r="CG48" i="1"/>
  <c r="CH48" i="1"/>
  <c r="CI48" i="1"/>
  <c r="CJ48" i="1"/>
  <c r="CE49" i="1"/>
  <c r="CF49" i="1"/>
  <c r="CG49" i="1"/>
  <c r="CH49" i="1"/>
  <c r="CI49" i="1"/>
  <c r="CJ49" i="1"/>
  <c r="CE50" i="1"/>
  <c r="CF50" i="1"/>
  <c r="CG50" i="1"/>
  <c r="CH50" i="1"/>
  <c r="CI50" i="1"/>
  <c r="CJ50" i="1"/>
  <c r="CE51" i="1"/>
  <c r="CF51" i="1"/>
  <c r="CG51" i="1"/>
  <c r="CH51" i="1"/>
  <c r="CI51" i="1"/>
  <c r="CJ51" i="1"/>
  <c r="CE52" i="1"/>
  <c r="CF52" i="1"/>
  <c r="CG52" i="1"/>
  <c r="CH52" i="1"/>
  <c r="CI52" i="1"/>
  <c r="CJ52" i="1"/>
  <c r="CE53" i="1"/>
  <c r="CF53" i="1"/>
  <c r="CG53" i="1"/>
  <c r="CH53" i="1"/>
  <c r="CI53" i="1"/>
  <c r="CJ53" i="1"/>
  <c r="CE54" i="1"/>
  <c r="CF54" i="1"/>
  <c r="CG54" i="1"/>
  <c r="CH54" i="1"/>
  <c r="CI54" i="1"/>
  <c r="CJ54" i="1"/>
  <c r="CE55" i="1"/>
  <c r="CF55" i="1"/>
  <c r="CG55" i="1"/>
  <c r="CH55" i="1"/>
  <c r="CI55" i="1"/>
  <c r="CJ55" i="1"/>
  <c r="CE56" i="1"/>
  <c r="CF56" i="1"/>
  <c r="CG56" i="1"/>
  <c r="CH56" i="1"/>
  <c r="CI56" i="1"/>
  <c r="CJ56" i="1"/>
  <c r="CE57" i="1"/>
  <c r="CF57" i="1"/>
  <c r="CG57" i="1"/>
  <c r="CH57" i="1"/>
  <c r="CI57" i="1"/>
  <c r="CJ57" i="1"/>
  <c r="CE58" i="1"/>
  <c r="CF58" i="1"/>
  <c r="CG58" i="1"/>
  <c r="CH58" i="1"/>
  <c r="CI58" i="1"/>
  <c r="CJ58" i="1"/>
  <c r="CE59" i="1"/>
  <c r="CF59" i="1"/>
  <c r="CG59" i="1"/>
  <c r="CH59" i="1"/>
  <c r="CI59" i="1"/>
  <c r="CJ59" i="1"/>
  <c r="CE60" i="1"/>
  <c r="CF60" i="1"/>
  <c r="CG60" i="1"/>
  <c r="CH60" i="1"/>
  <c r="CI60" i="1"/>
  <c r="CJ60" i="1"/>
  <c r="CE61" i="1"/>
  <c r="CF61" i="1"/>
  <c r="CG61" i="1"/>
  <c r="CH61" i="1"/>
  <c r="CI61" i="1"/>
  <c r="CJ61" i="1"/>
  <c r="CE62" i="1"/>
  <c r="CF62" i="1"/>
  <c r="CG62" i="1"/>
  <c r="CH62" i="1"/>
  <c r="CI62" i="1"/>
  <c r="CJ62" i="1"/>
  <c r="CE63" i="1"/>
  <c r="CF63" i="1"/>
  <c r="CG63" i="1"/>
  <c r="CH63" i="1"/>
  <c r="CI63" i="1"/>
  <c r="CJ63" i="1"/>
  <c r="CE64" i="1"/>
  <c r="CF64" i="1"/>
  <c r="CG64" i="1"/>
  <c r="CH64" i="1"/>
  <c r="CI64" i="1"/>
  <c r="CJ64" i="1"/>
  <c r="CE65" i="1"/>
  <c r="CF65" i="1"/>
  <c r="CG65" i="1"/>
  <c r="CH65" i="1"/>
  <c r="CI65" i="1"/>
  <c r="CJ65" i="1"/>
  <c r="CE66" i="1"/>
  <c r="CF66" i="1"/>
  <c r="CG66" i="1"/>
  <c r="CH66" i="1"/>
  <c r="CI66" i="1"/>
  <c r="CJ66" i="1"/>
  <c r="CE67" i="1"/>
  <c r="CF67" i="1"/>
  <c r="CG67" i="1"/>
  <c r="CH67" i="1"/>
  <c r="CI67" i="1"/>
  <c r="CJ67" i="1"/>
  <c r="CE68" i="1"/>
  <c r="CF68" i="1"/>
  <c r="CG68" i="1"/>
  <c r="CH68" i="1"/>
  <c r="CI68" i="1"/>
  <c r="CJ68" i="1"/>
  <c r="CE69" i="1"/>
  <c r="CF69" i="1"/>
  <c r="CG69" i="1"/>
  <c r="CH69" i="1"/>
  <c r="CI69" i="1"/>
  <c r="CJ69" i="1"/>
  <c r="CE70" i="1"/>
  <c r="CF70" i="1"/>
  <c r="CG70" i="1"/>
  <c r="CH70" i="1"/>
  <c r="CI70" i="1"/>
  <c r="CJ70" i="1"/>
  <c r="CE71" i="1"/>
  <c r="CF71" i="1"/>
  <c r="CG71" i="1"/>
  <c r="CH71" i="1"/>
  <c r="CI71" i="1"/>
  <c r="CJ71" i="1"/>
  <c r="CE72" i="1"/>
  <c r="CF72" i="1"/>
  <c r="CG72" i="1"/>
  <c r="CH72" i="1"/>
  <c r="CI72" i="1"/>
  <c r="CJ72" i="1"/>
  <c r="CE73" i="1"/>
  <c r="CF73" i="1"/>
  <c r="CG73" i="1"/>
  <c r="CH73" i="1"/>
  <c r="CI73" i="1"/>
  <c r="CJ73" i="1"/>
  <c r="CE74" i="1"/>
  <c r="CF74" i="1"/>
  <c r="CG74" i="1"/>
  <c r="CH74" i="1"/>
  <c r="CI74" i="1"/>
  <c r="CJ74" i="1"/>
  <c r="CE75" i="1"/>
  <c r="CF75" i="1"/>
  <c r="CG75" i="1"/>
  <c r="CH75" i="1"/>
  <c r="CI75" i="1"/>
  <c r="CJ75" i="1"/>
  <c r="CE76" i="1"/>
  <c r="CF76" i="1"/>
  <c r="CG76" i="1"/>
  <c r="CH76" i="1"/>
  <c r="CI76" i="1"/>
  <c r="CJ76" i="1"/>
  <c r="CE77" i="1"/>
  <c r="CF77" i="1"/>
  <c r="CG77" i="1"/>
  <c r="CH77" i="1"/>
  <c r="CI77" i="1"/>
  <c r="CJ77" i="1"/>
  <c r="CE78" i="1"/>
  <c r="CF78" i="1"/>
  <c r="CG78" i="1"/>
  <c r="CH78" i="1"/>
  <c r="CI78" i="1"/>
  <c r="CJ78" i="1"/>
  <c r="CE79" i="1"/>
  <c r="CF79" i="1"/>
  <c r="CG79" i="1"/>
  <c r="CH79" i="1"/>
  <c r="CI79" i="1"/>
  <c r="CJ79" i="1"/>
  <c r="CE80" i="1"/>
  <c r="CF80" i="1"/>
  <c r="CG80" i="1"/>
  <c r="CH80" i="1"/>
  <c r="CI80" i="1"/>
  <c r="CJ80" i="1"/>
  <c r="CE81" i="1"/>
  <c r="CF81" i="1"/>
  <c r="CG81" i="1"/>
  <c r="CH81" i="1"/>
  <c r="CI81" i="1"/>
  <c r="CJ81" i="1"/>
  <c r="CE82" i="1"/>
  <c r="CF82" i="1"/>
  <c r="CG82" i="1"/>
  <c r="CH82" i="1"/>
  <c r="CI82" i="1"/>
  <c r="CJ82" i="1"/>
  <c r="CE83" i="1"/>
  <c r="CF83" i="1"/>
  <c r="CG83" i="1"/>
  <c r="CH83" i="1"/>
  <c r="CI83" i="1"/>
  <c r="CJ83" i="1"/>
  <c r="CE84" i="1"/>
  <c r="CF84" i="1"/>
  <c r="CG84" i="1"/>
  <c r="CH84" i="1"/>
  <c r="CI84" i="1"/>
  <c r="CJ84" i="1"/>
  <c r="CE85" i="1"/>
  <c r="CF85" i="1"/>
  <c r="CG85" i="1"/>
  <c r="CH85" i="1"/>
  <c r="CI85" i="1"/>
  <c r="CJ85" i="1"/>
  <c r="CE86" i="1"/>
  <c r="CF86" i="1"/>
  <c r="CG86" i="1"/>
  <c r="CH86" i="1"/>
  <c r="CI86" i="1"/>
  <c r="CJ86" i="1"/>
  <c r="CE87" i="1"/>
  <c r="CF87" i="1"/>
  <c r="CG87" i="1"/>
  <c r="CH87" i="1"/>
  <c r="CI87" i="1"/>
  <c r="CJ87" i="1"/>
  <c r="CE88" i="1"/>
  <c r="CF88" i="1"/>
  <c r="CG88" i="1"/>
  <c r="CH88" i="1"/>
  <c r="CI88" i="1"/>
  <c r="CJ88" i="1"/>
  <c r="CE89" i="1"/>
  <c r="CF89" i="1"/>
  <c r="CG89" i="1"/>
  <c r="CH89" i="1"/>
  <c r="CI89" i="1"/>
  <c r="CJ89" i="1"/>
  <c r="CE90" i="1"/>
  <c r="CF90" i="1"/>
  <c r="CG90" i="1"/>
  <c r="CH90" i="1"/>
  <c r="CI90" i="1"/>
  <c r="CJ90" i="1"/>
  <c r="CE91" i="1"/>
  <c r="CF91" i="1"/>
  <c r="CG91" i="1"/>
  <c r="CH91" i="1"/>
  <c r="CI91" i="1"/>
  <c r="CJ91" i="1"/>
  <c r="CE92" i="1"/>
  <c r="CF92" i="1"/>
  <c r="CG92" i="1"/>
  <c r="CH92" i="1"/>
  <c r="CI92" i="1"/>
  <c r="CJ92" i="1"/>
  <c r="CE93" i="1"/>
  <c r="CF93" i="1"/>
  <c r="CG93" i="1"/>
  <c r="CH93" i="1"/>
  <c r="CI93" i="1"/>
  <c r="CJ93" i="1"/>
  <c r="CE94" i="1"/>
  <c r="CF94" i="1"/>
  <c r="CG94" i="1"/>
  <c r="CH94" i="1"/>
  <c r="CI94" i="1"/>
  <c r="CJ94" i="1"/>
  <c r="CE95" i="1"/>
  <c r="CF95" i="1"/>
  <c r="CG95" i="1"/>
  <c r="CH95" i="1"/>
  <c r="CI95" i="1"/>
  <c r="CJ95" i="1"/>
  <c r="CE96" i="1"/>
  <c r="CF96" i="1"/>
  <c r="CG96" i="1"/>
  <c r="CH96" i="1"/>
  <c r="CI96" i="1"/>
  <c r="CJ96" i="1"/>
  <c r="CE97" i="1"/>
  <c r="CF97" i="1"/>
  <c r="CG97" i="1"/>
  <c r="CH97" i="1"/>
  <c r="CI97" i="1"/>
  <c r="CJ97" i="1"/>
  <c r="CE98" i="1"/>
  <c r="CF98" i="1"/>
  <c r="CG98" i="1"/>
  <c r="CH98" i="1"/>
  <c r="CI98" i="1"/>
  <c r="CJ98" i="1"/>
  <c r="CE99" i="1"/>
  <c r="CF99" i="1"/>
  <c r="CG99" i="1"/>
  <c r="CH99" i="1"/>
  <c r="CI99" i="1"/>
  <c r="CJ99" i="1"/>
  <c r="CE100" i="1"/>
  <c r="CF100" i="1"/>
  <c r="CG100" i="1"/>
  <c r="CH100" i="1"/>
  <c r="CI100" i="1"/>
  <c r="CJ100" i="1"/>
  <c r="CE101" i="1"/>
  <c r="CF101" i="1"/>
  <c r="CG101" i="1"/>
  <c r="CH101" i="1"/>
  <c r="CI101" i="1"/>
  <c r="CJ101" i="1"/>
  <c r="CE102" i="1"/>
  <c r="CF102" i="1"/>
  <c r="CG102" i="1"/>
  <c r="CH102" i="1"/>
  <c r="CI102" i="1"/>
  <c r="CJ102" i="1"/>
  <c r="CE103" i="1"/>
  <c r="CF103" i="1"/>
  <c r="CG103" i="1"/>
  <c r="CH103" i="1"/>
  <c r="CI103" i="1"/>
  <c r="CJ103" i="1"/>
  <c r="CE104" i="1"/>
  <c r="CF104" i="1"/>
  <c r="CG104" i="1"/>
  <c r="CH104" i="1"/>
  <c r="CI104" i="1"/>
  <c r="CJ104" i="1"/>
  <c r="CE105" i="1"/>
  <c r="CF105" i="1"/>
  <c r="CG105" i="1"/>
  <c r="CH105" i="1"/>
  <c r="CI105" i="1"/>
  <c r="CJ105" i="1"/>
  <c r="CE106" i="1"/>
  <c r="CF106" i="1"/>
  <c r="CG106" i="1"/>
  <c r="CH106" i="1"/>
  <c r="CI106" i="1"/>
  <c r="CJ106" i="1"/>
  <c r="CE107" i="1"/>
  <c r="CF107" i="1"/>
  <c r="CG107" i="1"/>
  <c r="CH107" i="1"/>
  <c r="CI107" i="1"/>
  <c r="CJ107" i="1"/>
  <c r="CE108" i="1"/>
  <c r="CF108" i="1"/>
  <c r="CG108" i="1"/>
  <c r="CH108" i="1"/>
  <c r="CI108" i="1"/>
  <c r="CJ108" i="1"/>
  <c r="CE109" i="1"/>
  <c r="CF109" i="1"/>
  <c r="CG109" i="1"/>
  <c r="CH109" i="1"/>
  <c r="CI109" i="1"/>
  <c r="CJ109" i="1"/>
  <c r="CJ10" i="1"/>
  <c r="CI10" i="1"/>
  <c r="CH10" i="1"/>
  <c r="CG10" i="1"/>
  <c r="CF10" i="1"/>
  <c r="CE10" i="1"/>
  <c r="BS11" i="1"/>
  <c r="BT11" i="1"/>
  <c r="BU11" i="1"/>
  <c r="BV11" i="1"/>
  <c r="BW11" i="1"/>
  <c r="BS12" i="1"/>
  <c r="BT12" i="1"/>
  <c r="BU12" i="1"/>
  <c r="BV12" i="1"/>
  <c r="BW12" i="1"/>
  <c r="BS13" i="1"/>
  <c r="BT13" i="1"/>
  <c r="BU13" i="1"/>
  <c r="BV13" i="1"/>
  <c r="BW13" i="1"/>
  <c r="BS14" i="1"/>
  <c r="BT14" i="1"/>
  <c r="BU14" i="1"/>
  <c r="BV14" i="1"/>
  <c r="BW14" i="1"/>
  <c r="BS15" i="1"/>
  <c r="BT15" i="1"/>
  <c r="BU15" i="1"/>
  <c r="BV15" i="1"/>
  <c r="BW15" i="1"/>
  <c r="BS16" i="1"/>
  <c r="BT16" i="1"/>
  <c r="BU16" i="1"/>
  <c r="BV16" i="1"/>
  <c r="BW16" i="1"/>
  <c r="BS17" i="1"/>
  <c r="BT17" i="1"/>
  <c r="BU17" i="1"/>
  <c r="BV17" i="1"/>
  <c r="BW17" i="1"/>
  <c r="BS18" i="1"/>
  <c r="BT18" i="1"/>
  <c r="BU18" i="1"/>
  <c r="BV18" i="1"/>
  <c r="BW18" i="1"/>
  <c r="BS19" i="1"/>
  <c r="BT19" i="1"/>
  <c r="BU19" i="1"/>
  <c r="BV19" i="1"/>
  <c r="BW19" i="1"/>
  <c r="BS20" i="1"/>
  <c r="BT20" i="1"/>
  <c r="BU20" i="1"/>
  <c r="BV20" i="1"/>
  <c r="BW20" i="1"/>
  <c r="BS21" i="1"/>
  <c r="BT21" i="1"/>
  <c r="BU21" i="1"/>
  <c r="BV21" i="1"/>
  <c r="BW21" i="1"/>
  <c r="BS22" i="1"/>
  <c r="BT22" i="1"/>
  <c r="BU22" i="1"/>
  <c r="BV22" i="1"/>
  <c r="BW22" i="1"/>
  <c r="BS23" i="1"/>
  <c r="BT23" i="1"/>
  <c r="BU23" i="1"/>
  <c r="BV23" i="1"/>
  <c r="BW23" i="1"/>
  <c r="BS24" i="1"/>
  <c r="BT24" i="1"/>
  <c r="BU24" i="1"/>
  <c r="BV24" i="1"/>
  <c r="BW24" i="1"/>
  <c r="BS25" i="1"/>
  <c r="BT25" i="1"/>
  <c r="BU25" i="1"/>
  <c r="BV25" i="1"/>
  <c r="BW25" i="1"/>
  <c r="BS26" i="1"/>
  <c r="BT26" i="1"/>
  <c r="BU26" i="1"/>
  <c r="BV26" i="1"/>
  <c r="BW26" i="1"/>
  <c r="BS27" i="1"/>
  <c r="BT27" i="1"/>
  <c r="BU27" i="1"/>
  <c r="BV27" i="1"/>
  <c r="BW27" i="1"/>
  <c r="BS28" i="1"/>
  <c r="BT28" i="1"/>
  <c r="BU28" i="1"/>
  <c r="BV28" i="1"/>
  <c r="BW28" i="1"/>
  <c r="BS29" i="1"/>
  <c r="BT29" i="1"/>
  <c r="BU29" i="1"/>
  <c r="BV29" i="1"/>
  <c r="BW29" i="1"/>
  <c r="BS30" i="1"/>
  <c r="BT30" i="1"/>
  <c r="BU30" i="1"/>
  <c r="BV30" i="1"/>
  <c r="BW30" i="1"/>
  <c r="BS31" i="1"/>
  <c r="BT31" i="1"/>
  <c r="BU31" i="1"/>
  <c r="BV31" i="1"/>
  <c r="BW31" i="1"/>
  <c r="BS32" i="1"/>
  <c r="BT32" i="1"/>
  <c r="BU32" i="1"/>
  <c r="BV32" i="1"/>
  <c r="BW32" i="1"/>
  <c r="BS33" i="1"/>
  <c r="BT33" i="1"/>
  <c r="BU33" i="1"/>
  <c r="BV33" i="1"/>
  <c r="BW33" i="1"/>
  <c r="BS34" i="1"/>
  <c r="BT34" i="1"/>
  <c r="BU34" i="1"/>
  <c r="BV34" i="1"/>
  <c r="BW34" i="1"/>
  <c r="BS35" i="1"/>
  <c r="BT35" i="1"/>
  <c r="BU35" i="1"/>
  <c r="BV35" i="1"/>
  <c r="BW35" i="1"/>
  <c r="BS36" i="1"/>
  <c r="BT36" i="1"/>
  <c r="BU36" i="1"/>
  <c r="BV36" i="1"/>
  <c r="BW36" i="1"/>
  <c r="BS37" i="1"/>
  <c r="BT37" i="1"/>
  <c r="BU37" i="1"/>
  <c r="BV37" i="1"/>
  <c r="BW37" i="1"/>
  <c r="BS38" i="1"/>
  <c r="BT38" i="1"/>
  <c r="BU38" i="1"/>
  <c r="BV38" i="1"/>
  <c r="BW38" i="1"/>
  <c r="BS39" i="1"/>
  <c r="BT39" i="1"/>
  <c r="BU39" i="1"/>
  <c r="BV39" i="1"/>
  <c r="BW39" i="1"/>
  <c r="BS40" i="1"/>
  <c r="BT40" i="1"/>
  <c r="BU40" i="1"/>
  <c r="BV40" i="1"/>
  <c r="BW40" i="1"/>
  <c r="BS41" i="1"/>
  <c r="BT41" i="1"/>
  <c r="BU41" i="1"/>
  <c r="BV41" i="1"/>
  <c r="BW41" i="1"/>
  <c r="BS42" i="1"/>
  <c r="BT42" i="1"/>
  <c r="BU42" i="1"/>
  <c r="BV42" i="1"/>
  <c r="BW42" i="1"/>
  <c r="BS43" i="1"/>
  <c r="BT43" i="1"/>
  <c r="BU43" i="1"/>
  <c r="BV43" i="1"/>
  <c r="BW43" i="1"/>
  <c r="BS44" i="1"/>
  <c r="BT44" i="1"/>
  <c r="BU44" i="1"/>
  <c r="BV44" i="1"/>
  <c r="BW44" i="1"/>
  <c r="BS45" i="1"/>
  <c r="BT45" i="1"/>
  <c r="BU45" i="1"/>
  <c r="BV45" i="1"/>
  <c r="BW45" i="1"/>
  <c r="BS46" i="1"/>
  <c r="BT46" i="1"/>
  <c r="BU46" i="1"/>
  <c r="BV46" i="1"/>
  <c r="BW46" i="1"/>
  <c r="BS47" i="1"/>
  <c r="BT47" i="1"/>
  <c r="BU47" i="1"/>
  <c r="BV47" i="1"/>
  <c r="BW47" i="1"/>
  <c r="BS48" i="1"/>
  <c r="BT48" i="1"/>
  <c r="BU48" i="1"/>
  <c r="BV48" i="1"/>
  <c r="BW48" i="1"/>
  <c r="BS49" i="1"/>
  <c r="BT49" i="1"/>
  <c r="BU49" i="1"/>
  <c r="BV49" i="1"/>
  <c r="BW49" i="1"/>
  <c r="BS50" i="1"/>
  <c r="BT50" i="1"/>
  <c r="BU50" i="1"/>
  <c r="BV50" i="1"/>
  <c r="BW50" i="1"/>
  <c r="BS51" i="1"/>
  <c r="BT51" i="1"/>
  <c r="BU51" i="1"/>
  <c r="BV51" i="1"/>
  <c r="BW51" i="1"/>
  <c r="BS52" i="1"/>
  <c r="BT52" i="1"/>
  <c r="BU52" i="1"/>
  <c r="BV52" i="1"/>
  <c r="BW52" i="1"/>
  <c r="BS53" i="1"/>
  <c r="BT53" i="1"/>
  <c r="BU53" i="1"/>
  <c r="BV53" i="1"/>
  <c r="BW53" i="1"/>
  <c r="BS54" i="1"/>
  <c r="BT54" i="1"/>
  <c r="BU54" i="1"/>
  <c r="BV54" i="1"/>
  <c r="BW54" i="1"/>
  <c r="BS55" i="1"/>
  <c r="BT55" i="1"/>
  <c r="BU55" i="1"/>
  <c r="BV55" i="1"/>
  <c r="BW55" i="1"/>
  <c r="BS56" i="1"/>
  <c r="BT56" i="1"/>
  <c r="BU56" i="1"/>
  <c r="BV56" i="1"/>
  <c r="BW56" i="1"/>
  <c r="BS57" i="1"/>
  <c r="BT57" i="1"/>
  <c r="BU57" i="1"/>
  <c r="BV57" i="1"/>
  <c r="BW57" i="1"/>
  <c r="BS58" i="1"/>
  <c r="BT58" i="1"/>
  <c r="BU58" i="1"/>
  <c r="BV58" i="1"/>
  <c r="BW58" i="1"/>
  <c r="BS59" i="1"/>
  <c r="BT59" i="1"/>
  <c r="BU59" i="1"/>
  <c r="BV59" i="1"/>
  <c r="BW59" i="1"/>
  <c r="BS60" i="1"/>
  <c r="BT60" i="1"/>
  <c r="BU60" i="1"/>
  <c r="BV60" i="1"/>
  <c r="BW60" i="1"/>
  <c r="BS61" i="1"/>
  <c r="BT61" i="1"/>
  <c r="BU61" i="1"/>
  <c r="BV61" i="1"/>
  <c r="BW61" i="1"/>
  <c r="BS62" i="1"/>
  <c r="BT62" i="1"/>
  <c r="BU62" i="1"/>
  <c r="BV62" i="1"/>
  <c r="BW62" i="1"/>
  <c r="BS63" i="1"/>
  <c r="BT63" i="1"/>
  <c r="BU63" i="1"/>
  <c r="BV63" i="1"/>
  <c r="BW63" i="1"/>
  <c r="BS64" i="1"/>
  <c r="BT64" i="1"/>
  <c r="BU64" i="1"/>
  <c r="BV64" i="1"/>
  <c r="BW64" i="1"/>
  <c r="BS65" i="1"/>
  <c r="BT65" i="1"/>
  <c r="BU65" i="1"/>
  <c r="BV65" i="1"/>
  <c r="BW65" i="1"/>
  <c r="BS66" i="1"/>
  <c r="BT66" i="1"/>
  <c r="BU66" i="1"/>
  <c r="BV66" i="1"/>
  <c r="BW66" i="1"/>
  <c r="BS67" i="1"/>
  <c r="BT67" i="1"/>
  <c r="BU67" i="1"/>
  <c r="BV67" i="1"/>
  <c r="BW67" i="1"/>
  <c r="BS68" i="1"/>
  <c r="BT68" i="1"/>
  <c r="BU68" i="1"/>
  <c r="BV68" i="1"/>
  <c r="BW68" i="1"/>
  <c r="BS69" i="1"/>
  <c r="BT69" i="1"/>
  <c r="BU69" i="1"/>
  <c r="BV69" i="1"/>
  <c r="BW69" i="1"/>
  <c r="BS70" i="1"/>
  <c r="BT70" i="1"/>
  <c r="BU70" i="1"/>
  <c r="BV70" i="1"/>
  <c r="BW70" i="1"/>
  <c r="BS71" i="1"/>
  <c r="BT71" i="1"/>
  <c r="BU71" i="1"/>
  <c r="BV71" i="1"/>
  <c r="BW71" i="1"/>
  <c r="BS72" i="1"/>
  <c r="BT72" i="1"/>
  <c r="BU72" i="1"/>
  <c r="BV72" i="1"/>
  <c r="BW72" i="1"/>
  <c r="BS73" i="1"/>
  <c r="BT73" i="1"/>
  <c r="BU73" i="1"/>
  <c r="BV73" i="1"/>
  <c r="BW73" i="1"/>
  <c r="BS74" i="1"/>
  <c r="BT74" i="1"/>
  <c r="BU74" i="1"/>
  <c r="BV74" i="1"/>
  <c r="BW74" i="1"/>
  <c r="BS75" i="1"/>
  <c r="BT75" i="1"/>
  <c r="BU75" i="1"/>
  <c r="BV75" i="1"/>
  <c r="BW75" i="1"/>
  <c r="BS76" i="1"/>
  <c r="BT76" i="1"/>
  <c r="BU76" i="1"/>
  <c r="BV76" i="1"/>
  <c r="BW76" i="1"/>
  <c r="BS77" i="1"/>
  <c r="BT77" i="1"/>
  <c r="BU77" i="1"/>
  <c r="BV77" i="1"/>
  <c r="BW77" i="1"/>
  <c r="BS78" i="1"/>
  <c r="BT78" i="1"/>
  <c r="BU78" i="1"/>
  <c r="BV78" i="1"/>
  <c r="BW78" i="1"/>
  <c r="BS79" i="1"/>
  <c r="BT79" i="1"/>
  <c r="BU79" i="1"/>
  <c r="BV79" i="1"/>
  <c r="BW79" i="1"/>
  <c r="BS80" i="1"/>
  <c r="BT80" i="1"/>
  <c r="BU80" i="1"/>
  <c r="BV80" i="1"/>
  <c r="BW80" i="1"/>
  <c r="BS81" i="1"/>
  <c r="BT81" i="1"/>
  <c r="BU81" i="1"/>
  <c r="BV81" i="1"/>
  <c r="BW81" i="1"/>
  <c r="BS82" i="1"/>
  <c r="BT82" i="1"/>
  <c r="BU82" i="1"/>
  <c r="BV82" i="1"/>
  <c r="BW82" i="1"/>
  <c r="BS83" i="1"/>
  <c r="BT83" i="1"/>
  <c r="BU83" i="1"/>
  <c r="BV83" i="1"/>
  <c r="BW83" i="1"/>
  <c r="BS84" i="1"/>
  <c r="BT84" i="1"/>
  <c r="BU84" i="1"/>
  <c r="BV84" i="1"/>
  <c r="BW84" i="1"/>
  <c r="BS85" i="1"/>
  <c r="BT85" i="1"/>
  <c r="BU85" i="1"/>
  <c r="BV85" i="1"/>
  <c r="BW85" i="1"/>
  <c r="BS86" i="1"/>
  <c r="BT86" i="1"/>
  <c r="BU86" i="1"/>
  <c r="BV86" i="1"/>
  <c r="BW86" i="1"/>
  <c r="BS87" i="1"/>
  <c r="BT87" i="1"/>
  <c r="BU87" i="1"/>
  <c r="BV87" i="1"/>
  <c r="BW87" i="1"/>
  <c r="BS88" i="1"/>
  <c r="BT88" i="1"/>
  <c r="BU88" i="1"/>
  <c r="BV88" i="1"/>
  <c r="BW88" i="1"/>
  <c r="BS89" i="1"/>
  <c r="BT89" i="1"/>
  <c r="BU89" i="1"/>
  <c r="BV89" i="1"/>
  <c r="BW89" i="1"/>
  <c r="BS90" i="1"/>
  <c r="BT90" i="1"/>
  <c r="BU90" i="1"/>
  <c r="BV90" i="1"/>
  <c r="BW90" i="1"/>
  <c r="BS91" i="1"/>
  <c r="BT91" i="1"/>
  <c r="BU91" i="1"/>
  <c r="BV91" i="1"/>
  <c r="BW91" i="1"/>
  <c r="BS92" i="1"/>
  <c r="BT92" i="1"/>
  <c r="BU92" i="1"/>
  <c r="BV92" i="1"/>
  <c r="BW92" i="1"/>
  <c r="BS93" i="1"/>
  <c r="BT93" i="1"/>
  <c r="BU93" i="1"/>
  <c r="BV93" i="1"/>
  <c r="BW93" i="1"/>
  <c r="BS94" i="1"/>
  <c r="BT94" i="1"/>
  <c r="BU94" i="1"/>
  <c r="BV94" i="1"/>
  <c r="BW94" i="1"/>
  <c r="BS95" i="1"/>
  <c r="BT95" i="1"/>
  <c r="BU95" i="1"/>
  <c r="BV95" i="1"/>
  <c r="BW95" i="1"/>
  <c r="BS96" i="1"/>
  <c r="BT96" i="1"/>
  <c r="BU96" i="1"/>
  <c r="BV96" i="1"/>
  <c r="BW96" i="1"/>
  <c r="BS97" i="1"/>
  <c r="BT97" i="1"/>
  <c r="BU97" i="1"/>
  <c r="BV97" i="1"/>
  <c r="BW97" i="1"/>
  <c r="BS98" i="1"/>
  <c r="BT98" i="1"/>
  <c r="BU98" i="1"/>
  <c r="BV98" i="1"/>
  <c r="BW98" i="1"/>
  <c r="BS99" i="1"/>
  <c r="BT99" i="1"/>
  <c r="BU99" i="1"/>
  <c r="BV99" i="1"/>
  <c r="BW99" i="1"/>
  <c r="BS100" i="1"/>
  <c r="BT100" i="1"/>
  <c r="BU100" i="1"/>
  <c r="BV100" i="1"/>
  <c r="BW100" i="1"/>
  <c r="BS101" i="1"/>
  <c r="BT101" i="1"/>
  <c r="BU101" i="1"/>
  <c r="BV101" i="1"/>
  <c r="BW101" i="1"/>
  <c r="BS102" i="1"/>
  <c r="BT102" i="1"/>
  <c r="BU102" i="1"/>
  <c r="BV102" i="1"/>
  <c r="BW102" i="1"/>
  <c r="BS103" i="1"/>
  <c r="BT103" i="1"/>
  <c r="BU103" i="1"/>
  <c r="BV103" i="1"/>
  <c r="BW103" i="1"/>
  <c r="BS104" i="1"/>
  <c r="BT104" i="1"/>
  <c r="BU104" i="1"/>
  <c r="BV104" i="1"/>
  <c r="BW104" i="1"/>
  <c r="BS105" i="1"/>
  <c r="BT105" i="1"/>
  <c r="BU105" i="1"/>
  <c r="BV105" i="1"/>
  <c r="BW105" i="1"/>
  <c r="BS106" i="1"/>
  <c r="BT106" i="1"/>
  <c r="BU106" i="1"/>
  <c r="BV106" i="1"/>
  <c r="BW106" i="1"/>
  <c r="BS107" i="1"/>
  <c r="BT107" i="1"/>
  <c r="BU107" i="1"/>
  <c r="BV107" i="1"/>
  <c r="BW107" i="1"/>
  <c r="BS108" i="1"/>
  <c r="BT108" i="1"/>
  <c r="BU108" i="1"/>
  <c r="BV108" i="1"/>
  <c r="BW108" i="1"/>
  <c r="BS109" i="1"/>
  <c r="BT109" i="1"/>
  <c r="BU109" i="1"/>
  <c r="BV109" i="1"/>
  <c r="BW109" i="1"/>
  <c r="BW10" i="1"/>
  <c r="BV10" i="1"/>
  <c r="BU10" i="1"/>
  <c r="BT10" i="1"/>
  <c r="BS10" i="1"/>
  <c r="BD11" i="1"/>
  <c r="BE11" i="1"/>
  <c r="BF11" i="1"/>
  <c r="BG11" i="1"/>
  <c r="BH11" i="1"/>
  <c r="BD12" i="1"/>
  <c r="BE12" i="1"/>
  <c r="BF12" i="1"/>
  <c r="BG12" i="1"/>
  <c r="BH12" i="1"/>
  <c r="BD13" i="1"/>
  <c r="BE13" i="1"/>
  <c r="BF13" i="1"/>
  <c r="BG13" i="1"/>
  <c r="BH13" i="1"/>
  <c r="BD14" i="1"/>
  <c r="BE14" i="1"/>
  <c r="BF14" i="1"/>
  <c r="BG14" i="1"/>
  <c r="BH14" i="1"/>
  <c r="BD15" i="1"/>
  <c r="BE15" i="1"/>
  <c r="BF15" i="1"/>
  <c r="BG15" i="1"/>
  <c r="BH15" i="1"/>
  <c r="BD16" i="1"/>
  <c r="BE16" i="1"/>
  <c r="BF16" i="1"/>
  <c r="BG16" i="1"/>
  <c r="BH16" i="1"/>
  <c r="BD17" i="1"/>
  <c r="BE17" i="1"/>
  <c r="BF17" i="1"/>
  <c r="BG17" i="1"/>
  <c r="BH17" i="1"/>
  <c r="BD18" i="1"/>
  <c r="BE18" i="1"/>
  <c r="BF18" i="1"/>
  <c r="BG18" i="1"/>
  <c r="BH18" i="1"/>
  <c r="BD19" i="1"/>
  <c r="BE19" i="1"/>
  <c r="BF19" i="1"/>
  <c r="BG19" i="1"/>
  <c r="BH19" i="1"/>
  <c r="BD20" i="1"/>
  <c r="BE20" i="1"/>
  <c r="BF20" i="1"/>
  <c r="BG20" i="1"/>
  <c r="BH20" i="1"/>
  <c r="BD21" i="1"/>
  <c r="BE21" i="1"/>
  <c r="BF21" i="1"/>
  <c r="BG21" i="1"/>
  <c r="BH21" i="1"/>
  <c r="BD22" i="1"/>
  <c r="BE22" i="1"/>
  <c r="BF22" i="1"/>
  <c r="BG22" i="1"/>
  <c r="BH22" i="1"/>
  <c r="BD23" i="1"/>
  <c r="BE23" i="1"/>
  <c r="BF23" i="1"/>
  <c r="BG23" i="1"/>
  <c r="BH23" i="1"/>
  <c r="BD24" i="1"/>
  <c r="BE24" i="1"/>
  <c r="BF24" i="1"/>
  <c r="BG24" i="1"/>
  <c r="BH24" i="1"/>
  <c r="BD25" i="1"/>
  <c r="BE25" i="1"/>
  <c r="BF25" i="1"/>
  <c r="BG25" i="1"/>
  <c r="BH25" i="1"/>
  <c r="BD26" i="1"/>
  <c r="BE26" i="1"/>
  <c r="BF26" i="1"/>
  <c r="BG26" i="1"/>
  <c r="BH26" i="1"/>
  <c r="BD27" i="1"/>
  <c r="BE27" i="1"/>
  <c r="BF27" i="1"/>
  <c r="BG27" i="1"/>
  <c r="BH27" i="1"/>
  <c r="BD28" i="1"/>
  <c r="BE28" i="1"/>
  <c r="BF28" i="1"/>
  <c r="BG28" i="1"/>
  <c r="BH28" i="1"/>
  <c r="BD29" i="1"/>
  <c r="BE29" i="1"/>
  <c r="BF29" i="1"/>
  <c r="BG29" i="1"/>
  <c r="BH29" i="1"/>
  <c r="BD30" i="1"/>
  <c r="BE30" i="1"/>
  <c r="BF30" i="1"/>
  <c r="BG30" i="1"/>
  <c r="BH30" i="1"/>
  <c r="BD31" i="1"/>
  <c r="BE31" i="1"/>
  <c r="BF31" i="1"/>
  <c r="BG31" i="1"/>
  <c r="BH31" i="1"/>
  <c r="BD32" i="1"/>
  <c r="BE32" i="1"/>
  <c r="BF32" i="1"/>
  <c r="BG32" i="1"/>
  <c r="BH32" i="1"/>
  <c r="BD33" i="1"/>
  <c r="BE33" i="1"/>
  <c r="BF33" i="1"/>
  <c r="BG33" i="1"/>
  <c r="BH33" i="1"/>
  <c r="BD34" i="1"/>
  <c r="BE34" i="1"/>
  <c r="BF34" i="1"/>
  <c r="BG34" i="1"/>
  <c r="BH34" i="1"/>
  <c r="BD35" i="1"/>
  <c r="BE35" i="1"/>
  <c r="BF35" i="1"/>
  <c r="BG35" i="1"/>
  <c r="BH35" i="1"/>
  <c r="BD36" i="1"/>
  <c r="BE36" i="1"/>
  <c r="BF36" i="1"/>
  <c r="BG36" i="1"/>
  <c r="BH36" i="1"/>
  <c r="BD37" i="1"/>
  <c r="BE37" i="1"/>
  <c r="BF37" i="1"/>
  <c r="BG37" i="1"/>
  <c r="BH37" i="1"/>
  <c r="BD38" i="1"/>
  <c r="BE38" i="1"/>
  <c r="BF38" i="1"/>
  <c r="BG38" i="1"/>
  <c r="BH38" i="1"/>
  <c r="BD39" i="1"/>
  <c r="BE39" i="1"/>
  <c r="BF39" i="1"/>
  <c r="BG39" i="1"/>
  <c r="BH39" i="1"/>
  <c r="BD40" i="1"/>
  <c r="BE40" i="1"/>
  <c r="BF40" i="1"/>
  <c r="BG40" i="1"/>
  <c r="BH40" i="1"/>
  <c r="BD41" i="1"/>
  <c r="BE41" i="1"/>
  <c r="BF41" i="1"/>
  <c r="BG41" i="1"/>
  <c r="BH41" i="1"/>
  <c r="BD42" i="1"/>
  <c r="BE42" i="1"/>
  <c r="BF42" i="1"/>
  <c r="BG42" i="1"/>
  <c r="BH42" i="1"/>
  <c r="BD43" i="1"/>
  <c r="BE43" i="1"/>
  <c r="BF43" i="1"/>
  <c r="BG43" i="1"/>
  <c r="BH43" i="1"/>
  <c r="BD44" i="1"/>
  <c r="BE44" i="1"/>
  <c r="BF44" i="1"/>
  <c r="BG44" i="1"/>
  <c r="BH44" i="1"/>
  <c r="BD45" i="1"/>
  <c r="BE45" i="1"/>
  <c r="BF45" i="1"/>
  <c r="BG45" i="1"/>
  <c r="BH45" i="1"/>
  <c r="BD46" i="1"/>
  <c r="BE46" i="1"/>
  <c r="BF46" i="1"/>
  <c r="BG46" i="1"/>
  <c r="BH46" i="1"/>
  <c r="BD47" i="1"/>
  <c r="BE47" i="1"/>
  <c r="BF47" i="1"/>
  <c r="BG47" i="1"/>
  <c r="BH47" i="1"/>
  <c r="BD48" i="1"/>
  <c r="BE48" i="1"/>
  <c r="BF48" i="1"/>
  <c r="BG48" i="1"/>
  <c r="BH48" i="1"/>
  <c r="BD49" i="1"/>
  <c r="BE49" i="1"/>
  <c r="BF49" i="1"/>
  <c r="BG49" i="1"/>
  <c r="BH49" i="1"/>
  <c r="BD50" i="1"/>
  <c r="BE50" i="1"/>
  <c r="BF50" i="1"/>
  <c r="BG50" i="1"/>
  <c r="BH50" i="1"/>
  <c r="BD51" i="1"/>
  <c r="BE51" i="1"/>
  <c r="BF51" i="1"/>
  <c r="BG51" i="1"/>
  <c r="BH51" i="1"/>
  <c r="BD52" i="1"/>
  <c r="BE52" i="1"/>
  <c r="BF52" i="1"/>
  <c r="BG52" i="1"/>
  <c r="BH52" i="1"/>
  <c r="BD53" i="1"/>
  <c r="BE53" i="1"/>
  <c r="BF53" i="1"/>
  <c r="BG53" i="1"/>
  <c r="BH53" i="1"/>
  <c r="BD54" i="1"/>
  <c r="BE54" i="1"/>
  <c r="BF54" i="1"/>
  <c r="BG54" i="1"/>
  <c r="BH54" i="1"/>
  <c r="BD55" i="1"/>
  <c r="BE55" i="1"/>
  <c r="BF55" i="1"/>
  <c r="BG55" i="1"/>
  <c r="BH55" i="1"/>
  <c r="BD56" i="1"/>
  <c r="BE56" i="1"/>
  <c r="BF56" i="1"/>
  <c r="BG56" i="1"/>
  <c r="BH56" i="1"/>
  <c r="BD57" i="1"/>
  <c r="BE57" i="1"/>
  <c r="BF57" i="1"/>
  <c r="BG57" i="1"/>
  <c r="BH57" i="1"/>
  <c r="BD58" i="1"/>
  <c r="BE58" i="1"/>
  <c r="BF58" i="1"/>
  <c r="BG58" i="1"/>
  <c r="BH58" i="1"/>
  <c r="BD59" i="1"/>
  <c r="BE59" i="1"/>
  <c r="BF59" i="1"/>
  <c r="BG59" i="1"/>
  <c r="BH59" i="1"/>
  <c r="BD60" i="1"/>
  <c r="BE60" i="1"/>
  <c r="BF60" i="1"/>
  <c r="BG60" i="1"/>
  <c r="BH60" i="1"/>
  <c r="BD61" i="1"/>
  <c r="BE61" i="1"/>
  <c r="BF61" i="1"/>
  <c r="BG61" i="1"/>
  <c r="BH61" i="1"/>
  <c r="BD62" i="1"/>
  <c r="BE62" i="1"/>
  <c r="BF62" i="1"/>
  <c r="BG62" i="1"/>
  <c r="BH62" i="1"/>
  <c r="BD63" i="1"/>
  <c r="BE63" i="1"/>
  <c r="BF63" i="1"/>
  <c r="BG63" i="1"/>
  <c r="BH63" i="1"/>
  <c r="BD64" i="1"/>
  <c r="BE64" i="1"/>
  <c r="BF64" i="1"/>
  <c r="BG64" i="1"/>
  <c r="BH64" i="1"/>
  <c r="BD65" i="1"/>
  <c r="BE65" i="1"/>
  <c r="BF65" i="1"/>
  <c r="BG65" i="1"/>
  <c r="BH65" i="1"/>
  <c r="BD66" i="1"/>
  <c r="BE66" i="1"/>
  <c r="BF66" i="1"/>
  <c r="BG66" i="1"/>
  <c r="BH66" i="1"/>
  <c r="BD67" i="1"/>
  <c r="BE67" i="1"/>
  <c r="BF67" i="1"/>
  <c r="BG67" i="1"/>
  <c r="BH67" i="1"/>
  <c r="BD68" i="1"/>
  <c r="BE68" i="1"/>
  <c r="BF68" i="1"/>
  <c r="BG68" i="1"/>
  <c r="BH68" i="1"/>
  <c r="BD69" i="1"/>
  <c r="BE69" i="1"/>
  <c r="BF69" i="1"/>
  <c r="BG69" i="1"/>
  <c r="BH69" i="1"/>
  <c r="BD70" i="1"/>
  <c r="BE70" i="1"/>
  <c r="BF70" i="1"/>
  <c r="BG70" i="1"/>
  <c r="BH70" i="1"/>
  <c r="BD71" i="1"/>
  <c r="BE71" i="1"/>
  <c r="BF71" i="1"/>
  <c r="BG71" i="1"/>
  <c r="BH71" i="1"/>
  <c r="BD72" i="1"/>
  <c r="BE72" i="1"/>
  <c r="BF72" i="1"/>
  <c r="BG72" i="1"/>
  <c r="BH72" i="1"/>
  <c r="BD73" i="1"/>
  <c r="BE73" i="1"/>
  <c r="BF73" i="1"/>
  <c r="BG73" i="1"/>
  <c r="BH73" i="1"/>
  <c r="BD74" i="1"/>
  <c r="BE74" i="1"/>
  <c r="BF74" i="1"/>
  <c r="BG74" i="1"/>
  <c r="BH74" i="1"/>
  <c r="BD75" i="1"/>
  <c r="BE75" i="1"/>
  <c r="BF75" i="1"/>
  <c r="BG75" i="1"/>
  <c r="BH75" i="1"/>
  <c r="BD76" i="1"/>
  <c r="BE76" i="1"/>
  <c r="BF76" i="1"/>
  <c r="BG76" i="1"/>
  <c r="BH76" i="1"/>
  <c r="BD77" i="1"/>
  <c r="BE77" i="1"/>
  <c r="BF77" i="1"/>
  <c r="BG77" i="1"/>
  <c r="BH77" i="1"/>
  <c r="BD78" i="1"/>
  <c r="BE78" i="1"/>
  <c r="BF78" i="1"/>
  <c r="BG78" i="1"/>
  <c r="BH78" i="1"/>
  <c r="BD79" i="1"/>
  <c r="BE79" i="1"/>
  <c r="BF79" i="1"/>
  <c r="BG79" i="1"/>
  <c r="BH79" i="1"/>
  <c r="BD80" i="1"/>
  <c r="BE80" i="1"/>
  <c r="BF80" i="1"/>
  <c r="BG80" i="1"/>
  <c r="BH80" i="1"/>
  <c r="BD81" i="1"/>
  <c r="BE81" i="1"/>
  <c r="BF81" i="1"/>
  <c r="BG81" i="1"/>
  <c r="BH81" i="1"/>
  <c r="BD82" i="1"/>
  <c r="BE82" i="1"/>
  <c r="BF82" i="1"/>
  <c r="BG82" i="1"/>
  <c r="BH82" i="1"/>
  <c r="BD83" i="1"/>
  <c r="BE83" i="1"/>
  <c r="BF83" i="1"/>
  <c r="BG83" i="1"/>
  <c r="BH83" i="1"/>
  <c r="BD84" i="1"/>
  <c r="BE84" i="1"/>
  <c r="BF84" i="1"/>
  <c r="BG84" i="1"/>
  <c r="BH84" i="1"/>
  <c r="BD85" i="1"/>
  <c r="BE85" i="1"/>
  <c r="BF85" i="1"/>
  <c r="BG85" i="1"/>
  <c r="BH85" i="1"/>
  <c r="BD86" i="1"/>
  <c r="BE86" i="1"/>
  <c r="BF86" i="1"/>
  <c r="BG86" i="1"/>
  <c r="BH86" i="1"/>
  <c r="BD87" i="1"/>
  <c r="BE87" i="1"/>
  <c r="BF87" i="1"/>
  <c r="BG87" i="1"/>
  <c r="BH87" i="1"/>
  <c r="BD88" i="1"/>
  <c r="BE88" i="1"/>
  <c r="BF88" i="1"/>
  <c r="BG88" i="1"/>
  <c r="BH88" i="1"/>
  <c r="BD89" i="1"/>
  <c r="BE89" i="1"/>
  <c r="BF89" i="1"/>
  <c r="BG89" i="1"/>
  <c r="BH89" i="1"/>
  <c r="BD90" i="1"/>
  <c r="BE90" i="1"/>
  <c r="BF90" i="1"/>
  <c r="BG90" i="1"/>
  <c r="BH90" i="1"/>
  <c r="BD91" i="1"/>
  <c r="BE91" i="1"/>
  <c r="BF91" i="1"/>
  <c r="BG91" i="1"/>
  <c r="BH91" i="1"/>
  <c r="BD92" i="1"/>
  <c r="BE92" i="1"/>
  <c r="BF92" i="1"/>
  <c r="BG92" i="1"/>
  <c r="BH92" i="1"/>
  <c r="BD93" i="1"/>
  <c r="BE93" i="1"/>
  <c r="BF93" i="1"/>
  <c r="BG93" i="1"/>
  <c r="BH93" i="1"/>
  <c r="BD94" i="1"/>
  <c r="BE94" i="1"/>
  <c r="BF94" i="1"/>
  <c r="BG94" i="1"/>
  <c r="BH94" i="1"/>
  <c r="BD95" i="1"/>
  <c r="BE95" i="1"/>
  <c r="BF95" i="1"/>
  <c r="BG95" i="1"/>
  <c r="BH95" i="1"/>
  <c r="BD96" i="1"/>
  <c r="BE96" i="1"/>
  <c r="BF96" i="1"/>
  <c r="BG96" i="1"/>
  <c r="BH96" i="1"/>
  <c r="BD97" i="1"/>
  <c r="BE97" i="1"/>
  <c r="BF97" i="1"/>
  <c r="BG97" i="1"/>
  <c r="BH97" i="1"/>
  <c r="BD98" i="1"/>
  <c r="BE98" i="1"/>
  <c r="BF98" i="1"/>
  <c r="BG98" i="1"/>
  <c r="BH98" i="1"/>
  <c r="BD99" i="1"/>
  <c r="BE99" i="1"/>
  <c r="BF99" i="1"/>
  <c r="BG99" i="1"/>
  <c r="BH99" i="1"/>
  <c r="BD100" i="1"/>
  <c r="BE100" i="1"/>
  <c r="BF100" i="1"/>
  <c r="BG100" i="1"/>
  <c r="BH100" i="1"/>
  <c r="BD101" i="1"/>
  <c r="BE101" i="1"/>
  <c r="BF101" i="1"/>
  <c r="BG101" i="1"/>
  <c r="BH101" i="1"/>
  <c r="BD102" i="1"/>
  <c r="BE102" i="1"/>
  <c r="BF102" i="1"/>
  <c r="BG102" i="1"/>
  <c r="BH102" i="1"/>
  <c r="BD103" i="1"/>
  <c r="BE103" i="1"/>
  <c r="BF103" i="1"/>
  <c r="BG103" i="1"/>
  <c r="BH103" i="1"/>
  <c r="BD104" i="1"/>
  <c r="BE104" i="1"/>
  <c r="BF104" i="1"/>
  <c r="BG104" i="1"/>
  <c r="BH104" i="1"/>
  <c r="BD105" i="1"/>
  <c r="BE105" i="1"/>
  <c r="BF105" i="1"/>
  <c r="BG105" i="1"/>
  <c r="BH105" i="1"/>
  <c r="BD106" i="1"/>
  <c r="BE106" i="1"/>
  <c r="BF106" i="1"/>
  <c r="BG106" i="1"/>
  <c r="BH106" i="1"/>
  <c r="BD107" i="1"/>
  <c r="BE107" i="1"/>
  <c r="BF107" i="1"/>
  <c r="BG107" i="1"/>
  <c r="BH107" i="1"/>
  <c r="BD108" i="1"/>
  <c r="BE108" i="1"/>
  <c r="BF108" i="1"/>
  <c r="BG108" i="1"/>
  <c r="BH108" i="1"/>
  <c r="BD109" i="1"/>
  <c r="BE109" i="1"/>
  <c r="BF109" i="1"/>
  <c r="BG109" i="1"/>
  <c r="BH109" i="1"/>
  <c r="BH10" i="1"/>
  <c r="BG10" i="1"/>
  <c r="BF10" i="1"/>
  <c r="BE10" i="1"/>
  <c r="BD10" i="1"/>
  <c r="AY11" i="1"/>
  <c r="AZ11" i="1"/>
  <c r="BC11" i="1"/>
  <c r="AY12" i="1"/>
  <c r="AZ12" i="1"/>
  <c r="BC12" i="1"/>
  <c r="AY13" i="1"/>
  <c r="AZ13" i="1"/>
  <c r="BC13" i="1"/>
  <c r="AY14" i="1"/>
  <c r="AZ14" i="1"/>
  <c r="BC14" i="1"/>
  <c r="AY15" i="1"/>
  <c r="AZ15" i="1"/>
  <c r="BC15" i="1"/>
  <c r="AY16" i="1"/>
  <c r="AZ16" i="1"/>
  <c r="BC16" i="1"/>
  <c r="AY17" i="1"/>
  <c r="AZ17" i="1"/>
  <c r="BC17" i="1"/>
  <c r="AY18" i="1"/>
  <c r="AZ18" i="1"/>
  <c r="BC18" i="1"/>
  <c r="AY19" i="1"/>
  <c r="AZ19" i="1"/>
  <c r="BC19" i="1"/>
  <c r="AY20" i="1"/>
  <c r="AZ20" i="1"/>
  <c r="BC20" i="1"/>
  <c r="AY21" i="1"/>
  <c r="AZ21" i="1"/>
  <c r="BC21" i="1"/>
  <c r="AY22" i="1"/>
  <c r="AZ22" i="1"/>
  <c r="BC22" i="1"/>
  <c r="AY23" i="1"/>
  <c r="AZ23" i="1"/>
  <c r="BC23" i="1"/>
  <c r="AY24" i="1"/>
  <c r="AZ24" i="1"/>
  <c r="BC24" i="1"/>
  <c r="AY25" i="1"/>
  <c r="AZ25" i="1"/>
  <c r="BC25" i="1"/>
  <c r="AY26" i="1"/>
  <c r="AZ26" i="1"/>
  <c r="BC26" i="1"/>
  <c r="AY27" i="1"/>
  <c r="AZ27" i="1"/>
  <c r="BC27" i="1"/>
  <c r="AY28" i="1"/>
  <c r="AZ28" i="1"/>
  <c r="BC28" i="1"/>
  <c r="AY29" i="1"/>
  <c r="AZ29" i="1"/>
  <c r="BC29" i="1"/>
  <c r="AY30" i="1"/>
  <c r="AZ30" i="1"/>
  <c r="BC30" i="1"/>
  <c r="AY31" i="1"/>
  <c r="AZ31" i="1"/>
  <c r="BC31" i="1"/>
  <c r="AY32" i="1"/>
  <c r="AZ32" i="1"/>
  <c r="BC32" i="1"/>
  <c r="AY33" i="1"/>
  <c r="AZ33" i="1"/>
  <c r="BC33" i="1"/>
  <c r="AY34" i="1"/>
  <c r="AZ34" i="1"/>
  <c r="BC34" i="1"/>
  <c r="AY35" i="1"/>
  <c r="AZ35" i="1"/>
  <c r="BC35" i="1"/>
  <c r="AY36" i="1"/>
  <c r="AZ36" i="1"/>
  <c r="BC36" i="1"/>
  <c r="AY37" i="1"/>
  <c r="AZ37" i="1"/>
  <c r="BC37" i="1"/>
  <c r="AY38" i="1"/>
  <c r="AZ38" i="1"/>
  <c r="BC38" i="1"/>
  <c r="AY39" i="1"/>
  <c r="AZ39" i="1"/>
  <c r="BC39" i="1"/>
  <c r="AY40" i="1"/>
  <c r="AZ40" i="1"/>
  <c r="BC40" i="1"/>
  <c r="AY41" i="1"/>
  <c r="AZ41" i="1"/>
  <c r="BC41" i="1"/>
  <c r="AY42" i="1"/>
  <c r="AZ42" i="1"/>
  <c r="BC42" i="1"/>
  <c r="AY43" i="1"/>
  <c r="AZ43" i="1"/>
  <c r="BC43" i="1"/>
  <c r="AY44" i="1"/>
  <c r="AZ44" i="1"/>
  <c r="BC44" i="1"/>
  <c r="AY45" i="1"/>
  <c r="AZ45" i="1"/>
  <c r="BC45" i="1"/>
  <c r="AY46" i="1"/>
  <c r="AZ46" i="1"/>
  <c r="BC46" i="1"/>
  <c r="AY47" i="1"/>
  <c r="AZ47" i="1"/>
  <c r="BC47" i="1"/>
  <c r="AY48" i="1"/>
  <c r="AZ48" i="1"/>
  <c r="BC48" i="1"/>
  <c r="AY49" i="1"/>
  <c r="AZ49" i="1"/>
  <c r="BC49" i="1"/>
  <c r="AY50" i="1"/>
  <c r="AZ50" i="1"/>
  <c r="BC50" i="1"/>
  <c r="AY51" i="1"/>
  <c r="AZ51" i="1"/>
  <c r="BC51" i="1"/>
  <c r="AY52" i="1"/>
  <c r="AZ52" i="1"/>
  <c r="BC52" i="1"/>
  <c r="AY53" i="1"/>
  <c r="AZ53" i="1"/>
  <c r="BC53" i="1"/>
  <c r="AY54" i="1"/>
  <c r="AZ54" i="1"/>
  <c r="BC54" i="1"/>
  <c r="AY55" i="1"/>
  <c r="AZ55" i="1"/>
  <c r="BC55" i="1"/>
  <c r="AY56" i="1"/>
  <c r="AZ56" i="1"/>
  <c r="BC56" i="1"/>
  <c r="AY57" i="1"/>
  <c r="AZ57" i="1"/>
  <c r="BC57" i="1"/>
  <c r="AY58" i="1"/>
  <c r="AZ58" i="1"/>
  <c r="BC58" i="1"/>
  <c r="AY59" i="1"/>
  <c r="AZ59" i="1"/>
  <c r="BC59" i="1"/>
  <c r="AY60" i="1"/>
  <c r="AZ60" i="1"/>
  <c r="BC60" i="1"/>
  <c r="AY61" i="1"/>
  <c r="AZ61" i="1"/>
  <c r="BC61" i="1"/>
  <c r="AY62" i="1"/>
  <c r="AZ62" i="1"/>
  <c r="BC62" i="1"/>
  <c r="AY63" i="1"/>
  <c r="AZ63" i="1"/>
  <c r="BC63" i="1"/>
  <c r="AY64" i="1"/>
  <c r="AZ64" i="1"/>
  <c r="BC64" i="1"/>
  <c r="AY65" i="1"/>
  <c r="AZ65" i="1"/>
  <c r="BC65" i="1"/>
  <c r="AY66" i="1"/>
  <c r="AZ66" i="1"/>
  <c r="BC66" i="1"/>
  <c r="AY67" i="1"/>
  <c r="AZ67" i="1"/>
  <c r="BC67" i="1"/>
  <c r="AY68" i="1"/>
  <c r="AZ68" i="1"/>
  <c r="BC68" i="1"/>
  <c r="AY69" i="1"/>
  <c r="AZ69" i="1"/>
  <c r="BC69" i="1"/>
  <c r="AY70" i="1"/>
  <c r="AZ70" i="1"/>
  <c r="BC70" i="1"/>
  <c r="AY71" i="1"/>
  <c r="AZ71" i="1"/>
  <c r="BC71" i="1"/>
  <c r="AY72" i="1"/>
  <c r="AZ72" i="1"/>
  <c r="BC72" i="1"/>
  <c r="AY73" i="1"/>
  <c r="AZ73" i="1"/>
  <c r="BC73" i="1"/>
  <c r="AY74" i="1"/>
  <c r="AZ74" i="1"/>
  <c r="BC74" i="1"/>
  <c r="AY75" i="1"/>
  <c r="AZ75" i="1"/>
  <c r="BC75" i="1"/>
  <c r="AY76" i="1"/>
  <c r="AZ76" i="1"/>
  <c r="BC76" i="1"/>
  <c r="AY77" i="1"/>
  <c r="AZ77" i="1"/>
  <c r="BC77" i="1"/>
  <c r="AY78" i="1"/>
  <c r="AZ78" i="1"/>
  <c r="BC78" i="1"/>
  <c r="AY79" i="1"/>
  <c r="AZ79" i="1"/>
  <c r="BC79" i="1"/>
  <c r="AY80" i="1"/>
  <c r="AZ80" i="1"/>
  <c r="BC80" i="1"/>
  <c r="AY81" i="1"/>
  <c r="AZ81" i="1"/>
  <c r="BC81" i="1"/>
  <c r="AY82" i="1"/>
  <c r="AZ82" i="1"/>
  <c r="BC82" i="1"/>
  <c r="AY83" i="1"/>
  <c r="AZ83" i="1"/>
  <c r="BC83" i="1"/>
  <c r="AY84" i="1"/>
  <c r="AZ84" i="1"/>
  <c r="BC84" i="1"/>
  <c r="AY85" i="1"/>
  <c r="AZ85" i="1"/>
  <c r="BC85" i="1"/>
  <c r="AY86" i="1"/>
  <c r="AZ86" i="1"/>
  <c r="BC86" i="1"/>
  <c r="AY87" i="1"/>
  <c r="AZ87" i="1"/>
  <c r="BC87" i="1"/>
  <c r="AY88" i="1"/>
  <c r="AZ88" i="1"/>
  <c r="BC88" i="1"/>
  <c r="AY89" i="1"/>
  <c r="AZ89" i="1"/>
  <c r="BC89" i="1"/>
  <c r="AY90" i="1"/>
  <c r="AZ90" i="1"/>
  <c r="BC90" i="1"/>
  <c r="AY91" i="1"/>
  <c r="AZ91" i="1"/>
  <c r="BC91" i="1"/>
  <c r="AY92" i="1"/>
  <c r="AZ92" i="1"/>
  <c r="BC92" i="1"/>
  <c r="AY93" i="1"/>
  <c r="AZ93" i="1"/>
  <c r="BC93" i="1"/>
  <c r="AY94" i="1"/>
  <c r="AZ94" i="1"/>
  <c r="BC94" i="1"/>
  <c r="AY95" i="1"/>
  <c r="AZ95" i="1"/>
  <c r="BC95" i="1"/>
  <c r="AY96" i="1"/>
  <c r="AZ96" i="1"/>
  <c r="BC96" i="1"/>
  <c r="AY97" i="1"/>
  <c r="AZ97" i="1"/>
  <c r="BC97" i="1"/>
  <c r="AY98" i="1"/>
  <c r="AZ98" i="1"/>
  <c r="BC98" i="1"/>
  <c r="AY99" i="1"/>
  <c r="AZ99" i="1"/>
  <c r="BC99" i="1"/>
  <c r="AY100" i="1"/>
  <c r="AZ100" i="1"/>
  <c r="BC100" i="1"/>
  <c r="AY101" i="1"/>
  <c r="AZ101" i="1"/>
  <c r="BC101" i="1"/>
  <c r="AY102" i="1"/>
  <c r="AZ102" i="1"/>
  <c r="BC102" i="1"/>
  <c r="AY103" i="1"/>
  <c r="AZ103" i="1"/>
  <c r="BC103" i="1"/>
  <c r="AY104" i="1"/>
  <c r="AZ104" i="1"/>
  <c r="BC104" i="1"/>
  <c r="AY105" i="1"/>
  <c r="AZ105" i="1"/>
  <c r="BC105" i="1"/>
  <c r="AY106" i="1"/>
  <c r="AZ106" i="1"/>
  <c r="BC106" i="1"/>
  <c r="AY107" i="1"/>
  <c r="AZ107" i="1"/>
  <c r="BC107" i="1"/>
  <c r="AY108" i="1"/>
  <c r="AZ108" i="1"/>
  <c r="BC108" i="1"/>
  <c r="AY109" i="1"/>
  <c r="AZ109" i="1"/>
  <c r="BC109" i="1"/>
  <c r="BC10" i="1"/>
  <c r="AZ10" i="1"/>
  <c r="AY10" i="1"/>
  <c r="CD11" i="1"/>
  <c r="AV11" i="1"/>
  <c r="AW11" i="1"/>
  <c r="AX11" i="1"/>
  <c r="CD12" i="1"/>
  <c r="AV12" i="1"/>
  <c r="AW12" i="1"/>
  <c r="AX12" i="1"/>
  <c r="AV13" i="1"/>
  <c r="AW13" i="1"/>
  <c r="AX13" i="1"/>
  <c r="AV14" i="1"/>
  <c r="AW14" i="1"/>
  <c r="AX14" i="1"/>
  <c r="AV15" i="1"/>
  <c r="AW15" i="1"/>
  <c r="AX15" i="1"/>
  <c r="CD16" i="1"/>
  <c r="AV16" i="1"/>
  <c r="AW16" i="1"/>
  <c r="AX16" i="1"/>
  <c r="AV17" i="1"/>
  <c r="AW17" i="1"/>
  <c r="AX17" i="1"/>
  <c r="AV18" i="1"/>
  <c r="AW18" i="1"/>
  <c r="AX18" i="1"/>
  <c r="CD19" i="1"/>
  <c r="AV19" i="1"/>
  <c r="AW19" i="1"/>
  <c r="AX19" i="1"/>
  <c r="CD20" i="1"/>
  <c r="AV20" i="1"/>
  <c r="AW20" i="1"/>
  <c r="AX20" i="1"/>
  <c r="AV21" i="1"/>
  <c r="AW21" i="1"/>
  <c r="AX21" i="1"/>
  <c r="AV22" i="1"/>
  <c r="AW22" i="1"/>
  <c r="AX22" i="1"/>
  <c r="CD23" i="1"/>
  <c r="AV23" i="1"/>
  <c r="AW23" i="1"/>
  <c r="AX23" i="1"/>
  <c r="AV24" i="1"/>
  <c r="AW24" i="1"/>
  <c r="AX24" i="1"/>
  <c r="AV25" i="1"/>
  <c r="AW25" i="1"/>
  <c r="AX25" i="1"/>
  <c r="AV26" i="1"/>
  <c r="AW26" i="1"/>
  <c r="AX26" i="1"/>
  <c r="CD27" i="1"/>
  <c r="AV27" i="1"/>
  <c r="AW27" i="1"/>
  <c r="AX27" i="1"/>
  <c r="CD28" i="1"/>
  <c r="AV28" i="1"/>
  <c r="AW28" i="1"/>
  <c r="AX28" i="1"/>
  <c r="AV29" i="1"/>
  <c r="AW29" i="1"/>
  <c r="AX29" i="1"/>
  <c r="AV30" i="1"/>
  <c r="AW30" i="1"/>
  <c r="AX30" i="1"/>
  <c r="CD31" i="1"/>
  <c r="AV31" i="1"/>
  <c r="AW31" i="1"/>
  <c r="AX31" i="1"/>
  <c r="CD32" i="1"/>
  <c r="AV32" i="1"/>
  <c r="AW32" i="1"/>
  <c r="AX32" i="1"/>
  <c r="AV33" i="1"/>
  <c r="AW33" i="1"/>
  <c r="AX33" i="1"/>
  <c r="AV34" i="1"/>
  <c r="AW34" i="1"/>
  <c r="AX34" i="1"/>
  <c r="CD35" i="1"/>
  <c r="AV35" i="1"/>
  <c r="AW35" i="1"/>
  <c r="AX35" i="1"/>
  <c r="CD36" i="1"/>
  <c r="AV36" i="1"/>
  <c r="AW36" i="1"/>
  <c r="AX36" i="1"/>
  <c r="AV37" i="1"/>
  <c r="AW37" i="1"/>
  <c r="AX37" i="1"/>
  <c r="AV38" i="1"/>
  <c r="AW38" i="1"/>
  <c r="AX38" i="1"/>
  <c r="CD39" i="1"/>
  <c r="AV39" i="1"/>
  <c r="AW39" i="1"/>
  <c r="AX39" i="1"/>
  <c r="CD40" i="1"/>
  <c r="AV40" i="1"/>
  <c r="AW40" i="1"/>
  <c r="AX40" i="1"/>
  <c r="AV41" i="1"/>
  <c r="AW41" i="1"/>
  <c r="AX41" i="1"/>
  <c r="AV42" i="1"/>
  <c r="AW42" i="1"/>
  <c r="AX42" i="1"/>
  <c r="CD43" i="1"/>
  <c r="AV43" i="1"/>
  <c r="AW43" i="1"/>
  <c r="AX43" i="1"/>
  <c r="AV44" i="1"/>
  <c r="AW44" i="1"/>
  <c r="AX44" i="1"/>
  <c r="AV45" i="1"/>
  <c r="AW45" i="1"/>
  <c r="AX45" i="1"/>
  <c r="AV46" i="1"/>
  <c r="AW46" i="1"/>
  <c r="AX46" i="1"/>
  <c r="CD47" i="1"/>
  <c r="AV47" i="1"/>
  <c r="AW47" i="1"/>
  <c r="AX47" i="1"/>
  <c r="CD48" i="1"/>
  <c r="AV48" i="1"/>
  <c r="AW48" i="1"/>
  <c r="AX48" i="1"/>
  <c r="AV49" i="1"/>
  <c r="AW49" i="1"/>
  <c r="AX49" i="1"/>
  <c r="AV50" i="1"/>
  <c r="AW50" i="1"/>
  <c r="AX50" i="1"/>
  <c r="CD51" i="1"/>
  <c r="AV51" i="1"/>
  <c r="AW51" i="1"/>
  <c r="AX51" i="1"/>
  <c r="CD52" i="1"/>
  <c r="AV52" i="1"/>
  <c r="AW52" i="1"/>
  <c r="AX52" i="1"/>
  <c r="AV53" i="1"/>
  <c r="AW53" i="1"/>
  <c r="AX53" i="1"/>
  <c r="AV54" i="1"/>
  <c r="AW54" i="1"/>
  <c r="AX54" i="1"/>
  <c r="AV55" i="1"/>
  <c r="AW55" i="1"/>
  <c r="AX55" i="1"/>
  <c r="CD56" i="1"/>
  <c r="AV56" i="1"/>
  <c r="AW56" i="1"/>
  <c r="AX56" i="1"/>
  <c r="AV57" i="1"/>
  <c r="AW57" i="1"/>
  <c r="AX57" i="1"/>
  <c r="AV58" i="1"/>
  <c r="AW58" i="1"/>
  <c r="AX58" i="1"/>
  <c r="CD59" i="1"/>
  <c r="AV59" i="1"/>
  <c r="AW59" i="1"/>
  <c r="AX59" i="1"/>
  <c r="CD60" i="1"/>
  <c r="AV60" i="1"/>
  <c r="AW60" i="1"/>
  <c r="AX60" i="1"/>
  <c r="AV61" i="1"/>
  <c r="AW61" i="1"/>
  <c r="AX61" i="1"/>
  <c r="AV62" i="1"/>
  <c r="AW62" i="1"/>
  <c r="AX62" i="1"/>
  <c r="CD63" i="1"/>
  <c r="AV63" i="1"/>
  <c r="AW63" i="1"/>
  <c r="AX63" i="1"/>
  <c r="CD64" i="1"/>
  <c r="AV64" i="1"/>
  <c r="AW64" i="1"/>
  <c r="AX64" i="1"/>
  <c r="AV65" i="1"/>
  <c r="AW65" i="1"/>
  <c r="AX65" i="1"/>
  <c r="AV66" i="1"/>
  <c r="AW66" i="1"/>
  <c r="AX66" i="1"/>
  <c r="CD67" i="1"/>
  <c r="AV67" i="1"/>
  <c r="AW67" i="1"/>
  <c r="AX67" i="1"/>
  <c r="CD68" i="1"/>
  <c r="AV68" i="1"/>
  <c r="AW68" i="1"/>
  <c r="AX68" i="1"/>
  <c r="AV69" i="1"/>
  <c r="AW69" i="1"/>
  <c r="AX69" i="1"/>
  <c r="AV70" i="1"/>
  <c r="AW70" i="1"/>
  <c r="AX70" i="1"/>
  <c r="CD71" i="1"/>
  <c r="AV71" i="1"/>
  <c r="AW71" i="1"/>
  <c r="AX71" i="1"/>
  <c r="CD72" i="1"/>
  <c r="AV72" i="1"/>
  <c r="AW72" i="1"/>
  <c r="AX72" i="1"/>
  <c r="AV73" i="1"/>
  <c r="AW73" i="1"/>
  <c r="AX73" i="1"/>
  <c r="AV74" i="1"/>
  <c r="AW74" i="1"/>
  <c r="AX74" i="1"/>
  <c r="CD75" i="1"/>
  <c r="AV75" i="1"/>
  <c r="AW75" i="1"/>
  <c r="AX75" i="1"/>
  <c r="AV76" i="1"/>
  <c r="AW76" i="1"/>
  <c r="AX76" i="1"/>
  <c r="AV77" i="1"/>
  <c r="AW77" i="1"/>
  <c r="AX77" i="1"/>
  <c r="AV78" i="1"/>
  <c r="AW78" i="1"/>
  <c r="AX78" i="1"/>
  <c r="CD79" i="1"/>
  <c r="AV79" i="1"/>
  <c r="AW79" i="1"/>
  <c r="AX79" i="1"/>
  <c r="CD80" i="1"/>
  <c r="AV80" i="1"/>
  <c r="AW80" i="1"/>
  <c r="AX80" i="1"/>
  <c r="AV81" i="1"/>
  <c r="AW81" i="1"/>
  <c r="AX81" i="1"/>
  <c r="AV82" i="1"/>
  <c r="AW82" i="1"/>
  <c r="AX82" i="1"/>
  <c r="CD83" i="1"/>
  <c r="AV83" i="1"/>
  <c r="AW83" i="1"/>
  <c r="AX83" i="1"/>
  <c r="CD84" i="1"/>
  <c r="AV84" i="1"/>
  <c r="AW84" i="1"/>
  <c r="AX84" i="1"/>
  <c r="AV85" i="1"/>
  <c r="AW85" i="1"/>
  <c r="AX85" i="1"/>
  <c r="AV86" i="1"/>
  <c r="AW86" i="1"/>
  <c r="AX86" i="1"/>
  <c r="AV87" i="1"/>
  <c r="AW87" i="1"/>
  <c r="AX87" i="1"/>
  <c r="CD88" i="1"/>
  <c r="AV88" i="1"/>
  <c r="AW88" i="1"/>
  <c r="AX88" i="1"/>
  <c r="AV89" i="1"/>
  <c r="AW89" i="1"/>
  <c r="AX89" i="1"/>
  <c r="AV90" i="1"/>
  <c r="AW90" i="1"/>
  <c r="AX90" i="1"/>
  <c r="CD91" i="1"/>
  <c r="AV91" i="1"/>
  <c r="AW91" i="1"/>
  <c r="AX91" i="1"/>
  <c r="AV92" i="1"/>
  <c r="AW92" i="1"/>
  <c r="AX92" i="1"/>
  <c r="AV93" i="1"/>
  <c r="AW93" i="1"/>
  <c r="AX93" i="1"/>
  <c r="AV94" i="1"/>
  <c r="AW94" i="1"/>
  <c r="AX94" i="1"/>
  <c r="CD95" i="1"/>
  <c r="AV95" i="1"/>
  <c r="AW95" i="1"/>
  <c r="AX95" i="1"/>
  <c r="CD96" i="1"/>
  <c r="AV96" i="1"/>
  <c r="AW96" i="1"/>
  <c r="AX96" i="1"/>
  <c r="AV97" i="1"/>
  <c r="AW97" i="1"/>
  <c r="AX97" i="1"/>
  <c r="AV98" i="1"/>
  <c r="AW98" i="1"/>
  <c r="AX98" i="1"/>
  <c r="CD99" i="1"/>
  <c r="AV99" i="1"/>
  <c r="AW99" i="1"/>
  <c r="AX99" i="1"/>
  <c r="AV100" i="1"/>
  <c r="AW100" i="1"/>
  <c r="AX100" i="1"/>
  <c r="AV101" i="1"/>
  <c r="AW101" i="1"/>
  <c r="AX101" i="1"/>
  <c r="AV102" i="1"/>
  <c r="AW102" i="1"/>
  <c r="AX102" i="1"/>
  <c r="CD103" i="1"/>
  <c r="AV103" i="1"/>
  <c r="AW103" i="1"/>
  <c r="AX103" i="1"/>
  <c r="CD104" i="1"/>
  <c r="AV104" i="1"/>
  <c r="AW104" i="1"/>
  <c r="AX104" i="1"/>
  <c r="AV105" i="1"/>
  <c r="AW105" i="1"/>
  <c r="AX105" i="1"/>
  <c r="AV106" i="1"/>
  <c r="AW106" i="1"/>
  <c r="AX106" i="1"/>
  <c r="CD107" i="1"/>
  <c r="AV107" i="1"/>
  <c r="AW107" i="1"/>
  <c r="AX107" i="1"/>
  <c r="AV108" i="1"/>
  <c r="AW108" i="1"/>
  <c r="AX108" i="1"/>
  <c r="AV109" i="1"/>
  <c r="AW109" i="1"/>
  <c r="AX109" i="1"/>
  <c r="AX10" i="1"/>
  <c r="AW10" i="1"/>
  <c r="AV10" i="1"/>
  <c r="AN11" i="1"/>
  <c r="AP11" i="1"/>
  <c r="AQ11" i="1"/>
  <c r="AR11" i="1"/>
  <c r="AS11" i="1"/>
  <c r="AN12" i="1"/>
  <c r="AP12" i="1"/>
  <c r="AQ12" i="1"/>
  <c r="AR12" i="1"/>
  <c r="AS12" i="1"/>
  <c r="AN13" i="1"/>
  <c r="AO13" i="1"/>
  <c r="AP13" i="1"/>
  <c r="AQ13" i="1"/>
  <c r="AR13" i="1"/>
  <c r="AS13" i="1"/>
  <c r="AN14" i="1"/>
  <c r="AO14" i="1"/>
  <c r="AP14" i="1"/>
  <c r="AQ14" i="1"/>
  <c r="AR14" i="1"/>
  <c r="AS14" i="1"/>
  <c r="AN15" i="1"/>
  <c r="AO15" i="1"/>
  <c r="AP15" i="1"/>
  <c r="AQ15" i="1"/>
  <c r="AR15" i="1"/>
  <c r="AS15" i="1"/>
  <c r="AN16" i="1"/>
  <c r="AO16" i="1"/>
  <c r="AP16" i="1"/>
  <c r="AQ16" i="1"/>
  <c r="AR16" i="1"/>
  <c r="AS16" i="1"/>
  <c r="AN17" i="1"/>
  <c r="AO17" i="1"/>
  <c r="AP17" i="1"/>
  <c r="AQ17" i="1"/>
  <c r="AR17" i="1"/>
  <c r="AS17" i="1"/>
  <c r="AN18" i="1"/>
  <c r="AO18" i="1"/>
  <c r="AP18" i="1"/>
  <c r="AQ18" i="1"/>
  <c r="AR18" i="1"/>
  <c r="AS18" i="1"/>
  <c r="AN19" i="1"/>
  <c r="AO19" i="1"/>
  <c r="AP19" i="1"/>
  <c r="AQ19" i="1"/>
  <c r="AR19" i="1"/>
  <c r="AS19" i="1"/>
  <c r="AN20" i="1"/>
  <c r="AO20" i="1"/>
  <c r="AP20" i="1"/>
  <c r="AQ20" i="1"/>
  <c r="AR20" i="1"/>
  <c r="AS20" i="1"/>
  <c r="AN21" i="1"/>
  <c r="AO21" i="1"/>
  <c r="AP21" i="1"/>
  <c r="AQ21" i="1"/>
  <c r="AR21" i="1"/>
  <c r="AS21" i="1"/>
  <c r="AN22" i="1"/>
  <c r="AO22" i="1"/>
  <c r="AP22" i="1"/>
  <c r="AQ22" i="1"/>
  <c r="AR22" i="1"/>
  <c r="AS22" i="1"/>
  <c r="AN23" i="1"/>
  <c r="AO23" i="1"/>
  <c r="AP23" i="1"/>
  <c r="AQ23" i="1"/>
  <c r="AR23" i="1"/>
  <c r="AS23" i="1"/>
  <c r="AN24" i="1"/>
  <c r="AO24" i="1"/>
  <c r="AP24" i="1"/>
  <c r="AQ24" i="1"/>
  <c r="AR24" i="1"/>
  <c r="AS24" i="1"/>
  <c r="AN25" i="1"/>
  <c r="AO25" i="1"/>
  <c r="AP25" i="1"/>
  <c r="AQ25" i="1"/>
  <c r="AR25" i="1"/>
  <c r="AS25" i="1"/>
  <c r="AN26" i="1"/>
  <c r="AO26" i="1"/>
  <c r="AP26" i="1"/>
  <c r="AQ26" i="1"/>
  <c r="AR26" i="1"/>
  <c r="AS26" i="1"/>
  <c r="AN27" i="1"/>
  <c r="AO27" i="1"/>
  <c r="AP27" i="1"/>
  <c r="AQ27" i="1"/>
  <c r="AR27" i="1"/>
  <c r="AS27" i="1"/>
  <c r="AN28" i="1"/>
  <c r="AO28" i="1"/>
  <c r="AP28" i="1"/>
  <c r="AQ28" i="1"/>
  <c r="AR28" i="1"/>
  <c r="AS28" i="1"/>
  <c r="AN29" i="1"/>
  <c r="AO29" i="1"/>
  <c r="AP29" i="1"/>
  <c r="AQ29" i="1"/>
  <c r="AR29" i="1"/>
  <c r="AS29" i="1"/>
  <c r="AN30" i="1"/>
  <c r="AO30" i="1"/>
  <c r="AP30" i="1"/>
  <c r="AQ30" i="1"/>
  <c r="AR30" i="1"/>
  <c r="AS30" i="1"/>
  <c r="AN31" i="1"/>
  <c r="AO31" i="1"/>
  <c r="AP31" i="1"/>
  <c r="AQ31" i="1"/>
  <c r="AR31" i="1"/>
  <c r="AS31" i="1"/>
  <c r="AN32" i="1"/>
  <c r="AO32" i="1"/>
  <c r="AP32" i="1"/>
  <c r="AQ32" i="1"/>
  <c r="AR32" i="1"/>
  <c r="AS32" i="1"/>
  <c r="AN33" i="1"/>
  <c r="AO33" i="1"/>
  <c r="AP33" i="1"/>
  <c r="AQ33" i="1"/>
  <c r="AR33" i="1"/>
  <c r="AS33" i="1"/>
  <c r="AN34" i="1"/>
  <c r="AO34" i="1"/>
  <c r="AP34" i="1"/>
  <c r="AQ34" i="1"/>
  <c r="AR34" i="1"/>
  <c r="AS34" i="1"/>
  <c r="AN35" i="1"/>
  <c r="AO35" i="1"/>
  <c r="AP35" i="1"/>
  <c r="AQ35" i="1"/>
  <c r="AR35" i="1"/>
  <c r="AS35" i="1"/>
  <c r="AN36" i="1"/>
  <c r="AO36" i="1"/>
  <c r="AP36" i="1"/>
  <c r="AQ36" i="1"/>
  <c r="AR36" i="1"/>
  <c r="AS36" i="1"/>
  <c r="AN37" i="1"/>
  <c r="AO37" i="1"/>
  <c r="AP37" i="1"/>
  <c r="AQ37" i="1"/>
  <c r="AR37" i="1"/>
  <c r="AS37" i="1"/>
  <c r="AN38" i="1"/>
  <c r="AO38" i="1"/>
  <c r="AP38" i="1"/>
  <c r="AQ38" i="1"/>
  <c r="AR38" i="1"/>
  <c r="AS38" i="1"/>
  <c r="AN39" i="1"/>
  <c r="AO39" i="1"/>
  <c r="B39" i="1" s="1"/>
  <c r="AP39" i="1"/>
  <c r="AQ39" i="1"/>
  <c r="AR39" i="1"/>
  <c r="AS39" i="1"/>
  <c r="AN40" i="1"/>
  <c r="AO40" i="1"/>
  <c r="AP40" i="1"/>
  <c r="AQ40" i="1"/>
  <c r="AR40" i="1"/>
  <c r="AS40" i="1"/>
  <c r="AN41" i="1"/>
  <c r="AO41" i="1"/>
  <c r="AP41" i="1"/>
  <c r="AQ41" i="1"/>
  <c r="AR41" i="1"/>
  <c r="AS41" i="1"/>
  <c r="AN42" i="1"/>
  <c r="AO42" i="1"/>
  <c r="AP42" i="1"/>
  <c r="AQ42" i="1"/>
  <c r="AR42" i="1"/>
  <c r="AS42" i="1"/>
  <c r="AN43" i="1"/>
  <c r="AO43" i="1"/>
  <c r="AP43" i="1"/>
  <c r="AQ43" i="1"/>
  <c r="AR43" i="1"/>
  <c r="AS43" i="1"/>
  <c r="AN44" i="1"/>
  <c r="B44" i="1" s="1"/>
  <c r="AO44" i="1"/>
  <c r="AP44" i="1"/>
  <c r="AQ44" i="1"/>
  <c r="AR44" i="1"/>
  <c r="AS44" i="1"/>
  <c r="AN45" i="1"/>
  <c r="AO45" i="1"/>
  <c r="AP45" i="1"/>
  <c r="AQ45" i="1"/>
  <c r="AR45" i="1"/>
  <c r="AS45" i="1"/>
  <c r="AN46" i="1"/>
  <c r="AO46" i="1"/>
  <c r="AP46" i="1"/>
  <c r="AQ46" i="1"/>
  <c r="AR46" i="1"/>
  <c r="AS46" i="1"/>
  <c r="AN47" i="1"/>
  <c r="AO47" i="1"/>
  <c r="AP47" i="1"/>
  <c r="AQ47" i="1"/>
  <c r="AR47" i="1"/>
  <c r="AS47" i="1"/>
  <c r="AN48" i="1"/>
  <c r="AO48" i="1"/>
  <c r="AP48" i="1"/>
  <c r="AQ48" i="1"/>
  <c r="AR48" i="1"/>
  <c r="AS48" i="1"/>
  <c r="AN49" i="1"/>
  <c r="AO49" i="1"/>
  <c r="AP49" i="1"/>
  <c r="AQ49" i="1"/>
  <c r="AR49" i="1"/>
  <c r="AS49" i="1"/>
  <c r="AN50" i="1"/>
  <c r="AO50" i="1"/>
  <c r="AP50" i="1"/>
  <c r="AQ50" i="1"/>
  <c r="AR50" i="1"/>
  <c r="AS50" i="1"/>
  <c r="AN51" i="1"/>
  <c r="AO51" i="1"/>
  <c r="AP51" i="1"/>
  <c r="AQ51" i="1"/>
  <c r="AR51" i="1"/>
  <c r="AS51" i="1"/>
  <c r="AN52" i="1"/>
  <c r="AO52" i="1"/>
  <c r="AP52" i="1"/>
  <c r="AQ52" i="1"/>
  <c r="AR52" i="1"/>
  <c r="AS52" i="1"/>
  <c r="AN53" i="1"/>
  <c r="AO53" i="1"/>
  <c r="AP53" i="1"/>
  <c r="AQ53" i="1"/>
  <c r="AR53" i="1"/>
  <c r="AS53" i="1"/>
  <c r="AN54" i="1"/>
  <c r="AO54" i="1"/>
  <c r="AP54" i="1"/>
  <c r="AQ54" i="1"/>
  <c r="AR54" i="1"/>
  <c r="AS54" i="1"/>
  <c r="AN55" i="1"/>
  <c r="AO55" i="1"/>
  <c r="AP55" i="1"/>
  <c r="AQ55" i="1"/>
  <c r="AR55" i="1"/>
  <c r="AS55" i="1"/>
  <c r="AN56" i="1"/>
  <c r="AO56" i="1"/>
  <c r="AP56" i="1"/>
  <c r="AQ56" i="1"/>
  <c r="AR56" i="1"/>
  <c r="AS56" i="1"/>
  <c r="AN57" i="1"/>
  <c r="AO57" i="1"/>
  <c r="AP57" i="1"/>
  <c r="AQ57" i="1"/>
  <c r="AR57" i="1"/>
  <c r="AS57" i="1"/>
  <c r="AN58" i="1"/>
  <c r="AO58" i="1"/>
  <c r="AP58" i="1"/>
  <c r="AQ58" i="1"/>
  <c r="AR58" i="1"/>
  <c r="AS58" i="1"/>
  <c r="AN59" i="1"/>
  <c r="AO59" i="1"/>
  <c r="AP59" i="1"/>
  <c r="AQ59" i="1"/>
  <c r="AR59" i="1"/>
  <c r="AS59" i="1"/>
  <c r="AN60" i="1"/>
  <c r="AO60" i="1"/>
  <c r="AP60" i="1"/>
  <c r="AQ60" i="1"/>
  <c r="AR60" i="1"/>
  <c r="AS60" i="1"/>
  <c r="AN61" i="1"/>
  <c r="AO61" i="1"/>
  <c r="AP61" i="1"/>
  <c r="AQ61" i="1"/>
  <c r="AR61" i="1"/>
  <c r="AS61" i="1"/>
  <c r="AN62" i="1"/>
  <c r="AO62" i="1"/>
  <c r="AP62" i="1"/>
  <c r="AQ62" i="1"/>
  <c r="AR62" i="1"/>
  <c r="AS62" i="1"/>
  <c r="AN63" i="1"/>
  <c r="AO63" i="1"/>
  <c r="AP63" i="1"/>
  <c r="AQ63" i="1"/>
  <c r="AR63" i="1"/>
  <c r="AS63" i="1"/>
  <c r="AN64" i="1"/>
  <c r="AO64" i="1"/>
  <c r="AP64" i="1"/>
  <c r="AQ64" i="1"/>
  <c r="AR64" i="1"/>
  <c r="AS64" i="1"/>
  <c r="AN65" i="1"/>
  <c r="AO65" i="1"/>
  <c r="AP65" i="1"/>
  <c r="AQ65" i="1"/>
  <c r="AR65" i="1"/>
  <c r="AS65" i="1"/>
  <c r="AN66" i="1"/>
  <c r="AO66" i="1"/>
  <c r="AP66" i="1"/>
  <c r="AQ66" i="1"/>
  <c r="AR66" i="1"/>
  <c r="AS66" i="1"/>
  <c r="AN67" i="1"/>
  <c r="AO67" i="1"/>
  <c r="AP67" i="1"/>
  <c r="AQ67" i="1"/>
  <c r="AR67" i="1"/>
  <c r="AS67" i="1"/>
  <c r="AN68" i="1"/>
  <c r="AO68" i="1"/>
  <c r="AP68" i="1"/>
  <c r="AQ68" i="1"/>
  <c r="AR68" i="1"/>
  <c r="AS68" i="1"/>
  <c r="AN69" i="1"/>
  <c r="AO69" i="1"/>
  <c r="AP69" i="1"/>
  <c r="AQ69" i="1"/>
  <c r="AR69" i="1"/>
  <c r="AS69" i="1"/>
  <c r="AN70" i="1"/>
  <c r="AO70" i="1"/>
  <c r="AP70" i="1"/>
  <c r="AQ70" i="1"/>
  <c r="AR70" i="1"/>
  <c r="AS70" i="1"/>
  <c r="AN71" i="1"/>
  <c r="AO71" i="1"/>
  <c r="AP71" i="1"/>
  <c r="AQ71" i="1"/>
  <c r="AR71" i="1"/>
  <c r="AS71" i="1"/>
  <c r="AN72" i="1"/>
  <c r="AO72" i="1"/>
  <c r="AP72" i="1"/>
  <c r="AQ72" i="1"/>
  <c r="AR72" i="1"/>
  <c r="AS72" i="1"/>
  <c r="AN73" i="1"/>
  <c r="AO73" i="1"/>
  <c r="AP73" i="1"/>
  <c r="AQ73" i="1"/>
  <c r="AR73" i="1"/>
  <c r="AS73" i="1"/>
  <c r="AN74" i="1"/>
  <c r="AO74" i="1"/>
  <c r="AP74" i="1"/>
  <c r="AQ74" i="1"/>
  <c r="AR74" i="1"/>
  <c r="AS74" i="1"/>
  <c r="AN75" i="1"/>
  <c r="AO75" i="1"/>
  <c r="AP75" i="1"/>
  <c r="AQ75" i="1"/>
  <c r="AR75" i="1"/>
  <c r="AS75" i="1"/>
  <c r="AN76" i="1"/>
  <c r="AO76" i="1"/>
  <c r="AP76" i="1"/>
  <c r="AQ76" i="1"/>
  <c r="AR76" i="1"/>
  <c r="AS76" i="1"/>
  <c r="AN77" i="1"/>
  <c r="AO77" i="1"/>
  <c r="AP77" i="1"/>
  <c r="AQ77" i="1"/>
  <c r="AR77" i="1"/>
  <c r="AS77" i="1"/>
  <c r="AN78" i="1"/>
  <c r="AO78" i="1"/>
  <c r="AP78" i="1"/>
  <c r="AQ78" i="1"/>
  <c r="AR78" i="1"/>
  <c r="AS78" i="1"/>
  <c r="AN79" i="1"/>
  <c r="AO79" i="1"/>
  <c r="AP79" i="1"/>
  <c r="AQ79" i="1"/>
  <c r="AR79" i="1"/>
  <c r="AS79" i="1"/>
  <c r="AN80" i="1"/>
  <c r="AO80" i="1"/>
  <c r="AP80" i="1"/>
  <c r="AQ80" i="1"/>
  <c r="AR80" i="1"/>
  <c r="AS80" i="1"/>
  <c r="AN81" i="1"/>
  <c r="AO81" i="1"/>
  <c r="AP81" i="1"/>
  <c r="AQ81" i="1"/>
  <c r="AR81" i="1"/>
  <c r="AS81" i="1"/>
  <c r="AN82" i="1"/>
  <c r="AO82" i="1"/>
  <c r="AP82" i="1"/>
  <c r="AQ82" i="1"/>
  <c r="AR82" i="1"/>
  <c r="AS82" i="1"/>
  <c r="AN83" i="1"/>
  <c r="AO83" i="1"/>
  <c r="AP83" i="1"/>
  <c r="AQ83" i="1"/>
  <c r="AR83" i="1"/>
  <c r="AS83" i="1"/>
  <c r="AN84" i="1"/>
  <c r="AO84" i="1"/>
  <c r="AP84" i="1"/>
  <c r="AQ84" i="1"/>
  <c r="AR84" i="1"/>
  <c r="AS84" i="1"/>
  <c r="AN85" i="1"/>
  <c r="AO85" i="1"/>
  <c r="AP85" i="1"/>
  <c r="AQ85" i="1"/>
  <c r="AR85" i="1"/>
  <c r="AS85" i="1"/>
  <c r="AN86" i="1"/>
  <c r="AO86" i="1"/>
  <c r="AP86" i="1"/>
  <c r="AQ86" i="1"/>
  <c r="AR86" i="1"/>
  <c r="AS86" i="1"/>
  <c r="AN87" i="1"/>
  <c r="AO87" i="1"/>
  <c r="AP87" i="1"/>
  <c r="AQ87" i="1"/>
  <c r="AR87" i="1"/>
  <c r="AS87" i="1"/>
  <c r="AN88" i="1"/>
  <c r="AO88" i="1"/>
  <c r="AP88" i="1"/>
  <c r="AQ88" i="1"/>
  <c r="AR88" i="1"/>
  <c r="AS88" i="1"/>
  <c r="AN89" i="1"/>
  <c r="AO89" i="1"/>
  <c r="AP89" i="1"/>
  <c r="AQ89" i="1"/>
  <c r="AR89" i="1"/>
  <c r="AS89" i="1"/>
  <c r="AN90" i="1"/>
  <c r="AO90" i="1"/>
  <c r="AP90" i="1"/>
  <c r="AQ90" i="1"/>
  <c r="AR90" i="1"/>
  <c r="AS90" i="1"/>
  <c r="AN91" i="1"/>
  <c r="AO91" i="1"/>
  <c r="AP91" i="1"/>
  <c r="AQ91" i="1"/>
  <c r="AR91" i="1"/>
  <c r="AS91" i="1"/>
  <c r="AN92" i="1"/>
  <c r="AO92" i="1"/>
  <c r="AP92" i="1"/>
  <c r="AQ92" i="1"/>
  <c r="AR92" i="1"/>
  <c r="AS92" i="1"/>
  <c r="AN93" i="1"/>
  <c r="AO93" i="1"/>
  <c r="AP93" i="1"/>
  <c r="AQ93" i="1"/>
  <c r="AR93" i="1"/>
  <c r="AS93" i="1"/>
  <c r="AN94" i="1"/>
  <c r="AO94" i="1"/>
  <c r="AP94" i="1"/>
  <c r="AQ94" i="1"/>
  <c r="AR94" i="1"/>
  <c r="AS94" i="1"/>
  <c r="AN95" i="1"/>
  <c r="AO95" i="1"/>
  <c r="AP95" i="1"/>
  <c r="AQ95" i="1"/>
  <c r="AR95" i="1"/>
  <c r="AS95" i="1"/>
  <c r="AN96" i="1"/>
  <c r="AO96" i="1"/>
  <c r="AP96" i="1"/>
  <c r="AQ96" i="1"/>
  <c r="AR96" i="1"/>
  <c r="AS96" i="1"/>
  <c r="AN97" i="1"/>
  <c r="AO97" i="1"/>
  <c r="AP97" i="1"/>
  <c r="AQ97" i="1"/>
  <c r="AR97" i="1"/>
  <c r="AS97" i="1"/>
  <c r="AN98" i="1"/>
  <c r="AO98" i="1"/>
  <c r="AP98" i="1"/>
  <c r="AQ98" i="1"/>
  <c r="AR98" i="1"/>
  <c r="AS98" i="1"/>
  <c r="AN99" i="1"/>
  <c r="AO99" i="1"/>
  <c r="AP99" i="1"/>
  <c r="AQ99" i="1"/>
  <c r="AR99" i="1"/>
  <c r="AS99" i="1"/>
  <c r="AN100" i="1"/>
  <c r="AO100" i="1"/>
  <c r="AP100" i="1"/>
  <c r="AQ100" i="1"/>
  <c r="AR100" i="1"/>
  <c r="AS100" i="1"/>
  <c r="AN101" i="1"/>
  <c r="AO101" i="1"/>
  <c r="AP101" i="1"/>
  <c r="AQ101" i="1"/>
  <c r="AR101" i="1"/>
  <c r="AS101" i="1"/>
  <c r="AN102" i="1"/>
  <c r="AO102" i="1"/>
  <c r="AP102" i="1"/>
  <c r="AQ102" i="1"/>
  <c r="AR102" i="1"/>
  <c r="AS102" i="1"/>
  <c r="AN103" i="1"/>
  <c r="AO103" i="1"/>
  <c r="AP103" i="1"/>
  <c r="AQ103" i="1"/>
  <c r="AR103" i="1"/>
  <c r="AS103" i="1"/>
  <c r="AN104" i="1"/>
  <c r="AO104" i="1"/>
  <c r="AP104" i="1"/>
  <c r="AQ104" i="1"/>
  <c r="AR104" i="1"/>
  <c r="AS104" i="1"/>
  <c r="AN105" i="1"/>
  <c r="AO105" i="1"/>
  <c r="AP105" i="1"/>
  <c r="AQ105" i="1"/>
  <c r="AR105" i="1"/>
  <c r="AS105" i="1"/>
  <c r="AN106" i="1"/>
  <c r="AO106" i="1"/>
  <c r="AP106" i="1"/>
  <c r="AQ106" i="1"/>
  <c r="AR106" i="1"/>
  <c r="AS106" i="1"/>
  <c r="AN107" i="1"/>
  <c r="AO107" i="1"/>
  <c r="AP107" i="1"/>
  <c r="AQ107" i="1"/>
  <c r="AR107" i="1"/>
  <c r="AS107" i="1"/>
  <c r="AN108" i="1"/>
  <c r="AO108" i="1"/>
  <c r="AP108" i="1"/>
  <c r="AQ108" i="1"/>
  <c r="AR108" i="1"/>
  <c r="AS108" i="1"/>
  <c r="AN109" i="1"/>
  <c r="AO109" i="1"/>
  <c r="B109" i="1" s="1"/>
  <c r="AP109" i="1"/>
  <c r="AQ109" i="1"/>
  <c r="AR109" i="1"/>
  <c r="AS109" i="1"/>
  <c r="AS10" i="1"/>
  <c r="AR10" i="1"/>
  <c r="AQ10" i="1"/>
  <c r="AP10" i="1"/>
  <c r="AN10" i="1"/>
  <c r="E5" i="5"/>
  <c r="E7" i="5" s="1"/>
  <c r="F12" i="5"/>
  <c r="F29" i="5"/>
  <c r="D56" i="5"/>
  <c r="CB12" i="1"/>
  <c r="D29" i="5"/>
  <c r="A3" i="5"/>
  <c r="A1" i="4" s="1"/>
  <c r="A4" i="5"/>
  <c r="A2" i="1" s="1"/>
  <c r="A2" i="4"/>
  <c r="D12" i="5"/>
  <c r="D18" i="5"/>
  <c r="D19" i="5"/>
  <c r="D20" i="5"/>
  <c r="D21" i="5"/>
  <c r="D22" i="5"/>
  <c r="D23" i="5"/>
  <c r="D115" i="5"/>
  <c r="D116" i="5"/>
  <c r="D117" i="5"/>
  <c r="D1" i="1"/>
  <c r="I1" i="1"/>
  <c r="AN9" i="1"/>
  <c r="AO9" i="1"/>
  <c r="AP9" i="1"/>
  <c r="AQ9" i="1"/>
  <c r="AR9" i="1"/>
  <c r="AS9" i="1"/>
  <c r="AT9" i="1"/>
  <c r="AU9" i="1"/>
  <c r="AV9" i="1"/>
  <c r="AW9" i="1"/>
  <c r="AX9" i="1"/>
  <c r="AY9" i="1"/>
  <c r="AZ9" i="1"/>
  <c r="BA9" i="1"/>
  <c r="BB9" i="1"/>
  <c r="BC9" i="1"/>
  <c r="BD9" i="1"/>
  <c r="BE9" i="1"/>
  <c r="BF9" i="1"/>
  <c r="BG9" i="1"/>
  <c r="BH9" i="1"/>
  <c r="BI9" i="1"/>
  <c r="BJ9" i="1"/>
  <c r="BK9" i="1"/>
  <c r="BL9" i="1"/>
  <c r="BM9" i="1"/>
  <c r="BN9" i="1"/>
  <c r="BO9" i="1"/>
  <c r="BP9" i="1"/>
  <c r="BQ9" i="1"/>
  <c r="BR9" i="1"/>
  <c r="BS9" i="1"/>
  <c r="BT9" i="1"/>
  <c r="BU9" i="1"/>
  <c r="BV9" i="1"/>
  <c r="BW9" i="1"/>
  <c r="AO11" i="1"/>
  <c r="AO10" i="1"/>
  <c r="D88" i="5"/>
  <c r="D104" i="5"/>
  <c r="D45" i="5"/>
  <c r="D40" i="5"/>
  <c r="D84" i="5"/>
  <c r="D66" i="5"/>
  <c r="D96" i="5"/>
  <c r="D68" i="5"/>
  <c r="D69" i="5"/>
  <c r="D83" i="5"/>
  <c r="D33" i="5"/>
  <c r="CB13" i="1"/>
  <c r="D34" i="5"/>
  <c r="D48" i="5"/>
  <c r="D85" i="5"/>
  <c r="D97" i="5"/>
  <c r="AO12" i="1"/>
  <c r="D61" i="5"/>
  <c r="D93" i="5"/>
  <c r="D36" i="5"/>
  <c r="D81" i="5"/>
  <c r="D49" i="5"/>
  <c r="D43" i="5"/>
  <c r="D75" i="5"/>
  <c r="D107" i="5"/>
  <c r="D109" i="5"/>
  <c r="F6" i="5"/>
  <c r="D80" i="5"/>
  <c r="D100" i="5"/>
  <c r="D99" i="5"/>
  <c r="D64" i="5"/>
  <c r="D65" i="5"/>
  <c r="D50" i="5"/>
  <c r="D51" i="5"/>
  <c r="CD76" i="1"/>
  <c r="CD87" i="1"/>
  <c r="CD55" i="1"/>
  <c r="CD86" i="1"/>
  <c r="CD82" i="1"/>
  <c r="CD78" i="1"/>
  <c r="CD74" i="1"/>
  <c r="CD62" i="1"/>
  <c r="CD50" i="1"/>
  <c r="CD42" i="1"/>
  <c r="CD34" i="1"/>
  <c r="CD30" i="1"/>
  <c r="CD26" i="1"/>
  <c r="CD18" i="1"/>
  <c r="CD14" i="1"/>
  <c r="CD106" i="1"/>
  <c r="CD102" i="1"/>
  <c r="CD94" i="1"/>
  <c r="CD90" i="1"/>
  <c r="CD97" i="1"/>
  <c r="CD93" i="1"/>
  <c r="D91" i="5"/>
  <c r="A1" i="1"/>
  <c r="B23" i="1" l="1"/>
  <c r="B19" i="1"/>
  <c r="B12" i="1"/>
  <c r="B103" i="1"/>
  <c r="B95" i="1"/>
  <c r="B93" i="1"/>
  <c r="B84" i="1"/>
  <c r="B72" i="1"/>
  <c r="B66" i="1"/>
  <c r="B62" i="1"/>
  <c r="B58" i="1"/>
  <c r="B56" i="1"/>
  <c r="B43" i="1"/>
  <c r="B36" i="1"/>
  <c r="B34" i="1"/>
  <c r="B20" i="1"/>
  <c r="B61" i="1"/>
  <c r="B29" i="1"/>
  <c r="CD29" i="1"/>
  <c r="CD61" i="1"/>
  <c r="B17" i="1"/>
  <c r="B14" i="1"/>
  <c r="B10" i="1"/>
  <c r="D3" i="1" s="1"/>
  <c r="B108" i="1"/>
  <c r="B24" i="1"/>
  <c r="B22" i="1"/>
  <c r="B107" i="1"/>
  <c r="B99" i="1"/>
  <c r="B91" i="1"/>
  <c r="B86" i="1"/>
  <c r="B85" i="1"/>
  <c r="B80" i="1"/>
  <c r="B75" i="1"/>
  <c r="B73" i="1"/>
  <c r="B67" i="1"/>
  <c r="B65" i="1"/>
  <c r="B63" i="1"/>
  <c r="B59" i="1"/>
  <c r="B57" i="1"/>
  <c r="B53" i="1"/>
  <c r="B48" i="1"/>
  <c r="B47" i="1"/>
  <c r="B41" i="1"/>
  <c r="B40" i="1"/>
  <c r="B37" i="1"/>
  <c r="B96" i="1"/>
  <c r="B13" i="1"/>
  <c r="B68" i="1"/>
  <c r="B38" i="1"/>
  <c r="B35" i="1"/>
  <c r="B90" i="1"/>
  <c r="B55" i="1"/>
  <c r="B52" i="1"/>
  <c r="B54" i="1"/>
  <c r="B42" i="1"/>
  <c r="B32" i="1"/>
  <c r="B25" i="1"/>
  <c r="B21" i="1"/>
  <c r="B30" i="1"/>
  <c r="B28" i="1"/>
  <c r="B26" i="1"/>
  <c r="B18" i="1"/>
  <c r="B105" i="1"/>
  <c r="B101" i="1"/>
  <c r="B97" i="1"/>
  <c r="B89" i="1"/>
  <c r="B87" i="1"/>
  <c r="B83" i="1"/>
  <c r="B81" i="1"/>
  <c r="B79" i="1"/>
  <c r="B77" i="1"/>
  <c r="B71" i="1"/>
  <c r="B69" i="1"/>
  <c r="B31" i="1"/>
  <c r="B106" i="1"/>
  <c r="B104" i="1"/>
  <c r="B102" i="1"/>
  <c r="B94" i="1"/>
  <c r="B92" i="1"/>
  <c r="B88" i="1"/>
  <c r="B78" i="1"/>
  <c r="B76" i="1"/>
  <c r="B51" i="1"/>
  <c r="B49" i="1"/>
  <c r="D59" i="5"/>
  <c r="D72" i="5"/>
  <c r="D32" i="5"/>
  <c r="D5" i="5" s="1"/>
  <c r="D35" i="5"/>
  <c r="D53" i="5"/>
  <c r="D37" i="5"/>
  <c r="D67" i="5"/>
  <c r="D98" i="5"/>
  <c r="D52" i="5"/>
  <c r="D77" i="5"/>
  <c r="D101" i="5"/>
  <c r="D82" i="5"/>
  <c r="B98" i="1"/>
  <c r="B74" i="1"/>
  <c r="B64" i="1"/>
  <c r="B60" i="1"/>
  <c r="B50" i="1"/>
  <c r="B45" i="1"/>
  <c r="B33" i="1"/>
  <c r="B27" i="1"/>
  <c r="B16" i="1"/>
  <c r="B11" i="1"/>
  <c r="B15" i="1"/>
  <c r="B100" i="1"/>
  <c r="B82" i="1"/>
  <c r="B70" i="1"/>
  <c r="B46" i="1"/>
  <c r="D7" i="5" l="1"/>
  <c r="H3" i="1" s="1"/>
</calcChain>
</file>

<file path=xl/sharedStrings.xml><?xml version="1.0" encoding="utf-8"?>
<sst xmlns="http://schemas.openxmlformats.org/spreadsheetml/2006/main" count="352" uniqueCount="183">
  <si>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</si>
  <si>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</si>
  <si>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</si>
  <si>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</si>
  <si>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</si>
  <si>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</si>
  <si>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</si>
  <si>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</si>
  <si>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</si>
  <si>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</si>
  <si>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</si>
  <si>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</si>
  <si>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</si>
  <si>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r>
      <t>Total Adjusted Volume (ft</t>
    </r>
    <r>
      <rPr>
        <b/>
        <vertAlign val="superscript"/>
        <sz val="10"/>
        <rFont val="Arial"/>
        <family val="2"/>
      </rPr>
      <t>3</t>
    </r>
    <r>
      <rPr>
        <b/>
        <sz val="10"/>
        <rFont val="Arial"/>
        <family val="2"/>
      </rPr>
      <t>)</t>
    </r>
  </si>
  <si>
    <t>Annual Energy Use  (kWh/year)</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</si>
  <si>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</si>
  <si>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</si>
  <si>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</si>
  <si>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</si>
  <si>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</si>
  <si>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</si>
  <si>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Does the Basic Model have Variable Defrost?</t>
  </si>
  <si>
    <t>If Applicable, Heater Watts at:</t>
  </si>
  <si>
    <t>Does the Basic Model have a Variable Anti-sweat Heater Control?</t>
  </si>
  <si>
    <t>Was Testing Conducted with Modifications to the Standard Temperature Sensor Locations?</t>
  </si>
  <si>
    <r>
      <t>CT</t>
    </r>
    <r>
      <rPr>
        <b/>
        <vertAlign val="subscript"/>
        <sz val="10"/>
        <rFont val="Arial"/>
        <family val="2"/>
      </rPr>
      <t>L</t>
    </r>
    <r>
      <rPr>
        <b/>
        <sz val="10"/>
        <rFont val="Arial"/>
        <family val="2"/>
      </rPr>
      <t>, if Applicable</t>
    </r>
  </si>
  <si>
    <r>
      <t>CT</t>
    </r>
    <r>
      <rPr>
        <b/>
        <vertAlign val="subscript"/>
        <sz val="10"/>
        <rFont val="Arial"/>
        <family val="2"/>
      </rPr>
      <t>M</t>
    </r>
    <r>
      <rPr>
        <b/>
        <sz val="10"/>
        <rFont val="Arial"/>
        <family val="2"/>
      </rPr>
      <t>, if Applicable</t>
    </r>
  </si>
  <si>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</si>
  <si>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</si>
  <si>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</si>
  <si>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</si>
  <si>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</si>
  <si>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</si>
  <si>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</si>
  <si>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</si>
  <si>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</si>
  <si>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</si>
  <si>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</si>
  <si>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</si>
  <si>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5% Humidity</t>
  </si>
  <si>
    <t>15% Humidity</t>
  </si>
  <si>
    <t>25% Humidity</t>
  </si>
  <si>
    <t>35% Humidity</t>
  </si>
  <si>
    <t>45% Humidity</t>
  </si>
  <si>
    <t>55% Humidity</t>
  </si>
  <si>
    <t>65% Humidity</t>
  </si>
  <si>
    <t>75% Humidity</t>
  </si>
  <si>
    <t>85% Humidity</t>
  </si>
  <si>
    <t>95% Humidity</t>
  </si>
  <si>
    <t>Residential Refrigerators, Refrigerator-Freezers, and Freezers</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</si>
  <si>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</si>
  <si>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</si>
  <si>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</si>
  <si>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</si>
  <si>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</si>
  <si>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</si>
  <si>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</si>
  <si>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</si>
  <si>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</si>
  <si>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</si>
  <si>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</si>
  <si>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</si>
  <si>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</si>
  <si>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</si>
  <si>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</si>
  <si>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</si>
  <si>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</si>
  <si>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</si>
  <si>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</si>
  <si>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</si>
  <si>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</si>
  <si>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</si>
  <si>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</si>
  <si>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</si>
  <si>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</si>
  <si>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</si>
  <si>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</si>
  <si>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</si>
  <si>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</si>
  <si>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</si>
  <si>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</si>
  <si>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</si>
  <si>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</si>
  <si>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</si>
  <si>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</si>
  <si>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</si>
  <si>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</si>
  <si>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</si>
  <si>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</si>
  <si>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</si>
  <si>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</si>
  <si>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</si>
  <si>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</si>
  <si>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</si>
  <si>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</si>
  <si>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</si>
  <si>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</si>
  <si>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</si>
  <si>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</si>
  <si>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</si>
  <si>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</si>
  <si>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</si>
  <si>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</si>
  <si>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</si>
  <si>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</si>
  <si>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</si>
  <si>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</si>
  <si>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</si>
  <si>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</si>
  <si>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</si>
  <si>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</si>
  <si>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</si>
  <si>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</si>
  <si>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</si>
  <si>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</si>
  <si>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</si>
  <si>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</si>
  <si>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</si>
  <si>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</si>
  <si>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</si>
  <si>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</si>
  <si>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</si>
  <si>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</si>
  <si>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</si>
  <si>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</si>
  <si>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</si>
  <si>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</si>
  <si>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</si>
  <si>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</si>
  <si>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</si>
  <si>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</si>
  <si>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</si>
  <si>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</si>
  <si>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</si>
  <si>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</si>
  <si>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 xml:space="preserve">       Instructions for CCMS Reporting Certification &amp; Templates</t>
  </si>
  <si>
    <t>You are currently on the Instructions sheet.  Please refer to these instructions when completing the Certification and Input sheets.</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</si>
  <si>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</si>
  <si>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</si>
  <si>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DOE F 220.1 (Expiration Date:  February 3, 2014)</t>
  </si>
  <si>
    <t>Version 4.4</t>
  </si>
  <si>
    <t>(1) Refrigerator-freezers and refrigerators other than all-refrigerators with manual defrost</t>
  </si>
  <si>
    <t>(1A.)All-refrigerators—manual defrost</t>
  </si>
  <si>
    <t xml:space="preserve">(2.) Refrigerator-freezers—partial automatic defrost </t>
  </si>
  <si>
    <t>(3.) Refrigerator-freezers—automatic defrost with top-mounted freezer without an automatic icemaker</t>
  </si>
  <si>
    <t>(3I.) Refrigerator-freezers—automatic defrost with top-mounted freezer with an automatic icemaker without through-the-door ice service</t>
  </si>
  <si>
    <t>(3I-BI.) Built-in refrigerator-freezers—automatic defrost with top-mounted freezer with an automatic icemaker without through-the-door ice service</t>
  </si>
  <si>
    <t>(3A.) All-refrigerators—automatic defrost</t>
  </si>
  <si>
    <t>(4.) Refrigerator-freezers—automatic defrost with side-mounted freezer without an automatic icemaker</t>
  </si>
  <si>
    <t>(4-BI.) Built-In Refrigerator-freezers—automatic defrost with side-mounted freezer without an automatic icemaker</t>
  </si>
  <si>
    <t>(4I.)Refrigerator-freezers—automatic defrost with side-mounted freezer with an automatic icemaker without through-the-door ice service</t>
  </si>
  <si>
    <t>(5.) Refrigerator-freezers—automatic defrost with bottom-mounted freezer without an automatic icemaker</t>
  </si>
  <si>
    <t>(5I.) Refrigerator-freezers—automatic defrost with bottom-mounted freezer with an automatic icemaker without through-the-door ice service</t>
  </si>
  <si>
    <t>(5A.) Refrigerator-freezer—automatic defrost with bottom-mounted freezer with through-the-door ice service</t>
  </si>
  <si>
    <t>(6.) Refrigerator-freezers—automatic defrost with top-mounted freezer with through-the-door ice service</t>
  </si>
  <si>
    <t>(7.) Refrigerator-freezers—automatic defrost with side-mounted freezer with through-the-door ice service</t>
  </si>
  <si>
    <t>(8.) Upright freezers with manual defrost</t>
  </si>
  <si>
    <t>(9.) Upright freezers with automatic defrost without an automatic icemaker</t>
  </si>
  <si>
    <t>(9I.) Upright freezers with automatic defrost with an automatic icemaker</t>
  </si>
  <si>
    <t>(10.) Chest freezers and all other freezers except compact freezers</t>
  </si>
  <si>
    <t>(10A.) Chest freezers with automatic defrost</t>
  </si>
  <si>
    <t>(11.) Compact refrigerator-freezers and refrigerators other than all-refrigerators with manual defrost</t>
  </si>
  <si>
    <t>(11A.) Compact all-refrigerators—manual defrost</t>
  </si>
  <si>
    <t>(12.) Compact refrigerator-freezers—partial automatic defrost</t>
  </si>
  <si>
    <t>(13.) Compact refrigerator-freezers—automatic defrost with top-mounted freezer</t>
  </si>
  <si>
    <t>(13I.) Compact refrigerator-freezers—automatic defrost with top-mounted freezer with an automatic icemaker</t>
  </si>
  <si>
    <t>(13A.) Compact all-refrigerators—automatic defrost</t>
  </si>
  <si>
    <t>(14.) Compact refrigerator-freezers—automatic defrost with side-mounted freezer</t>
  </si>
  <si>
    <t>(14I.) Compact refrigerator-freezers—automatic defrost with side-mounted freezer with an automatic icemaker</t>
  </si>
  <si>
    <t>(15.) Compact refrigerator-freezers—automatic defrost with bottom-mounted freezer</t>
  </si>
  <si>
    <t>(15I.) Compact refrigerator-freezers—automatic defrost with bottom-mounted freezer with an automatic icemaker</t>
  </si>
  <si>
    <t>(16.) Compact upright freezers with manual defrost</t>
  </si>
  <si>
    <t>(17.) Compact upright freezers with automatic defrost</t>
  </si>
  <si>
    <t>(18.) Compact chest freezers</t>
  </si>
  <si>
    <t>(3-BI.) Built-in refrigerator-freezer—automatic defrost with top-mounted freezer without an automatic icemaker</t>
  </si>
  <si>
    <t>(3A-BI.)Built-in All-refrigerators—automatic defrost</t>
  </si>
  <si>
    <t>(4I-BI.) Built-In Refrigerator-freezers—automatic defrost with side-mounted freezer with an automatic icemaker without through-the-door ice service</t>
  </si>
  <si>
    <t>(5-BI.) Built-In Refrigerator-freezers—automatic defrost with bottom-mounted freezer without an automatic icemaker</t>
  </si>
  <si>
    <t>(5I-BI.) Built-In Refrigerator-freezers—automatic defrost with bottom-mounted freezer with an automatic icemaker without through-the-door ice service</t>
  </si>
  <si>
    <t>(5A-BI.) Built-in refrigerator-freezer—automatic defrost with bottom-mounted freezer with through-the-door ice service</t>
  </si>
  <si>
    <t>(7-BI.) Built-In Refrigerator-freezers—automatic defrost with side-mounted freezer with through-the-door ice service</t>
  </si>
  <si>
    <t>(9-BI.) Built-In Upright freezers with automatic defrost without an automatic icemaker</t>
  </si>
  <si>
    <t>(9I-BI.) Built-in upright freezers with automatic defrost with an automatic icemaker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</si>
</sst>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7"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vertAlign val="superscript"/>
      <sz val="10"/>
      <name val="Arial"/>
      <family val="2"/>
    </font>
    <font>
      <b/>
      <vertAlign val="subscript"/>
      <sz val="10"/>
      <name val="Arial"/>
      <family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sz val="11"/>
      <name val="Calibri"/>
      <family val="2"/>
    </font>
    <font>
      <b/>
      <sz val="11"/>
      <color indexed="8"/>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ck">
        <color indexed="12"/>
      </top>
      <bottom/>
      <diagonal/>
    </border>
    <border>
      <left style="thin">
        <color indexed="12"/>
      </left>
      <right style="thin">
        <color indexed="12"/>
      </right>
      <top style="thin">
        <color indexed="12"/>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8">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2" fontId="5" fillId="0" borderId="2" xfId="0" applyNumberFormat="1"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0" fontId="4" fillId="2" borderId="11"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0" fontId="4" fillId="2" borderId="13"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2" borderId="1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6"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7"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8" fillId="0" borderId="0" xfId="0" applyFont="1" applyAlignment="1" applyProtection="1">
      <alignment horizontal="left" vertical="center" wrapText="1"/>
      <protection hidden="1"/>
    </xf>
    <xf numFmtId="0" fontId="19" fillId="0" borderId="0" xfId="0" applyFont="1" applyAlignment="1" applyProtection="1">
      <alignment horizontal="right" vertical="center"/>
      <protection hidden="1"/>
    </xf>
    <xf numFmtId="0" fontId="18"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9" fillId="0" borderId="0" xfId="0" applyFont="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0" fillId="0" borderId="0" xfId="0" applyFont="1" applyAlignment="1" applyProtection="1">
      <alignment horizontal="center" vertical="center"/>
      <protection hidden="1"/>
    </xf>
    <xf numFmtId="0" fontId="20"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20" fillId="0" borderId="0" xfId="0" applyFont="1" applyAlignment="1" applyProtection="1">
      <alignment horizontal="left" vertical="center" wrapText="1"/>
      <protection hidden="1"/>
    </xf>
    <xf numFmtId="0" fontId="20" fillId="0" borderId="0" xfId="0" applyFont="1" applyFill="1" applyAlignment="1" applyProtection="1">
      <alignment horizontal="left" vertical="center" wrapText="1"/>
      <protection hidden="1"/>
    </xf>
    <xf numFmtId="0" fontId="22" fillId="0" borderId="0" xfId="0" applyFont="1" applyAlignment="1" applyProtection="1">
      <alignment horizontal="left" vertical="center"/>
      <protection hidden="1"/>
    </xf>
    <xf numFmtId="0" fontId="20" fillId="0" borderId="0" xfId="0" applyFont="1" applyFill="1" applyAlignment="1" applyProtection="1">
      <alignment horizontal="left" vertical="center"/>
      <protection hidden="1"/>
    </xf>
    <xf numFmtId="0" fontId="20" fillId="0" borderId="0" xfId="0" applyFont="1" applyBorder="1" applyAlignment="1" applyProtection="1">
      <alignment horizontal="left" vertical="center"/>
      <protection hidden="1"/>
    </xf>
    <xf numFmtId="0" fontId="19" fillId="0" borderId="0" xfId="0" applyNumberFormat="1" applyFont="1" applyFill="1" applyBorder="1" applyAlignment="1" applyProtection="1">
      <alignment horizontal="left" vertical="center"/>
      <protection hidden="1"/>
    </xf>
    <xf numFmtId="0" fontId="20" fillId="0" borderId="0" xfId="0" applyNumberFormat="1" applyFont="1" applyAlignment="1" applyProtection="1">
      <alignment horizontal="left" vertical="center"/>
      <protection hidden="1"/>
    </xf>
    <xf numFmtId="0" fontId="19"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9" fillId="0" borderId="0" xfId="0" applyFont="1" applyBorder="1" applyAlignment="1" applyProtection="1">
      <alignment horizontal="right" vertical="center" wrapText="1"/>
      <protection hidden="1"/>
    </xf>
    <xf numFmtId="0" fontId="19" fillId="0" borderId="0" xfId="0" applyFont="1" applyFill="1" applyBorder="1" applyAlignment="1" applyProtection="1">
      <alignment horizontal="right" vertical="center"/>
      <protection hidden="1"/>
    </xf>
    <xf numFmtId="0" fontId="19"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9" fillId="0" borderId="0" xfId="0" applyNumberFormat="1" applyFont="1" applyFill="1" applyBorder="1" applyAlignment="1" applyProtection="1">
      <alignment vertical="center"/>
      <protection hidden="1"/>
    </xf>
    <xf numFmtId="0" fontId="20"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20" fillId="0" borderId="0" xfId="0" applyNumberFormat="1" applyFont="1" applyFill="1" applyAlignment="1" applyProtection="1">
      <alignment horizontal="center" vertical="center"/>
      <protection hidden="1"/>
    </xf>
    <xf numFmtId="0" fontId="20" fillId="0" borderId="0" xfId="0" applyFont="1" applyBorder="1" applyAlignment="1" applyProtection="1">
      <alignment horizontal="center" vertical="center" wrapText="1"/>
      <protection hidden="1"/>
    </xf>
    <xf numFmtId="0" fontId="20" fillId="0" borderId="0" xfId="0" applyNumberFormat="1" applyFont="1" applyFill="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6" borderId="0" xfId="0" applyFont="1" applyFill="1" applyAlignment="1" applyProtection="1">
      <alignment horizontal="center" vertical="center"/>
      <protection hidden="1"/>
    </xf>
    <xf numFmtId="0" fontId="19"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9" fillId="0" borderId="0" xfId="0" applyFont="1" applyAlignment="1">
      <alignment horizontal="left" vertical="center" wrapText="1"/>
    </xf>
    <xf numFmtId="0" fontId="5" fillId="0" borderId="18" xfId="0" applyFont="1" applyBorder="1" applyAlignment="1" applyProtection="1">
      <alignment horizontal="center" vertical="center" wrapText="1"/>
      <protection locked="0"/>
    </xf>
    <xf numFmtId="0" fontId="20" fillId="9" borderId="0" xfId="0" applyFont="1" applyFill="1" applyAlignment="1" applyProtection="1">
      <alignment vertical="center"/>
      <protection hidden="1"/>
    </xf>
    <xf numFmtId="0" fontId="20" fillId="0" borderId="0" xfId="0" applyFont="1" applyFill="1" applyAlignment="1" applyProtection="1">
      <alignment vertical="center"/>
      <protection hidden="1"/>
    </xf>
    <xf numFmtId="0" fontId="25" fillId="0" borderId="0" xfId="0" applyFont="1" applyBorder="1" applyAlignment="1" applyProtection="1">
      <alignment horizontal="left" vertical="center"/>
      <protection hidden="1"/>
    </xf>
    <xf numFmtId="0" fontId="26" fillId="0" borderId="0" xfId="0" applyFont="1" applyBorder="1" applyAlignment="1" applyProtection="1">
      <alignment horizontal="left" vertical="center"/>
      <protection hidden="1"/>
    </xf>
    <xf numFmtId="0" fontId="20" fillId="0" borderId="0" xfId="0" applyNumberFormat="1" applyFont="1" applyBorder="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19" fillId="0" borderId="0" xfId="1" applyFont="1" applyBorder="1" applyAlignment="1" applyProtection="1">
      <alignment horizontal="left" vertical="center"/>
      <protection hidden="1"/>
    </xf>
    <xf numFmtId="0" fontId="19" fillId="0" borderId="18" xfId="1" applyFont="1" applyBorder="1" applyAlignment="1" applyProtection="1">
      <alignment horizontal="left" vertical="center" wrapText="1" indent="1"/>
      <protection locked="0"/>
    </xf>
    <xf numFmtId="0" fontId="19" fillId="0" borderId="18" xfId="0" applyFont="1" applyFill="1" applyBorder="1" applyAlignment="1" applyProtection="1">
      <alignment horizontal="left" vertical="center" wrapText="1" indent="1"/>
      <protection locked="0"/>
    </xf>
    <xf numFmtId="0" fontId="19" fillId="0" borderId="18" xfId="1" applyFont="1" applyBorder="1" applyAlignment="1" applyProtection="1">
      <alignment horizontal="left" vertical="center" indent="1"/>
      <protection locked="0"/>
    </xf>
    <xf numFmtId="0" fontId="1" fillId="0" borderId="18" xfId="1" applyBorder="1" applyAlignment="1" applyProtection="1">
      <alignment horizontal="left" vertical="center" wrapText="1" indent="1"/>
      <protection locked="0"/>
    </xf>
    <xf numFmtId="164" fontId="19" fillId="9" borderId="18" xfId="1" applyNumberFormat="1" applyFont="1" applyFill="1" applyBorder="1" applyAlignment="1" applyProtection="1">
      <alignment horizontal="left" vertical="center" wrapText="1" indent="1"/>
      <protection locked="0"/>
    </xf>
    <xf numFmtId="0" fontId="19"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8" xfId="1" applyFill="1" applyBorder="1" applyAlignment="1" applyProtection="1">
      <alignment horizontal="left" vertical="center" wrapText="1" indent="1"/>
      <protection locked="0"/>
    </xf>
    <xf numFmtId="0" fontId="20" fillId="0" borderId="0" xfId="0" applyFont="1" applyFill="1" applyAlignment="1" applyProtection="1">
      <alignment horizontal="right" vertical="top" wrapText="1"/>
      <protection hidden="1"/>
    </xf>
    <xf numFmtId="0" fontId="20" fillId="0" borderId="0" xfId="0" applyFont="1" applyFill="1" applyAlignment="1" applyProtection="1">
      <alignment vertical="center" wrapText="1"/>
      <protection hidden="1"/>
    </xf>
    <xf numFmtId="0" fontId="20" fillId="0" borderId="0" xfId="0" applyFont="1" applyFill="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protection hidden="1"/>
    </xf>
    <xf numFmtId="0" fontId="19" fillId="10" borderId="0" xfId="0" applyFont="1" applyFill="1" applyAlignment="1" applyProtection="1">
      <alignment horizontal="center" vertical="center" wrapText="1"/>
      <protection hidden="1"/>
    </xf>
    <xf numFmtId="0" fontId="19" fillId="7" borderId="0" xfId="0" applyFont="1" applyFill="1" applyAlignment="1" applyProtection="1">
      <alignment horizontal="center" vertical="center" wrapText="1"/>
      <protection locked="0" hidden="1"/>
    </xf>
    <xf numFmtId="0" fontId="19" fillId="7" borderId="0" xfId="0" applyFont="1" applyFill="1" applyAlignment="1" applyProtection="1">
      <alignment horizontal="center" vertical="center"/>
      <protection locked="0" hidden="1"/>
    </xf>
    <xf numFmtId="0" fontId="27" fillId="0" borderId="0" xfId="0" applyFont="1" applyAlignment="1" applyProtection="1">
      <alignment horizontal="left" vertical="center"/>
      <protection hidden="1"/>
    </xf>
    <xf numFmtId="0" fontId="22" fillId="0" borderId="19" xfId="0" applyFont="1" applyBorder="1" applyAlignment="1" applyProtection="1">
      <alignment horizontal="left" vertical="center"/>
      <protection hidden="1"/>
    </xf>
    <xf numFmtId="0" fontId="19" fillId="0" borderId="19" xfId="0" applyFont="1" applyFill="1" applyBorder="1" applyAlignment="1" applyProtection="1">
      <alignment horizontal="right" vertical="center" wrapText="1"/>
      <protection hidden="1"/>
    </xf>
    <xf numFmtId="0" fontId="20" fillId="0" borderId="19" xfId="0" applyFont="1" applyBorder="1" applyAlignment="1" applyProtection="1">
      <alignment vertical="center"/>
      <protection hidden="1"/>
    </xf>
    <xf numFmtId="0" fontId="27" fillId="0" borderId="0" xfId="0" applyFont="1" applyAlignment="1" applyProtection="1">
      <alignment horizontal="left"/>
      <protection hidden="1"/>
    </xf>
    <xf numFmtId="0" fontId="1" fillId="0" borderId="19" xfId="0" applyFont="1" applyBorder="1" applyAlignment="1" applyProtection="1">
      <alignment horizontal="left" vertical="top" wrapText="1"/>
      <protection hidden="1"/>
    </xf>
    <xf numFmtId="0" fontId="5" fillId="0" borderId="19" xfId="0" applyFont="1" applyBorder="1" applyAlignment="1" applyProtection="1">
      <alignment horizontal="left" vertical="center" wrapText="1"/>
      <protection hidden="1"/>
    </xf>
    <xf numFmtId="0" fontId="27" fillId="0" borderId="0" xfId="0" applyFont="1" applyAlignment="1" applyProtection="1">
      <alignment horizontal="left" vertical="top" wrapText="1"/>
      <protection hidden="1"/>
    </xf>
    <xf numFmtId="0" fontId="19" fillId="0" borderId="19" xfId="1" applyFont="1" applyBorder="1" applyAlignment="1" applyProtection="1">
      <alignment horizontal="left" vertical="center" wrapText="1" indent="1"/>
      <protection hidden="1"/>
    </xf>
    <xf numFmtId="0" fontId="20" fillId="11" borderId="0" xfId="0" applyFont="1" applyFill="1" applyAlignment="1" applyProtection="1">
      <alignment horizontal="center" vertical="center"/>
      <protection hidden="1"/>
    </xf>
    <xf numFmtId="0" fontId="28"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20"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3" fillId="0" borderId="0" xfId="0" applyFont="1" applyFill="1" applyAlignment="1" applyProtection="1">
      <alignment horizontal="left" vertical="center"/>
      <protection hidden="1"/>
    </xf>
    <xf numFmtId="0" fontId="3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20"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21" xfId="0" applyFont="1" applyFill="1" applyBorder="1" applyAlignment="1" applyProtection="1">
      <alignment horizontal="left" vertical="center" wrapText="1"/>
      <protection hidden="1"/>
    </xf>
    <xf numFmtId="0" fontId="20" fillId="6" borderId="0" xfId="0" applyFont="1" applyFill="1" applyAlignment="1" applyProtection="1">
      <alignment horizontal="center" vertical="center" wrapText="1"/>
      <protection hidden="1"/>
    </xf>
    <xf numFmtId="0" fontId="19" fillId="0" borderId="0" xfId="0" quotePrefix="1" applyFont="1" applyFill="1" applyAlignment="1" applyProtection="1">
      <alignment horizontal="center" vertical="center" wrapText="1"/>
      <protection hidden="1"/>
    </xf>
    <xf numFmtId="0" fontId="19"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4" fillId="0" borderId="19"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34" fillId="0" borderId="0" xfId="0" applyFont="1" applyAlignment="1" applyProtection="1">
      <alignment vertical="center"/>
      <protection hidden="1"/>
    </xf>
    <xf numFmtId="0" fontId="35" fillId="0" borderId="0" xfId="0" applyFont="1" applyAlignment="1" applyProtection="1">
      <alignment horizontal="left" vertical="center"/>
      <protection hidden="1"/>
    </xf>
    <xf numFmtId="0" fontId="35"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6" fillId="0" borderId="0" xfId="0" applyFont="1" applyFill="1" applyBorder="1"/>
    <xf numFmtId="0" fontId="37" fillId="0" borderId="0" xfId="0" applyFont="1" applyFill="1" applyBorder="1"/>
    <xf numFmtId="0" fontId="38" fillId="0" borderId="0" xfId="0" applyFont="1" applyFill="1" applyBorder="1"/>
    <xf numFmtId="0" fontId="4" fillId="12" borderId="0" xfId="2" applyFont="1" applyFill="1" applyBorder="1" applyAlignment="1" applyProtection="1">
      <alignment horizontal="left" vertical="center" wrapText="1"/>
      <protection hidden="1"/>
    </xf>
    <xf numFmtId="0" fontId="39" fillId="0" borderId="0" xfId="0" applyFont="1" applyFill="1" applyBorder="1"/>
    <xf numFmtId="0" fontId="40" fillId="0" borderId="0" xfId="0" applyFont="1" applyFill="1" applyBorder="1"/>
    <xf numFmtId="0" fontId="38" fillId="13" borderId="0" xfId="0" applyFont="1" applyFill="1" applyBorder="1"/>
    <xf numFmtId="0" fontId="36" fillId="13" borderId="0" xfId="0" applyFont="1" applyFill="1" applyBorder="1"/>
    <xf numFmtId="0" fontId="36" fillId="14" borderId="0" xfId="0" applyFont="1" applyFill="1" applyBorder="1"/>
    <xf numFmtId="0" fontId="36" fillId="0" borderId="0" xfId="0" applyFont="1" applyFill="1" applyBorder="1" applyAlignment="1">
      <alignment horizontal="center"/>
    </xf>
    <xf numFmtId="0" fontId="39" fillId="0" borderId="0" xfId="0" applyFont="1" applyFill="1" applyBorder="1" applyAlignment="1">
      <alignment horizontal="left"/>
    </xf>
    <xf numFmtId="0" fontId="41" fillId="0" borderId="0" xfId="0" applyFont="1" applyFill="1" applyBorder="1" applyAlignment="1">
      <alignment horizontal="left"/>
    </xf>
    <xf numFmtId="0" fontId="41" fillId="15" borderId="20" xfId="0" applyFont="1" applyFill="1" applyBorder="1" applyAlignment="1">
      <alignment horizontal="left" vertical="center"/>
    </xf>
    <xf numFmtId="0" fontId="41" fillId="15" borderId="1" xfId="0" applyFont="1" applyFill="1" applyBorder="1" applyAlignment="1">
      <alignment horizontal="left" vertical="center"/>
    </xf>
    <xf numFmtId="0" fontId="41" fillId="15" borderId="21" xfId="0" applyFont="1" applyFill="1" applyBorder="1" applyAlignment="1">
      <alignment horizontal="left" vertical="center"/>
    </xf>
    <xf numFmtId="0" fontId="36" fillId="0" borderId="0" xfId="0" applyFont="1" applyFill="1" applyBorder="1" applyAlignment="1"/>
    <xf numFmtId="0" fontId="42" fillId="0" borderId="0" xfId="0" applyFont="1" applyFill="1" applyBorder="1" applyAlignment="1">
      <alignment horizontal="right"/>
    </xf>
    <xf numFmtId="0" fontId="36" fillId="15" borderId="22" xfId="0" applyFont="1" applyFill="1" applyBorder="1"/>
    <xf numFmtId="0" fontId="36" fillId="15" borderId="23" xfId="0" applyFont="1" applyFill="1" applyBorder="1"/>
    <xf numFmtId="0" fontId="36" fillId="15" borderId="24" xfId="0" applyFont="1" applyFill="1" applyBorder="1"/>
    <xf numFmtId="0" fontId="42" fillId="0" borderId="0" xfId="0" applyFont="1" applyFill="1" applyBorder="1" applyAlignment="1">
      <alignment horizontal="right" wrapText="1"/>
    </xf>
    <xf numFmtId="0" fontId="43" fillId="0" borderId="0" xfId="0" applyFont="1" applyFill="1" applyBorder="1"/>
    <xf numFmtId="0" fontId="36" fillId="0" borderId="0" xfId="0" quotePrefix="1" applyFont="1" applyFill="1" applyBorder="1" applyAlignment="1">
      <alignment horizontal="right"/>
    </xf>
    <xf numFmtId="0" fontId="41" fillId="15" borderId="25" xfId="0" applyFont="1" applyFill="1" applyBorder="1"/>
    <xf numFmtId="0" fontId="36" fillId="15" borderId="26" xfId="0" applyFont="1" applyFill="1" applyBorder="1"/>
    <xf numFmtId="0" fontId="36" fillId="15" borderId="27" xfId="0" applyFont="1" applyFill="1" applyBorder="1"/>
    <xf numFmtId="0" fontId="41" fillId="15" borderId="28" xfId="0" applyFont="1" applyFill="1" applyBorder="1"/>
    <xf numFmtId="0" fontId="36" fillId="15" borderId="29" xfId="0" applyFont="1" applyFill="1" applyBorder="1"/>
    <xf numFmtId="0" fontId="36" fillId="15" borderId="30" xfId="0" applyFont="1" applyFill="1" applyBorder="1"/>
    <xf numFmtId="0" fontId="41" fillId="0" borderId="0" xfId="0" applyFont="1" applyFill="1" applyBorder="1" applyAlignment="1">
      <alignment horizontal="right" wrapText="1"/>
    </xf>
    <xf numFmtId="0" fontId="38" fillId="14" borderId="0" xfId="0" applyFont="1" applyFill="1" applyBorder="1"/>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2" borderId="39" xfId="0" applyNumberFormat="1"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0" borderId="38" xfId="0" applyFont="1" applyBorder="1" applyAlignment="1" applyProtection="1">
      <alignment horizontal="center"/>
      <protection hidden="1"/>
    </xf>
    <xf numFmtId="0" fontId="35" fillId="0" borderId="0" xfId="0" applyFont="1" applyAlignment="1" applyProtection="1">
      <alignment horizontal="left" vertical="top" wrapText="1"/>
      <protection hidden="1"/>
    </xf>
    <xf numFmtId="0" fontId="21"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20" fillId="0" borderId="0" xfId="0" applyFont="1" applyBorder="1" applyAlignment="1" applyProtection="1">
      <alignment horizontal="left" vertical="top" wrapText="1"/>
      <protection hidden="1"/>
    </xf>
    <xf numFmtId="0" fontId="19" fillId="0" borderId="34" xfId="0"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protection hidden="1"/>
    </xf>
    <xf numFmtId="0" fontId="5" fillId="0" borderId="23" xfId="0" applyFont="1" applyFill="1" applyBorder="1" applyAlignment="1" applyProtection="1">
      <alignment horizontal="center"/>
      <protection hidden="1"/>
    </xf>
    <xf numFmtId="0" fontId="5" fillId="0" borderId="24" xfId="0" applyFont="1" applyFill="1" applyBorder="1" applyAlignment="1" applyProtection="1">
      <alignment horizontal="center"/>
      <protection hidden="1"/>
    </xf>
    <xf numFmtId="0" fontId="4" fillId="0" borderId="29" xfId="0" applyFont="1" applyFill="1" applyBorder="1" applyAlignment="1" applyProtection="1">
      <alignment horizont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9" xfId="0" applyFont="1" applyFill="1" applyBorder="1" applyAlignment="1" applyProtection="1">
      <alignment horizontal="center"/>
      <protection hidden="1"/>
    </xf>
    <xf numFmtId="0" fontId="11" fillId="8" borderId="36" xfId="0" applyFont="1" applyFill="1" applyBorder="1" applyAlignment="1" applyProtection="1">
      <alignment horizontal="left" wrapText="1"/>
      <protection hidden="1"/>
    </xf>
    <xf numFmtId="0" fontId="11" fillId="8" borderId="17"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37" fillId="0" borderId="0" xfId="0" applyFont="1" applyFill="1" applyBorder="1" applyAlignment="1">
      <alignment horizontal="center"/>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4" fillId="0" borderId="28" xfId="1" applyFont="1" applyFill="1" applyBorder="1" applyAlignment="1" applyProtection="1">
      <alignment horizontal="left" vertical="center"/>
    </xf>
    <xf numFmtId="0" fontId="44" fillId="0" borderId="29" xfId="1" applyFont="1" applyFill="1" applyBorder="1" applyAlignment="1" applyProtection="1">
      <alignment horizontal="left" vertical="center"/>
    </xf>
    <xf numFmtId="0" fontId="44" fillId="0" borderId="30" xfId="1" applyFont="1" applyFill="1" applyBorder="1" applyAlignment="1" applyProtection="1">
      <alignment horizontal="left" vertical="center"/>
    </xf>
    <xf numFmtId="0" fontId="29" fillId="0" borderId="25" xfId="2" applyFont="1" applyFill="1" applyBorder="1" applyAlignment="1" applyProtection="1">
      <alignment horizontal="left" vertical="center" wrapText="1"/>
      <protection hidden="1"/>
    </xf>
    <xf numFmtId="0" fontId="29" fillId="0" borderId="26" xfId="2" applyFont="1" applyFill="1" applyBorder="1" applyAlignment="1" applyProtection="1">
      <alignment horizontal="left" vertical="center" wrapText="1"/>
      <protection hidden="1"/>
    </xf>
    <xf numFmtId="0" fontId="29" fillId="0" borderId="27" xfId="2" applyFont="1" applyFill="1" applyBorder="1" applyAlignment="1" applyProtection="1">
      <alignment horizontal="left" vertical="center" wrapText="1"/>
      <protection hidden="1"/>
    </xf>
    <xf numFmtId="0" fontId="45" fillId="0" borderId="0" xfId="0" applyFont="1" applyFill="1" applyBorder="1" applyAlignment="1">
      <alignment horizontal="left" wrapText="1"/>
    </xf>
    <xf numFmtId="0" fontId="36" fillId="0" borderId="0" xfId="0" applyFont="1" applyFill="1" applyBorder="1" applyAlignment="1">
      <alignment horizontal="left"/>
    </xf>
    <xf numFmtId="0" fontId="36" fillId="0" borderId="22" xfId="0" applyFont="1" applyFill="1" applyBorder="1" applyAlignment="1">
      <alignment horizontal="left" wrapText="1"/>
    </xf>
    <xf numFmtId="0" fontId="36" fillId="0" borderId="23" xfId="0" applyFont="1" applyFill="1" applyBorder="1" applyAlignment="1">
      <alignment horizontal="left" wrapText="1"/>
    </xf>
    <xf numFmtId="0" fontId="36" fillId="0" borderId="24" xfId="0" applyFont="1" applyFill="1" applyBorder="1" applyAlignment="1">
      <alignment horizontal="left" wrapText="1"/>
    </xf>
    <xf numFmtId="0" fontId="36" fillId="0" borderId="22"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8" fillId="13" borderId="0" xfId="0" applyFont="1" applyFill="1" applyBorder="1" applyAlignment="1">
      <alignment horizontal="left" wrapText="1"/>
    </xf>
    <xf numFmtId="0" fontId="36" fillId="14" borderId="22" xfId="0" applyFont="1" applyFill="1" applyBorder="1" applyAlignment="1">
      <alignment horizontal="left" wrapText="1"/>
    </xf>
    <xf numFmtId="0" fontId="36" fillId="14" borderId="23" xfId="0" applyFont="1" applyFill="1" applyBorder="1" applyAlignment="1">
      <alignment horizontal="left" wrapText="1"/>
    </xf>
    <xf numFmtId="0" fontId="36" fillId="14" borderId="24" xfId="0" applyFont="1" applyFill="1" applyBorder="1" applyAlignment="1">
      <alignment horizontal="left" wrapText="1"/>
    </xf>
    <xf numFmtId="0" fontId="36" fillId="0" borderId="22" xfId="0" applyFont="1" applyFill="1" applyBorder="1" applyAlignment="1">
      <alignment horizontal="left"/>
    </xf>
    <xf numFmtId="0" fontId="36" fillId="0" borderId="23" xfId="0" applyFont="1" applyFill="1" applyBorder="1" applyAlignment="1">
      <alignment horizontal="left"/>
    </xf>
    <xf numFmtId="0" fontId="36" fillId="0" borderId="24" xfId="0" applyFont="1" applyFill="1" applyBorder="1" applyAlignment="1">
      <alignment horizontal="left"/>
    </xf>
    <xf numFmtId="0" fontId="42" fillId="0" borderId="0" xfId="0" applyFont="1" applyFill="1" applyBorder="1" applyAlignment="1">
      <alignment horizontal="right" vertical="center" wrapText="1"/>
    </xf>
    <xf numFmtId="0" fontId="41" fillId="15" borderId="37" xfId="0" applyFont="1" applyFill="1" applyBorder="1" applyAlignment="1">
      <alignment horizontal="left" vertical="center" wrapText="1"/>
    </xf>
    <xf numFmtId="0" fontId="41" fillId="15" borderId="0" xfId="0" applyFont="1" applyFill="1" applyBorder="1" applyAlignment="1">
      <alignment horizontal="left" vertical="center" wrapText="1"/>
    </xf>
    <xf numFmtId="0" fontId="41" fillId="15" borderId="34"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07" name="Oval 68"/>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08" name="Oval 69"/>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09" name="Oval 70"/>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10" name="Rectangle 71"/>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11" name="Rectangle 72"/>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12" name="Rectangle 73"/>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14"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15"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16"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17"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20" customWidth="1"/>
    <col min="2" max="2" width="26.5703125" style="69" customWidth="1"/>
    <col min="3" max="3" width="58.42578125" style="69" customWidth="1"/>
    <col min="4" max="4" width="20.5703125" style="69" customWidth="1"/>
    <col min="5" max="5" width="8.7109375" style="69" hidden="1" customWidth="1"/>
    <col min="6" max="6" width="8.7109375" style="103" hidden="1" customWidth="1"/>
    <col min="7" max="7" width="8.7109375" style="69" hidden="1" customWidth="1"/>
    <col min="8" max="10" width="8.7109375" style="103" hidden="1" customWidth="1"/>
    <col min="11" max="16384" width="9.140625" style="69"/>
  </cols>
  <sheetData>
    <row r="1" spans="1:16" x14ac:dyDescent="0.2">
      <c r="A1" s="120" t="s">
        <v>139</v>
      </c>
    </row>
    <row r="2" spans="1:16" ht="6" customHeight="1" x14ac:dyDescent="0.2"/>
    <row r="3" spans="1:16" s="66" customFormat="1" ht="31.5" x14ac:dyDescent="0.2">
      <c r="A3" s="178" t="str">
        <f>C3</f>
        <v>Residential Refrigerators, Refrigerator-Freezers, and Freezers</v>
      </c>
      <c r="B3" s="95" t="s">
        <v>0</v>
      </c>
      <c r="C3" s="96" t="s">
        <v>49</v>
      </c>
      <c r="D3" s="109" t="s">
        <v>140</v>
      </c>
      <c r="E3" s="173" t="s">
        <v>77</v>
      </c>
      <c r="F3" s="173" t="s">
        <v>70</v>
      </c>
      <c r="G3" s="173" t="s">
        <v>71</v>
      </c>
      <c r="H3" s="173" t="s">
        <v>72</v>
      </c>
      <c r="I3" s="173" t="s">
        <v>73</v>
      </c>
      <c r="J3" s="173" t="s">
        <v>74</v>
      </c>
      <c r="K3" s="70"/>
      <c r="L3" s="70"/>
      <c r="N3" s="70"/>
      <c r="O3" s="70"/>
      <c r="P3" s="71"/>
    </row>
    <row r="4" spans="1:16" s="66" customFormat="1" ht="9.9499999999999993" customHeight="1" x14ac:dyDescent="0.2">
      <c r="A4" s="178" t="str">
        <f>RIGHT(D3,LEN(D3)-8)</f>
        <v>4.4</v>
      </c>
      <c r="B4" s="72"/>
      <c r="C4" s="72"/>
      <c r="D4" s="67"/>
      <c r="F4" s="103"/>
      <c r="G4" s="82"/>
      <c r="H4" s="129"/>
      <c r="I4" s="129"/>
      <c r="J4" s="129"/>
      <c r="K4" s="70"/>
      <c r="L4" s="70"/>
      <c r="M4" s="70"/>
      <c r="N4" s="70"/>
      <c r="O4" s="70"/>
      <c r="P4" s="71"/>
    </row>
    <row r="5" spans="1:16" s="66" customFormat="1" ht="20.100000000000001" customHeight="1" x14ac:dyDescent="0.2">
      <c r="A5" s="114"/>
      <c r="C5" s="97" t="s">
        <v>31</v>
      </c>
      <c r="D5" s="98"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33">
        <f>F11</f>
        <v>0</v>
      </c>
      <c r="F5" s="186" t="str">
        <f>G39</f>
        <v/>
      </c>
      <c r="G5" s="186" t="str">
        <f>G55</f>
        <v/>
      </c>
      <c r="H5" s="186" t="str">
        <f>G71</f>
        <v/>
      </c>
      <c r="I5" s="186" t="str">
        <f>G87</f>
        <v/>
      </c>
      <c r="J5" s="186" t="str">
        <f>G103</f>
        <v/>
      </c>
      <c r="K5" s="70"/>
      <c r="L5" s="70"/>
      <c r="M5" s="70"/>
      <c r="N5" s="70"/>
      <c r="O5" s="70"/>
      <c r="P5" s="71"/>
    </row>
    <row r="6" spans="1:16" s="66" customFormat="1" ht="9.9499999999999993" customHeight="1" x14ac:dyDescent="0.2">
      <c r="A6" s="114"/>
      <c r="C6" s="75"/>
      <c r="D6" s="67"/>
      <c r="F6" s="186" t="str">
        <f>G40</f>
        <v/>
      </c>
      <c r="G6" s="186" t="str">
        <f>G56</f>
        <v/>
      </c>
      <c r="H6" s="186" t="str">
        <f>G72</f>
        <v/>
      </c>
      <c r="I6" s="186" t="str">
        <f>G88</f>
        <v/>
      </c>
      <c r="J6" s="186" t="str">
        <f>G104</f>
        <v/>
      </c>
      <c r="K6" s="70"/>
      <c r="L6" s="70"/>
      <c r="M6" s="70"/>
      <c r="N6" s="70"/>
      <c r="O6" s="70"/>
      <c r="P6" s="71"/>
    </row>
    <row r="7" spans="1:16" s="66" customFormat="1" ht="20.100000000000001" customHeight="1" x14ac:dyDescent="0.2">
      <c r="A7" s="114"/>
      <c r="C7" s="97" t="s">
        <v>32</v>
      </c>
      <c r="D7" s="99" t="str">
        <f>IF(OR(D5="Error",Input!D3="Error"),"Error",IF(OR(D5="No Data",Input!D3="No Data"),"No Data","OK"))</f>
        <v>No Data</v>
      </c>
      <c r="E7" s="172" t="str">
        <f>IF(E5=1,"Manuf",IF(E5=2,"Importer",IF(E5=3,"Third-Party","No Type")))</f>
        <v>No Type</v>
      </c>
      <c r="F7" s="186" t="str">
        <f>G41</f>
        <v/>
      </c>
      <c r="G7" s="186" t="str">
        <f>G57</f>
        <v/>
      </c>
      <c r="H7" s="186" t="str">
        <f>G73</f>
        <v/>
      </c>
      <c r="I7" s="186" t="str">
        <f>G89</f>
        <v/>
      </c>
      <c r="J7" s="186" t="str">
        <f>G105</f>
        <v/>
      </c>
      <c r="K7" s="70"/>
      <c r="L7" s="70"/>
      <c r="M7" s="70"/>
      <c r="N7" s="70"/>
      <c r="O7" s="70"/>
      <c r="P7" s="71"/>
    </row>
    <row r="8" spans="1:16" s="66" customFormat="1" ht="9.9499999999999993" customHeight="1" x14ac:dyDescent="0.2">
      <c r="A8" s="114"/>
      <c r="B8" s="72"/>
      <c r="C8" s="72"/>
      <c r="D8" s="67"/>
      <c r="F8" s="103"/>
      <c r="G8" s="83"/>
      <c r="H8" s="129"/>
      <c r="I8" s="103"/>
      <c r="J8" s="103"/>
      <c r="K8" s="70"/>
      <c r="L8" s="70"/>
      <c r="M8" s="70"/>
      <c r="N8" s="70"/>
      <c r="O8" s="70"/>
      <c r="P8" s="71"/>
    </row>
    <row r="9" spans="1:16" s="66" customFormat="1" ht="20.100000000000001" customHeight="1" x14ac:dyDescent="0.2">
      <c r="B9" s="163" t="s">
        <v>75</v>
      </c>
      <c r="C9" s="72"/>
      <c r="D9" s="67"/>
      <c r="F9" s="103"/>
      <c r="G9" s="83"/>
      <c r="H9" s="129"/>
      <c r="I9" s="103"/>
      <c r="J9" s="103"/>
      <c r="K9" s="70"/>
      <c r="L9" s="70"/>
      <c r="M9" s="70"/>
      <c r="N9" s="70"/>
      <c r="O9" s="70"/>
      <c r="P9" s="71"/>
    </row>
    <row r="10" spans="1:16" s="66" customFormat="1" ht="15" customHeight="1" x14ac:dyDescent="0.2">
      <c r="A10" s="114"/>
      <c r="B10" s="111" t="s">
        <v>50</v>
      </c>
      <c r="C10" s="72"/>
      <c r="D10" s="67"/>
      <c r="F10" s="103"/>
      <c r="G10" s="83"/>
      <c r="H10" s="129"/>
      <c r="I10" s="103"/>
      <c r="J10" s="103"/>
      <c r="K10" s="70"/>
      <c r="L10" s="70"/>
      <c r="M10" s="70"/>
      <c r="N10" s="70"/>
      <c r="O10" s="70"/>
      <c r="P10" s="71"/>
    </row>
    <row r="11" spans="1:16" s="66" customFormat="1" ht="20.100000000000001" customHeight="1" x14ac:dyDescent="0.2">
      <c r="A11" s="114"/>
      <c r="B11" s="125"/>
      <c r="C11" s="72"/>
      <c r="D11" s="67"/>
      <c r="F11" s="162">
        <v>0</v>
      </c>
      <c r="G11" s="83"/>
      <c r="H11" s="129"/>
      <c r="I11" s="103"/>
      <c r="J11" s="103"/>
      <c r="K11" s="70"/>
      <c r="L11" s="70"/>
      <c r="M11" s="70"/>
      <c r="N11" s="70"/>
      <c r="O11" s="70"/>
      <c r="P11" s="71"/>
    </row>
    <row r="12" spans="1:16" s="66" customFormat="1" ht="20.100000000000001" customHeight="1" x14ac:dyDescent="0.2">
      <c r="A12" s="114"/>
      <c r="B12" s="125"/>
      <c r="C12" s="128"/>
      <c r="D12" s="110" t="str">
        <f>IF(OR(F11=1,F11=2,F11=3),"","  Please enter required data")</f>
        <v xml:space="preserve">  Please enter required data</v>
      </c>
      <c r="F12" s="102" t="str">
        <f>IF(F11=1,"Domestic Manufacturer",IF(F11=2,"Importer",IF(F11=3,"Third-Party Representative","No Submitter Type Chosen")))</f>
        <v>No Submitter Type Chosen</v>
      </c>
      <c r="G12" s="83"/>
      <c r="H12" s="129"/>
      <c r="I12" s="103"/>
      <c r="J12" s="103"/>
      <c r="K12" s="70"/>
      <c r="L12" s="70"/>
      <c r="M12" s="70"/>
      <c r="N12" s="70"/>
      <c r="O12" s="70"/>
      <c r="P12" s="71"/>
    </row>
    <row r="13" spans="1:16" s="66" customFormat="1" ht="20.100000000000001" customHeight="1" x14ac:dyDescent="0.2">
      <c r="A13" s="114"/>
      <c r="B13" s="125"/>
      <c r="C13" s="72"/>
      <c r="D13" s="67"/>
      <c r="F13" s="103"/>
      <c r="G13" s="83"/>
      <c r="H13" s="129"/>
      <c r="I13" s="103"/>
      <c r="J13" s="103"/>
      <c r="K13" s="70"/>
      <c r="L13" s="70"/>
      <c r="M13" s="70"/>
      <c r="N13" s="70"/>
      <c r="O13" s="70"/>
      <c r="P13" s="71"/>
    </row>
    <row r="14" spans="1:16" s="66" customFormat="1" ht="31.5" customHeight="1" x14ac:dyDescent="0.2">
      <c r="A14" s="114"/>
      <c r="B14" s="239" t="s">
        <v>51</v>
      </c>
      <c r="C14" s="239"/>
      <c r="D14" s="67"/>
      <c r="F14" s="155"/>
      <c r="G14" s="83"/>
      <c r="H14" s="129"/>
      <c r="I14" s="103"/>
      <c r="J14" s="103"/>
      <c r="K14" s="70"/>
      <c r="L14" s="70"/>
      <c r="M14" s="70"/>
      <c r="N14" s="70"/>
      <c r="O14" s="70"/>
      <c r="P14" s="71"/>
    </row>
    <row r="15" spans="1:16" ht="15" customHeight="1" x14ac:dyDescent="0.2">
      <c r="A15" s="114"/>
      <c r="B15" s="101"/>
      <c r="C15" s="101"/>
      <c r="D15" s="104"/>
      <c r="G15" s="105"/>
      <c r="H15" s="129"/>
      <c r="K15" s="94"/>
      <c r="L15" s="94"/>
      <c r="M15" s="94"/>
      <c r="N15" s="94"/>
      <c r="O15" s="94"/>
      <c r="P15" s="106"/>
    </row>
    <row r="16" spans="1:16" ht="9.9499999999999993" customHeight="1" x14ac:dyDescent="0.2">
      <c r="A16" s="114"/>
      <c r="B16" s="100" t="s">
        <v>52</v>
      </c>
      <c r="C16" s="101"/>
      <c r="G16" s="105"/>
      <c r="H16" s="129"/>
      <c r="K16" s="94"/>
      <c r="L16" s="94"/>
      <c r="M16" s="94"/>
      <c r="N16" s="94"/>
      <c r="O16" s="94"/>
      <c r="P16" s="106"/>
    </row>
    <row r="17" spans="1:16" ht="9.9499999999999993" customHeight="1" thickBot="1" x14ac:dyDescent="0.25">
      <c r="A17" s="114"/>
      <c r="B17" s="101"/>
      <c r="C17" s="101"/>
      <c r="D17" s="104"/>
      <c r="G17" s="105"/>
      <c r="H17" s="129"/>
      <c r="K17" s="94"/>
      <c r="L17" s="94"/>
      <c r="M17" s="94"/>
      <c r="N17" s="94"/>
      <c r="O17" s="94"/>
      <c r="P17" s="106"/>
    </row>
    <row r="18" spans="1:16" s="102" customFormat="1" thickBot="1" x14ac:dyDescent="0.25">
      <c r="A18" s="114"/>
      <c r="B18" s="123" t="s">
        <v>56</v>
      </c>
      <c r="C18" s="145"/>
      <c r="D18" s="110" t="str">
        <f>IF(ISBLANK(C18),"  Please enter required data",IF(ISNONTEXT(C18),"  Please enter required data",""))</f>
        <v xml:space="preserve">  Please enter required data</v>
      </c>
      <c r="F18" s="103"/>
      <c r="H18" s="103"/>
      <c r="I18" s="103"/>
      <c r="J18" s="103"/>
      <c r="K18" s="112"/>
      <c r="L18" s="112"/>
      <c r="M18" s="112"/>
      <c r="N18" s="112"/>
      <c r="O18" s="112"/>
      <c r="P18" s="113"/>
    </row>
    <row r="19" spans="1:16" s="102" customFormat="1" ht="23.25" thickBot="1" x14ac:dyDescent="0.25">
      <c r="A19" s="114"/>
      <c r="B19" s="123" t="s">
        <v>55</v>
      </c>
      <c r="C19" s="145"/>
      <c r="D19" s="110" t="str">
        <f>IF(ISBLANK(C19),"  Please enter required data",IF(ISNONTEXT(C19),"  Please enter required data",""))</f>
        <v xml:space="preserve">  Please enter required data</v>
      </c>
      <c r="F19" s="112" t="s">
        <v>63</v>
      </c>
      <c r="H19" s="103"/>
      <c r="I19" s="103"/>
      <c r="J19" s="103"/>
      <c r="K19" s="112"/>
      <c r="L19" s="112"/>
      <c r="M19" s="112"/>
      <c r="N19" s="112"/>
      <c r="O19" s="112"/>
      <c r="P19" s="113"/>
    </row>
    <row r="20" spans="1:16" s="102" customFormat="1" thickBot="1" x14ac:dyDescent="0.25">
      <c r="A20" s="114"/>
      <c r="B20" s="123" t="s">
        <v>54</v>
      </c>
      <c r="C20" s="145"/>
      <c r="D20" s="110" t="str">
        <f>IF(ISBLANK(C20),"  Please enter required data",IF(ISNONTEXT(C20),"  Please enter required data",""))</f>
        <v xml:space="preserve">  Please enter required data</v>
      </c>
      <c r="F20" s="103"/>
      <c r="H20" s="103"/>
      <c r="I20" s="103"/>
      <c r="J20" s="103"/>
      <c r="K20" s="112"/>
      <c r="L20" s="112"/>
      <c r="M20" s="112"/>
      <c r="N20" s="112"/>
      <c r="O20" s="112"/>
      <c r="P20" s="113"/>
    </row>
    <row r="21" spans="1:16" s="102" customFormat="1" thickBot="1" x14ac:dyDescent="0.25">
      <c r="A21" s="114"/>
      <c r="B21" s="123" t="s">
        <v>53</v>
      </c>
      <c r="C21" s="145"/>
      <c r="D21" s="110" t="str">
        <f>IF(ISBLANK(C21),"  Please enter required data","")</f>
        <v xml:space="preserve">  Please enter required data</v>
      </c>
      <c r="F21" s="103"/>
      <c r="H21" s="103"/>
      <c r="I21" s="103"/>
      <c r="J21" s="103"/>
      <c r="K21" s="112"/>
      <c r="L21" s="112"/>
      <c r="M21" s="112"/>
      <c r="N21" s="112"/>
      <c r="O21" s="112"/>
      <c r="P21" s="113"/>
    </row>
    <row r="22" spans="1:16" s="102" customFormat="1" thickBot="1" x14ac:dyDescent="0.25">
      <c r="A22" s="114"/>
      <c r="B22" s="123" t="s">
        <v>58</v>
      </c>
      <c r="C22" s="145"/>
      <c r="D22" s="110" t="str">
        <f>IF(ISBLANK(C22),"  Please enter required data","")</f>
        <v xml:space="preserve">  Please enter required data</v>
      </c>
      <c r="F22" s="103"/>
      <c r="H22" s="103"/>
      <c r="I22" s="103"/>
      <c r="J22" s="103"/>
      <c r="K22" s="112"/>
      <c r="L22" s="112"/>
      <c r="M22" s="112"/>
      <c r="N22" s="112"/>
      <c r="O22" s="112"/>
      <c r="P22" s="113"/>
    </row>
    <row r="23" spans="1:16" s="102" customFormat="1" ht="18.75" thickBot="1" x14ac:dyDescent="0.25">
      <c r="A23" s="114"/>
      <c r="B23" s="123" t="s">
        <v>57</v>
      </c>
      <c r="C23" s="148"/>
      <c r="D23" s="110" t="str">
        <f>IF(IF(ISERROR(FIND("@",C23)),1,0)+IF(ISERROR(FIND(".",C23)),1,0)&gt;0,"  Please enter required data"," ")</f>
        <v xml:space="preserve">  Please enter required data</v>
      </c>
      <c r="F23" s="103"/>
      <c r="H23" s="103"/>
      <c r="I23" s="103"/>
      <c r="J23" s="103"/>
      <c r="K23" s="112"/>
      <c r="L23" s="112"/>
      <c r="M23" s="112"/>
      <c r="N23" s="112"/>
      <c r="O23" s="112"/>
      <c r="P23" s="113"/>
    </row>
    <row r="24" spans="1:16" s="102" customFormat="1" ht="45.75" thickBot="1" x14ac:dyDescent="0.25">
      <c r="A24" s="114"/>
      <c r="B24" s="134" t="s">
        <v>91</v>
      </c>
      <c r="C24" s="145"/>
      <c r="D24" s="110" t="str">
        <f>IF(F11=2,"",IF(ISBLANK(C24),"","  No entry should be made"))</f>
        <v/>
      </c>
      <c r="F24" s="155"/>
      <c r="H24" s="103"/>
      <c r="I24" s="103"/>
      <c r="J24" s="103"/>
      <c r="K24" s="112"/>
      <c r="L24" s="112"/>
      <c r="M24" s="112"/>
      <c r="N24" s="112"/>
      <c r="O24" s="112"/>
      <c r="P24" s="113"/>
    </row>
    <row r="25" spans="1:16" s="102" customFormat="1" ht="20.100000000000001" customHeight="1" thickBot="1" x14ac:dyDescent="0.25">
      <c r="A25" s="164"/>
      <c r="B25" s="165"/>
      <c r="C25" s="171"/>
      <c r="D25" s="166"/>
      <c r="F25" s="155"/>
      <c r="H25" s="103"/>
      <c r="I25" s="103"/>
      <c r="J25" s="103"/>
      <c r="K25" s="112"/>
      <c r="L25" s="112"/>
      <c r="M25" s="112"/>
      <c r="N25" s="112"/>
      <c r="O25" s="112"/>
      <c r="P25" s="113"/>
    </row>
    <row r="26" spans="1:16" s="66" customFormat="1" ht="20.100000000000001" customHeight="1" x14ac:dyDescent="0.25">
      <c r="A26" s="114"/>
      <c r="B26" s="167" t="s">
        <v>81</v>
      </c>
      <c r="C26" s="72"/>
      <c r="D26" s="67"/>
      <c r="F26" s="103"/>
      <c r="H26" s="103"/>
      <c r="I26" s="103"/>
      <c r="J26" s="103"/>
      <c r="K26" s="70"/>
      <c r="L26" s="70"/>
      <c r="M26" s="70"/>
      <c r="N26" s="70"/>
      <c r="O26" s="70"/>
      <c r="P26" s="71"/>
    </row>
    <row r="27" spans="1:16" s="66" customFormat="1" ht="30" customHeight="1" x14ac:dyDescent="0.2">
      <c r="A27" s="114"/>
      <c r="B27" s="240" t="s">
        <v>62</v>
      </c>
      <c r="C27" s="240"/>
      <c r="D27" s="240"/>
      <c r="E27" s="84"/>
      <c r="F27" s="156"/>
      <c r="G27" s="84"/>
      <c r="H27" s="103"/>
      <c r="I27" s="103"/>
      <c r="J27" s="103"/>
      <c r="K27" s="70"/>
      <c r="L27" s="70"/>
      <c r="M27" s="70"/>
      <c r="N27" s="70"/>
      <c r="O27" s="70"/>
      <c r="P27" s="71"/>
    </row>
    <row r="28" spans="1:16" s="66" customFormat="1" ht="9.9499999999999993" customHeight="1" thickBot="1" x14ac:dyDescent="0.25">
      <c r="A28" s="114"/>
      <c r="B28" s="135"/>
      <c r="C28" s="135"/>
      <c r="D28" s="135"/>
      <c r="E28" s="84"/>
      <c r="F28" s="156"/>
      <c r="G28" s="84"/>
      <c r="H28" s="103"/>
      <c r="I28" s="103"/>
      <c r="J28" s="103"/>
      <c r="K28" s="70"/>
      <c r="L28" s="70"/>
      <c r="M28" s="70"/>
      <c r="N28" s="70"/>
      <c r="O28" s="70"/>
      <c r="P28" s="71"/>
    </row>
    <row r="29" spans="1:16" s="66" customFormat="1" ht="47.25" customHeight="1" thickBot="1" x14ac:dyDescent="0.25">
      <c r="A29" s="114"/>
      <c r="B29" s="136" t="s">
        <v>82</v>
      </c>
      <c r="C29" s="137"/>
      <c r="D29" s="110" t="str">
        <f>IF(F11=3,IF(ISNUMBER(C29),"","  Please enter required data"),IF(ISBLANK(C29),"","  No entry should be made"))</f>
        <v/>
      </c>
      <c r="E29" s="154"/>
      <c r="F29" s="160">
        <f>C29</f>
        <v>0</v>
      </c>
      <c r="G29" s="154"/>
      <c r="H29" s="103"/>
      <c r="I29" s="103"/>
      <c r="J29" s="103"/>
      <c r="K29" s="70"/>
      <c r="L29" s="70"/>
      <c r="M29" s="70"/>
      <c r="N29" s="70"/>
      <c r="O29" s="70"/>
      <c r="P29" s="71"/>
    </row>
    <row r="30" spans="1:16" s="66" customFormat="1" ht="9.9499999999999993" customHeight="1" x14ac:dyDescent="0.2">
      <c r="A30" s="114"/>
      <c r="B30" s="135"/>
      <c r="C30" s="135"/>
      <c r="D30" s="135"/>
      <c r="E30" s="84"/>
      <c r="F30" s="156"/>
      <c r="G30" s="84"/>
      <c r="H30" s="103"/>
      <c r="I30" s="103"/>
      <c r="J30" s="103"/>
      <c r="K30" s="70"/>
      <c r="L30" s="70"/>
      <c r="M30" s="70"/>
      <c r="N30" s="70"/>
      <c r="O30" s="70"/>
      <c r="P30" s="71"/>
    </row>
    <row r="31" spans="1:16" s="66" customFormat="1" ht="15" customHeight="1" thickBot="1" x14ac:dyDescent="0.25">
      <c r="A31" s="114"/>
      <c r="B31" s="72"/>
      <c r="C31" s="72"/>
      <c r="D31" s="67"/>
      <c r="F31" s="103"/>
      <c r="H31" s="103"/>
      <c r="I31" s="103"/>
      <c r="J31" s="103"/>
      <c r="K31" s="70"/>
      <c r="L31" s="70"/>
      <c r="M31" s="70"/>
      <c r="N31" s="70"/>
      <c r="O31" s="70"/>
      <c r="P31" s="71"/>
    </row>
    <row r="32" spans="1:16" s="102" customFormat="1" ht="13.5" thickBot="1" x14ac:dyDescent="0.25">
      <c r="A32" s="114"/>
      <c r="B32" s="150" t="s">
        <v>64</v>
      </c>
      <c r="C32" s="146"/>
      <c r="D32" s="110" t="str">
        <f>IF(AND($F$29&gt;=1,$F$11=3),IF(ISBLANK(C32),"  Please enter required data",IF(ISNONTEXT(C32),"  Please enter required data","")),IF(ISBLANK(C32),"","  No entry should be made"))</f>
        <v/>
      </c>
      <c r="F32" s="155"/>
      <c r="H32" s="103"/>
      <c r="I32" s="103"/>
      <c r="J32" s="103"/>
      <c r="K32" s="112"/>
      <c r="L32" s="112"/>
      <c r="M32" s="112"/>
      <c r="N32" s="112"/>
      <c r="O32" s="112"/>
      <c r="P32" s="113"/>
    </row>
    <row r="33" spans="1:21" s="102" customFormat="1" ht="23.25" thickBot="1" x14ac:dyDescent="0.25">
      <c r="A33" s="114"/>
      <c r="B33" s="150" t="s">
        <v>55</v>
      </c>
      <c r="C33" s="146"/>
      <c r="D33" s="110" t="str">
        <f>IF(AND($F$29&gt;=1,$F$11=3),IF(ISBLANK(C33),"  Please enter required data",IF(ISNONTEXT(C33),"  Please enter required data","")),IF(ISBLANK(C33),"","  No entry should be made"))</f>
        <v/>
      </c>
      <c r="F33" s="112" t="s">
        <v>63</v>
      </c>
      <c r="H33" s="103"/>
      <c r="I33" s="103"/>
      <c r="J33" s="103"/>
      <c r="K33" s="112"/>
      <c r="L33" s="112"/>
      <c r="M33" s="112"/>
      <c r="N33" s="112"/>
      <c r="O33" s="112"/>
      <c r="P33" s="113"/>
    </row>
    <row r="34" spans="1:21" s="102" customFormat="1" thickBot="1" x14ac:dyDescent="0.25">
      <c r="A34" s="114"/>
      <c r="B34" s="150" t="s">
        <v>69</v>
      </c>
      <c r="C34" s="146"/>
      <c r="D34" s="110" t="str">
        <f>IF(AND($F$29&gt;=1,$F$11=3),IF(ISBLANK(C34),"  Please enter required data",IF(ISNONTEXT(C34),"  Please enter required data","")),IF(ISBLANK(C34),"","  No entry should be made"))</f>
        <v/>
      </c>
      <c r="F34" s="155"/>
      <c r="H34" s="103"/>
      <c r="I34" s="103"/>
      <c r="J34" s="103"/>
      <c r="Q34" s="116"/>
      <c r="R34" s="116"/>
      <c r="S34" s="117"/>
      <c r="T34" s="118"/>
      <c r="U34" s="118"/>
    </row>
    <row r="35" spans="1:21" s="102" customFormat="1" thickBot="1" x14ac:dyDescent="0.25">
      <c r="A35" s="114"/>
      <c r="B35" s="150" t="s">
        <v>29</v>
      </c>
      <c r="C35" s="146"/>
      <c r="D35" s="110" t="str">
        <f>IF(AND($F$29&gt;=1,$F$11=3),IF(ISBLANK(C35),"  Please enter required data",""),IF(ISBLANK(C35),"","  No entry should be made"))</f>
        <v/>
      </c>
      <c r="E35" s="119"/>
      <c r="F35" s="156"/>
      <c r="G35" s="119"/>
      <c r="H35" s="103"/>
      <c r="I35" s="103"/>
      <c r="J35" s="103"/>
      <c r="K35" s="112"/>
      <c r="L35" s="112"/>
      <c r="M35" s="112"/>
      <c r="N35" s="112"/>
      <c r="O35" s="112"/>
      <c r="P35" s="113"/>
    </row>
    <row r="36" spans="1:21" s="102" customFormat="1" thickBot="1" x14ac:dyDescent="0.25">
      <c r="A36" s="114"/>
      <c r="B36" s="150" t="s">
        <v>59</v>
      </c>
      <c r="C36" s="146"/>
      <c r="D36" s="110" t="str">
        <f>IF(AND($F$29&gt;=1,$F$11=3),IF(ISBLANK(C36),"  Please enter required data",""),IF(ISBLANK(C36),"","  No entry should be made"))</f>
        <v/>
      </c>
      <c r="E36" s="119"/>
      <c r="F36" s="156"/>
      <c r="G36" s="119"/>
      <c r="H36" s="103"/>
      <c r="I36" s="103"/>
      <c r="J36" s="103"/>
      <c r="K36" s="112"/>
      <c r="L36" s="112"/>
      <c r="M36" s="112"/>
      <c r="N36" s="112"/>
      <c r="O36" s="112"/>
      <c r="P36" s="113"/>
    </row>
    <row r="37" spans="1:21" s="102" customFormat="1" ht="18.75" thickBot="1" x14ac:dyDescent="0.25">
      <c r="A37" s="114"/>
      <c r="B37" s="150" t="s">
        <v>60</v>
      </c>
      <c r="C37" s="152"/>
      <c r="D37" s="110" t="str">
        <f>IF(AND($F$29&gt;=1,$F$11=3),IF(IF(ISERROR(FIND("@",C37)),1,0)+IF(ISERROR(FIND(".",C37)),1,0)&gt;0,"  Please enter required data",""),IF(ISBLANK(C37),"","  No entry should be made"))</f>
        <v/>
      </c>
      <c r="E37" s="119"/>
      <c r="F37" s="157"/>
      <c r="G37" s="124"/>
      <c r="H37" s="103"/>
      <c r="I37" s="103"/>
      <c r="J37" s="103"/>
      <c r="K37" s="112"/>
      <c r="L37" s="112"/>
      <c r="M37" s="112"/>
      <c r="N37" s="112"/>
      <c r="O37" s="112"/>
      <c r="P37" s="113"/>
    </row>
    <row r="38" spans="1:21" s="102" customFormat="1" ht="9.9499999999999993" customHeight="1" x14ac:dyDescent="0.2">
      <c r="A38" s="114"/>
      <c r="B38" s="107"/>
      <c r="C38" s="108"/>
      <c r="D38" s="108"/>
      <c r="E38" s="119"/>
      <c r="F38" s="156"/>
      <c r="G38" s="119"/>
      <c r="H38" s="103"/>
      <c r="I38" s="103"/>
      <c r="J38" s="103"/>
      <c r="K38" s="112"/>
      <c r="L38" s="112"/>
      <c r="M38" s="112"/>
      <c r="N38" s="112"/>
      <c r="O38" s="112"/>
      <c r="P38" s="113"/>
    </row>
    <row r="39" spans="1:21" s="66" customFormat="1" ht="15" customHeight="1" x14ac:dyDescent="0.2">
      <c r="A39" s="114"/>
      <c r="B39" s="242" t="s">
        <v>95</v>
      </c>
      <c r="C39" s="183"/>
      <c r="D39" s="151"/>
      <c r="E39" s="84"/>
      <c r="F39" s="161" t="b">
        <v>0</v>
      </c>
      <c r="G39" s="115" t="str">
        <f>IF(F39=TRUE,"Domestic Manufacturer","")</f>
        <v/>
      </c>
      <c r="H39" s="103"/>
      <c r="I39" s="103"/>
      <c r="J39" s="103"/>
      <c r="K39" s="70"/>
      <c r="L39" s="70"/>
      <c r="M39" s="70"/>
      <c r="N39" s="70"/>
      <c r="O39" s="70"/>
      <c r="P39" s="71"/>
    </row>
    <row r="40" spans="1:21" s="66" customFormat="1" ht="27.75" customHeight="1" x14ac:dyDescent="0.2">
      <c r="A40" s="114"/>
      <c r="B40" s="242"/>
      <c r="C40" s="184"/>
      <c r="D40" s="110" t="str">
        <f>IF(AND($F$11=3,$F$29&gt;=1),IF(OR(F39=TRUE,F40=TRUE,F41=TRUE),"","  Please enter required data"),"")</f>
        <v/>
      </c>
      <c r="E40" s="84"/>
      <c r="F40" s="161" t="b">
        <v>0</v>
      </c>
      <c r="G40" s="115" t="str">
        <f>IF(F40=TRUE,"Importer","")</f>
        <v/>
      </c>
      <c r="H40" s="103"/>
      <c r="I40" s="103"/>
      <c r="J40" s="103"/>
      <c r="K40" s="70"/>
      <c r="L40" s="70"/>
      <c r="M40" s="70"/>
      <c r="N40" s="70"/>
      <c r="O40" s="70"/>
      <c r="P40" s="71"/>
    </row>
    <row r="41" spans="1:21" s="66" customFormat="1" ht="15" customHeight="1" x14ac:dyDescent="0.2">
      <c r="A41" s="114"/>
      <c r="B41" s="242"/>
      <c r="C41" s="185"/>
      <c r="D41" s="151"/>
      <c r="E41" s="84"/>
      <c r="F41" s="161" t="b">
        <v>0</v>
      </c>
      <c r="G41" s="115" t="str">
        <f>IF(F41=TRUE,"Private Labeler","")</f>
        <v/>
      </c>
      <c r="H41" s="103"/>
      <c r="I41" s="103"/>
      <c r="J41" s="103"/>
      <c r="K41" s="70"/>
      <c r="L41" s="70"/>
      <c r="M41" s="70"/>
      <c r="N41" s="70"/>
      <c r="O41" s="70"/>
      <c r="P41" s="71"/>
    </row>
    <row r="42" spans="1:21" s="66" customFormat="1" ht="9.9499999999999993" customHeight="1" thickBot="1" x14ac:dyDescent="0.25">
      <c r="A42" s="114"/>
      <c r="B42" s="76"/>
      <c r="C42" s="86"/>
      <c r="D42" s="86"/>
      <c r="E42" s="84"/>
      <c r="F42" s="156"/>
      <c r="G42" s="84"/>
      <c r="H42" s="103"/>
      <c r="I42" s="103"/>
      <c r="J42" s="103"/>
      <c r="K42" s="70"/>
      <c r="L42" s="70"/>
      <c r="M42" s="70"/>
      <c r="N42" s="70"/>
      <c r="O42" s="70"/>
      <c r="P42" s="71"/>
    </row>
    <row r="43" spans="1:21" s="66" customFormat="1" ht="34.5" thickBot="1" x14ac:dyDescent="0.25">
      <c r="A43" s="114"/>
      <c r="B43" s="153" t="s">
        <v>92</v>
      </c>
      <c r="C43" s="147"/>
      <c r="D43" s="110" t="str">
        <f>IF(AND($F$29&gt;=1,$F$11=3,F40=TRUE),"",IF(ISBLANK(C43),"","  No entry should be made"))</f>
        <v/>
      </c>
      <c r="E43" s="84"/>
      <c r="F43" s="187"/>
      <c r="G43" s="84"/>
      <c r="H43" s="103"/>
      <c r="I43" s="103"/>
      <c r="J43" s="103"/>
      <c r="K43" s="70"/>
      <c r="L43" s="70"/>
      <c r="M43" s="70"/>
      <c r="N43" s="70"/>
      <c r="O43" s="70"/>
      <c r="P43" s="71"/>
    </row>
    <row r="44" spans="1:21" s="66" customFormat="1" ht="9.9499999999999993" customHeight="1" thickBot="1" x14ac:dyDescent="0.25">
      <c r="A44" s="114"/>
      <c r="C44" s="75"/>
      <c r="D44" s="67"/>
      <c r="F44" s="155"/>
      <c r="G44" s="83"/>
      <c r="H44" s="129"/>
      <c r="I44" s="103"/>
      <c r="J44" s="103"/>
      <c r="K44" s="70"/>
      <c r="L44" s="70"/>
      <c r="M44" s="70"/>
      <c r="N44" s="70"/>
      <c r="O44" s="70"/>
      <c r="P44" s="71"/>
    </row>
    <row r="45" spans="1:21" s="66" customFormat="1" ht="23.25" thickBot="1" x14ac:dyDescent="0.25">
      <c r="A45" s="114"/>
      <c r="B45" s="153" t="s">
        <v>61</v>
      </c>
      <c r="C45" s="147"/>
      <c r="D45" s="110" t="str">
        <f>IF(AND($F$29&gt;=1,$F$11=3,F41=TRUE),IF(ISBLANK(C45),"  Please enter required data",""),IF(ISBLANK(C45),"","  No entry should be made"))</f>
        <v/>
      </c>
      <c r="E45" s="84"/>
      <c r="F45" s="158"/>
      <c r="G45" s="84"/>
      <c r="H45" s="103"/>
      <c r="I45" s="103"/>
      <c r="J45" s="103"/>
      <c r="K45" s="70"/>
      <c r="L45" s="70"/>
      <c r="M45" s="70"/>
      <c r="N45" s="70"/>
      <c r="O45" s="70"/>
      <c r="P45" s="71"/>
    </row>
    <row r="46" spans="1:21" s="66" customFormat="1" ht="15.6" customHeight="1" x14ac:dyDescent="0.2">
      <c r="A46" s="114"/>
      <c r="B46" s="76"/>
      <c r="C46" s="86"/>
      <c r="D46" s="86"/>
      <c r="E46" s="84"/>
      <c r="F46" s="156"/>
      <c r="G46" s="84"/>
      <c r="H46" s="103"/>
      <c r="I46" s="103"/>
      <c r="J46" s="103"/>
      <c r="K46" s="70"/>
      <c r="L46" s="70"/>
      <c r="M46" s="70"/>
      <c r="N46" s="70"/>
      <c r="O46" s="70"/>
      <c r="P46" s="71"/>
    </row>
    <row r="47" spans="1:21" s="66" customFormat="1" ht="15" customHeight="1" thickBot="1" x14ac:dyDescent="0.25">
      <c r="A47" s="114"/>
      <c r="B47" s="72"/>
      <c r="C47" s="72"/>
      <c r="D47" s="67"/>
      <c r="F47" s="103"/>
      <c r="H47" s="103"/>
      <c r="I47" s="103"/>
      <c r="J47" s="103"/>
      <c r="K47" s="70"/>
      <c r="L47" s="70"/>
      <c r="M47" s="70"/>
      <c r="N47" s="70"/>
      <c r="O47" s="70"/>
      <c r="P47" s="71"/>
    </row>
    <row r="48" spans="1:21" s="102" customFormat="1" ht="13.5" thickBot="1" x14ac:dyDescent="0.25">
      <c r="A48" s="114"/>
      <c r="B48" s="150" t="s">
        <v>65</v>
      </c>
      <c r="C48" s="146"/>
      <c r="D48" s="110" t="str">
        <f>IF(AND($F$29&gt;=2,$F$11=3),IF(ISBLANK(C48),"  Please enter required data",IF(ISNONTEXT(C48),"  Please enter required data","")),IF(ISBLANK(C48),"","  No entry should be made"))</f>
        <v/>
      </c>
      <c r="F48" s="155"/>
      <c r="H48" s="103"/>
      <c r="I48" s="103"/>
      <c r="J48" s="103"/>
      <c r="K48" s="112"/>
      <c r="L48" s="112"/>
      <c r="M48" s="112"/>
      <c r="N48" s="112"/>
      <c r="O48" s="112"/>
      <c r="P48" s="113"/>
    </row>
    <row r="49" spans="1:21" s="102" customFormat="1" ht="23.25" thickBot="1" x14ac:dyDescent="0.25">
      <c r="A49" s="114"/>
      <c r="B49" s="150" t="s">
        <v>55</v>
      </c>
      <c r="C49" s="146"/>
      <c r="D49" s="110" t="str">
        <f>IF(AND($F$29&gt;=2,$F$11=3),IF(ISBLANK(C49),"  Please enter required data",IF(ISNONTEXT(C49),"  Please enter required data","")),IF(ISBLANK(C49),"","  No entry should be made"))</f>
        <v/>
      </c>
      <c r="F49" s="112" t="s">
        <v>63</v>
      </c>
      <c r="H49" s="103"/>
      <c r="I49" s="103"/>
      <c r="J49" s="103"/>
      <c r="K49" s="112"/>
      <c r="L49" s="112"/>
      <c r="M49" s="112"/>
      <c r="N49" s="112"/>
      <c r="O49" s="112"/>
      <c r="P49" s="113"/>
    </row>
    <row r="50" spans="1:21" s="102" customFormat="1" thickBot="1" x14ac:dyDescent="0.25">
      <c r="A50" s="114"/>
      <c r="B50" s="150" t="s">
        <v>69</v>
      </c>
      <c r="C50" s="146"/>
      <c r="D50" s="110" t="str">
        <f>IF(AND($F$29&gt;=2,$F$11=3),IF(ISBLANK(C50),"  Please enter required data",IF(ISNONTEXT(C50),"  Please enter required data","")),IF(ISBLANK(C50),"","  No entry should be made"))</f>
        <v/>
      </c>
      <c r="F50" s="155"/>
      <c r="H50" s="103"/>
      <c r="I50" s="103"/>
      <c r="J50" s="103"/>
      <c r="Q50" s="116"/>
      <c r="R50" s="116"/>
      <c r="S50" s="117"/>
      <c r="T50" s="118"/>
      <c r="U50" s="118"/>
    </row>
    <row r="51" spans="1:21" s="102" customFormat="1" thickBot="1" x14ac:dyDescent="0.25">
      <c r="A51" s="114"/>
      <c r="B51" s="150" t="s">
        <v>29</v>
      </c>
      <c r="C51" s="146"/>
      <c r="D51" s="110" t="str">
        <f>IF(AND($F$29&gt;=2,$F$11=3),IF(ISBLANK(C51),"  Please enter required data",""),IF(ISBLANK(C51),"","  No entry should be made"))</f>
        <v/>
      </c>
      <c r="E51" s="119"/>
      <c r="F51" s="156"/>
      <c r="G51" s="119"/>
      <c r="H51" s="103"/>
      <c r="I51" s="103"/>
      <c r="J51" s="103"/>
      <c r="K51" s="112"/>
      <c r="L51" s="112"/>
      <c r="M51" s="112"/>
      <c r="N51" s="112"/>
      <c r="O51" s="112"/>
      <c r="P51" s="113"/>
    </row>
    <row r="52" spans="1:21" s="102" customFormat="1" thickBot="1" x14ac:dyDescent="0.25">
      <c r="A52" s="114"/>
      <c r="B52" s="150" t="s">
        <v>59</v>
      </c>
      <c r="C52" s="146"/>
      <c r="D52" s="110" t="str">
        <f>IF(AND($F$29&gt;=2,$F$11=3),IF(ISBLANK(C52),"  Please enter required data",""),IF(ISBLANK(C52),"","  No entry should be made"))</f>
        <v/>
      </c>
      <c r="E52" s="119"/>
      <c r="F52" s="156"/>
      <c r="G52" s="119"/>
      <c r="H52" s="103"/>
      <c r="I52" s="103"/>
      <c r="J52" s="103"/>
      <c r="K52" s="112"/>
      <c r="L52" s="112"/>
      <c r="M52" s="112"/>
      <c r="N52" s="112"/>
      <c r="O52" s="112"/>
      <c r="P52" s="113"/>
    </row>
    <row r="53" spans="1:21" s="102" customFormat="1" ht="15.6" customHeight="1" thickBot="1" x14ac:dyDescent="0.25">
      <c r="A53" s="114"/>
      <c r="B53" s="150" t="s">
        <v>60</v>
      </c>
      <c r="C53" s="152"/>
      <c r="D53" s="110" t="str">
        <f>IF(AND($F$29&gt;=2,$F$11=3),IF(IF(ISERROR(FIND("@",C53)),1,0)+IF(ISERROR(FIND(".",C53)),1,0)&gt;0,"  Please enter required data",""),IF(ISBLANK(C53),"","  No entry should be made"))</f>
        <v/>
      </c>
      <c r="E53" s="119"/>
      <c r="F53" s="158"/>
      <c r="G53" s="119"/>
      <c r="H53" s="103"/>
      <c r="I53" s="103"/>
      <c r="J53" s="103"/>
      <c r="K53" s="112"/>
      <c r="L53" s="112"/>
      <c r="M53" s="112"/>
      <c r="N53" s="112"/>
      <c r="O53" s="112"/>
      <c r="P53" s="113"/>
    </row>
    <row r="54" spans="1:21" s="102" customFormat="1" ht="9.9499999999999993" customHeight="1" x14ac:dyDescent="0.2">
      <c r="A54" s="114"/>
      <c r="B54" s="107"/>
      <c r="C54" s="108"/>
      <c r="D54" s="108"/>
      <c r="E54" s="119"/>
      <c r="F54" s="156"/>
      <c r="G54" s="119"/>
      <c r="H54" s="103"/>
      <c r="I54" s="103"/>
      <c r="J54" s="103"/>
      <c r="K54" s="112"/>
      <c r="L54" s="112"/>
      <c r="M54" s="112"/>
      <c r="N54" s="112"/>
      <c r="O54" s="112"/>
      <c r="P54" s="113"/>
    </row>
    <row r="55" spans="1:21" s="66" customFormat="1" ht="15" customHeight="1" x14ac:dyDescent="0.2">
      <c r="A55" s="114"/>
      <c r="B55" s="242" t="s">
        <v>95</v>
      </c>
      <c r="C55" s="183"/>
      <c r="D55" s="151"/>
      <c r="E55" s="84"/>
      <c r="F55" s="161" t="b">
        <v>0</v>
      </c>
      <c r="G55" s="115" t="str">
        <f>IF(F55=TRUE,"Domestic Manufacturer","")</f>
        <v/>
      </c>
      <c r="H55" s="103"/>
      <c r="I55" s="103"/>
      <c r="J55" s="103"/>
      <c r="K55" s="70"/>
      <c r="L55" s="70"/>
      <c r="M55" s="70"/>
      <c r="N55" s="70"/>
      <c r="O55" s="70"/>
      <c r="P55" s="71"/>
    </row>
    <row r="56" spans="1:21" s="66" customFormat="1" ht="27.75" customHeight="1" x14ac:dyDescent="0.2">
      <c r="A56" s="114"/>
      <c r="B56" s="242"/>
      <c r="C56" s="184"/>
      <c r="D56" s="110" t="str">
        <f>IF(AND($F$11=3,$F$29&gt;=2),IF(OR(F55=TRUE,F56=TRUE,F57=TRUE),"","  Please enter required data"),"")</f>
        <v/>
      </c>
      <c r="E56" s="84"/>
      <c r="F56" s="161" t="b">
        <v>0</v>
      </c>
      <c r="G56" s="115" t="str">
        <f>IF(F56=TRUE,"Importer","")</f>
        <v/>
      </c>
      <c r="H56" s="103"/>
      <c r="I56" s="103"/>
      <c r="J56" s="103"/>
      <c r="K56" s="70"/>
      <c r="L56" s="70"/>
      <c r="M56" s="70"/>
      <c r="N56" s="70"/>
      <c r="O56" s="70"/>
      <c r="P56" s="71"/>
    </row>
    <row r="57" spans="1:21" s="66" customFormat="1" ht="15" customHeight="1" x14ac:dyDescent="0.2">
      <c r="A57" s="114"/>
      <c r="B57" s="242"/>
      <c r="C57" s="185"/>
      <c r="D57" s="151"/>
      <c r="E57" s="84"/>
      <c r="F57" s="161" t="b">
        <v>0</v>
      </c>
      <c r="G57" s="115" t="str">
        <f>IF(F57=TRUE,"Private Labeler","")</f>
        <v/>
      </c>
      <c r="H57" s="103"/>
      <c r="I57" s="103"/>
      <c r="J57" s="103"/>
      <c r="K57" s="70"/>
      <c r="L57" s="70"/>
      <c r="M57" s="70"/>
      <c r="N57" s="70"/>
      <c r="O57" s="70"/>
      <c r="P57" s="71"/>
    </row>
    <row r="58" spans="1:21" s="66" customFormat="1" ht="9.9499999999999993" customHeight="1" thickBot="1" x14ac:dyDescent="0.25">
      <c r="A58" s="114"/>
      <c r="B58" s="76"/>
      <c r="C58" s="86"/>
      <c r="D58" s="86"/>
      <c r="E58" s="84"/>
      <c r="F58" s="156"/>
      <c r="G58" s="84"/>
      <c r="H58" s="103"/>
      <c r="I58" s="103"/>
      <c r="J58" s="103"/>
      <c r="K58" s="70"/>
      <c r="L58" s="70"/>
      <c r="M58" s="70"/>
      <c r="N58" s="70"/>
      <c r="O58" s="70"/>
      <c r="P58" s="71"/>
    </row>
    <row r="59" spans="1:21" s="66" customFormat="1" ht="39" customHeight="1" thickBot="1" x14ac:dyDescent="0.25">
      <c r="A59" s="114"/>
      <c r="B59" s="153" t="s">
        <v>92</v>
      </c>
      <c r="C59" s="147"/>
      <c r="D59" s="110" t="str">
        <f>IF(AND($F$29&gt;=2,$F$11=3,F56=TRUE),"",IF(ISBLANK(C59),"","  No entry should be made"))</f>
        <v/>
      </c>
      <c r="E59" s="84"/>
      <c r="F59" s="188"/>
      <c r="G59" s="84"/>
      <c r="H59" s="103"/>
      <c r="I59" s="103"/>
      <c r="J59" s="103"/>
      <c r="K59" s="70"/>
      <c r="L59" s="70"/>
      <c r="M59" s="70"/>
      <c r="N59" s="70"/>
      <c r="O59" s="70"/>
      <c r="P59" s="71"/>
    </row>
    <row r="60" spans="1:21" s="66" customFormat="1" ht="9.9499999999999993" customHeight="1" thickBot="1" x14ac:dyDescent="0.25">
      <c r="A60" s="114"/>
      <c r="B60" s="81"/>
      <c r="C60" s="75"/>
      <c r="D60" s="67"/>
      <c r="F60" s="103"/>
      <c r="G60" s="83"/>
      <c r="H60" s="129"/>
      <c r="I60" s="103"/>
      <c r="J60" s="103"/>
      <c r="K60" s="70"/>
      <c r="L60" s="70"/>
      <c r="M60" s="70"/>
      <c r="N60" s="70"/>
      <c r="O60" s="70"/>
      <c r="P60" s="71"/>
    </row>
    <row r="61" spans="1:21" s="66" customFormat="1" ht="27.75" customHeight="1" thickBot="1" x14ac:dyDescent="0.25">
      <c r="A61" s="114"/>
      <c r="B61" s="153" t="s">
        <v>61</v>
      </c>
      <c r="C61" s="147"/>
      <c r="D61" s="110" t="str">
        <f>IF(AND($F$29&gt;=2,$F$11=3,F57=TRUE),IF(ISBLANK(C61),"  Please enter required data",""),IF(ISBLANK(C61),"","  No entry should be made"))</f>
        <v/>
      </c>
      <c r="E61" s="84"/>
      <c r="F61" s="156"/>
      <c r="G61" s="84"/>
      <c r="H61" s="103"/>
      <c r="I61" s="103"/>
      <c r="J61" s="103"/>
      <c r="K61" s="70"/>
      <c r="L61" s="70"/>
      <c r="M61" s="70"/>
      <c r="N61" s="70"/>
      <c r="O61" s="70"/>
      <c r="P61" s="71"/>
    </row>
    <row r="62" spans="1:21" s="66" customFormat="1" ht="15.6" customHeight="1" x14ac:dyDescent="0.2">
      <c r="A62" s="114"/>
      <c r="B62" s="76"/>
      <c r="C62" s="86"/>
      <c r="D62" s="86"/>
      <c r="E62" s="84"/>
      <c r="F62" s="156"/>
      <c r="G62" s="84"/>
      <c r="H62" s="103"/>
      <c r="I62" s="103"/>
      <c r="J62" s="103"/>
      <c r="K62" s="70"/>
      <c r="L62" s="70"/>
      <c r="M62" s="70"/>
      <c r="N62" s="70"/>
      <c r="O62" s="70"/>
      <c r="P62" s="71"/>
    </row>
    <row r="63" spans="1:21" s="66" customFormat="1" ht="15.6" customHeight="1" thickBot="1" x14ac:dyDescent="0.25">
      <c r="A63" s="114"/>
      <c r="B63" s="76"/>
      <c r="C63" s="86"/>
      <c r="D63" s="86"/>
      <c r="E63" s="84"/>
      <c r="F63" s="156"/>
      <c r="G63" s="84"/>
      <c r="H63" s="103"/>
      <c r="I63" s="103"/>
      <c r="J63" s="103"/>
      <c r="K63" s="70"/>
      <c r="L63" s="70"/>
      <c r="M63" s="70"/>
      <c r="N63" s="70"/>
      <c r="O63" s="70"/>
      <c r="P63" s="71"/>
    </row>
    <row r="64" spans="1:21" s="102" customFormat="1" ht="13.5" thickBot="1" x14ac:dyDescent="0.25">
      <c r="A64" s="114"/>
      <c r="B64" s="150" t="s">
        <v>66</v>
      </c>
      <c r="C64" s="146"/>
      <c r="D64" s="110" t="str">
        <f>IF(AND($F$29&gt;=3,$F$11=3),IF(ISBLANK(C64),"  Please enter required data",IF(ISNONTEXT(C64),"  Please enter required data","")),IF(ISBLANK(C64),"","  No entry should be made"))</f>
        <v/>
      </c>
      <c r="F64" s="155"/>
      <c r="H64" s="103"/>
      <c r="I64" s="103"/>
      <c r="J64" s="103"/>
      <c r="K64" s="112"/>
      <c r="L64" s="112"/>
      <c r="M64" s="112"/>
      <c r="N64" s="112"/>
      <c r="O64" s="112"/>
      <c r="P64" s="113"/>
    </row>
    <row r="65" spans="1:21" s="102" customFormat="1" ht="23.25" thickBot="1" x14ac:dyDescent="0.25">
      <c r="A65" s="114"/>
      <c r="B65" s="150" t="s">
        <v>55</v>
      </c>
      <c r="C65" s="146"/>
      <c r="D65" s="110" t="str">
        <f>IF(AND($F$29&gt;=3,$F$11=3),IF(ISBLANK(C65),"  Please enter required data",IF(ISNONTEXT(C65),"  Please enter required data","")),IF(ISBLANK(C65),"","  No entry should be made"))</f>
        <v/>
      </c>
      <c r="F65" s="112" t="s">
        <v>63</v>
      </c>
      <c r="H65" s="103"/>
      <c r="I65" s="103"/>
      <c r="J65" s="103"/>
      <c r="K65" s="112"/>
      <c r="L65" s="112"/>
      <c r="M65" s="112"/>
      <c r="N65" s="112"/>
      <c r="O65" s="112"/>
      <c r="P65" s="113"/>
    </row>
    <row r="66" spans="1:21" s="102" customFormat="1" thickBot="1" x14ac:dyDescent="0.25">
      <c r="A66" s="114"/>
      <c r="B66" s="150" t="s">
        <v>69</v>
      </c>
      <c r="C66" s="146"/>
      <c r="D66" s="110" t="str">
        <f>IF(AND($F$29&gt;=3,$F$11=3),IF(ISBLANK(C66),"  Please enter required data",IF(ISNONTEXT(C66),"  Please enter required data","")),IF(ISBLANK(C66),"","  No entry should be made"))</f>
        <v/>
      </c>
      <c r="F66" s="155"/>
      <c r="H66" s="103"/>
      <c r="I66" s="103"/>
      <c r="J66" s="103"/>
      <c r="Q66" s="116"/>
      <c r="R66" s="116"/>
      <c r="S66" s="117"/>
      <c r="T66" s="118"/>
      <c r="U66" s="118"/>
    </row>
    <row r="67" spans="1:21" s="102" customFormat="1" thickBot="1" x14ac:dyDescent="0.25">
      <c r="A67" s="114"/>
      <c r="B67" s="150" t="s">
        <v>29</v>
      </c>
      <c r="C67" s="146"/>
      <c r="D67" s="110" t="str">
        <f>IF(AND($F$29&gt;=3,$F$11=3),IF(ISBLANK(C67),"  Please enter required data",""),IF(ISBLANK(C67),"","  No entry should be made"))</f>
        <v/>
      </c>
      <c r="E67" s="119"/>
      <c r="F67" s="156"/>
      <c r="G67" s="119"/>
      <c r="H67" s="103"/>
      <c r="I67" s="103"/>
      <c r="J67" s="103"/>
      <c r="K67" s="112"/>
      <c r="L67" s="112"/>
      <c r="M67" s="112"/>
      <c r="N67" s="112"/>
      <c r="O67" s="112"/>
      <c r="P67" s="113"/>
    </row>
    <row r="68" spans="1:21" s="102" customFormat="1" thickBot="1" x14ac:dyDescent="0.25">
      <c r="A68" s="114"/>
      <c r="B68" s="150" t="s">
        <v>59</v>
      </c>
      <c r="C68" s="146"/>
      <c r="D68" s="110" t="str">
        <f>IF(AND($F$29&gt;=3,$F$11=3),IF(ISBLANK(C68),"  Please enter required data",""),IF(ISBLANK(C68),"","  No entry should be made"))</f>
        <v/>
      </c>
      <c r="E68" s="119"/>
      <c r="F68" s="156"/>
      <c r="G68" s="119"/>
      <c r="H68" s="103"/>
      <c r="I68" s="103"/>
      <c r="J68" s="103"/>
      <c r="K68" s="112"/>
      <c r="L68" s="112"/>
      <c r="M68" s="112"/>
      <c r="N68" s="112"/>
      <c r="O68" s="112"/>
      <c r="P68" s="113"/>
    </row>
    <row r="69" spans="1:21" s="102" customFormat="1" ht="15.6" customHeight="1" thickBot="1" x14ac:dyDescent="0.25">
      <c r="A69" s="114"/>
      <c r="B69" s="150" t="s">
        <v>60</v>
      </c>
      <c r="C69" s="152"/>
      <c r="D69" s="110" t="str">
        <f>IF(AND($F$29&gt;=3,$F$11=3),IF(IF(ISERROR(FIND("@",C69)),1,0)+IF(ISERROR(FIND(".",C69)),1,0)&gt;0,"  Please enter required data",""),IF(ISBLANK(C69),"","  No entry should be made"))</f>
        <v/>
      </c>
      <c r="E69" s="119"/>
      <c r="F69" s="158"/>
      <c r="G69" s="119"/>
      <c r="H69" s="103"/>
      <c r="I69" s="103"/>
      <c r="J69" s="103"/>
      <c r="K69" s="112"/>
      <c r="L69" s="112"/>
      <c r="M69" s="112"/>
      <c r="N69" s="112"/>
      <c r="O69" s="112"/>
      <c r="P69" s="113"/>
    </row>
    <row r="70" spans="1:21" s="102" customFormat="1" ht="9.9499999999999993" customHeight="1" x14ac:dyDescent="0.2">
      <c r="A70" s="114"/>
      <c r="B70" s="107"/>
      <c r="C70" s="108"/>
      <c r="D70" s="108"/>
      <c r="E70" s="119"/>
      <c r="F70" s="156"/>
      <c r="G70" s="119"/>
      <c r="H70" s="103"/>
      <c r="I70" s="103"/>
      <c r="J70" s="103"/>
      <c r="K70" s="112"/>
      <c r="L70" s="112"/>
      <c r="M70" s="112"/>
      <c r="N70" s="112"/>
      <c r="O70" s="112"/>
      <c r="P70" s="113"/>
    </row>
    <row r="71" spans="1:21" s="66" customFormat="1" ht="15" customHeight="1" x14ac:dyDescent="0.2">
      <c r="A71" s="114"/>
      <c r="B71" s="242" t="s">
        <v>95</v>
      </c>
      <c r="C71" s="183"/>
      <c r="D71" s="86"/>
      <c r="E71" s="84"/>
      <c r="F71" s="161" t="b">
        <v>0</v>
      </c>
      <c r="G71" s="115" t="str">
        <f>IF(F71=TRUE,"Domestic Manufacturer","")</f>
        <v/>
      </c>
      <c r="H71" s="103"/>
      <c r="I71" s="103"/>
      <c r="J71" s="103"/>
      <c r="K71" s="70"/>
      <c r="L71" s="70"/>
      <c r="M71" s="70"/>
      <c r="N71" s="70"/>
      <c r="O71" s="70"/>
      <c r="P71" s="71"/>
    </row>
    <row r="72" spans="1:21" s="66" customFormat="1" ht="27.75" customHeight="1" x14ac:dyDescent="0.2">
      <c r="A72" s="114"/>
      <c r="B72" s="242"/>
      <c r="C72" s="184"/>
      <c r="D72" s="110" t="str">
        <f>IF(AND($F$11=3,$F$29&gt;=3),IF(OR(F71=TRUE,F72=TRUE,F73=TRUE),"","  Please enter required data"),"")</f>
        <v/>
      </c>
      <c r="E72" s="84"/>
      <c r="F72" s="161" t="b">
        <v>0</v>
      </c>
      <c r="G72" s="115" t="str">
        <f>IF(F72=TRUE,"Importer","")</f>
        <v/>
      </c>
      <c r="H72" s="103"/>
      <c r="I72" s="103"/>
      <c r="J72" s="103"/>
      <c r="K72" s="70"/>
      <c r="L72" s="70"/>
      <c r="M72" s="70"/>
      <c r="N72" s="70"/>
      <c r="O72" s="70"/>
      <c r="P72" s="71"/>
    </row>
    <row r="73" spans="1:21" s="66" customFormat="1" ht="15" customHeight="1" x14ac:dyDescent="0.2">
      <c r="A73" s="114"/>
      <c r="B73" s="242"/>
      <c r="C73" s="185"/>
      <c r="D73" s="86"/>
      <c r="E73" s="84"/>
      <c r="F73" s="161" t="b">
        <v>0</v>
      </c>
      <c r="G73" s="115" t="str">
        <f>IF(F73=TRUE,"Private Labeler","")</f>
        <v/>
      </c>
      <c r="H73" s="103"/>
      <c r="I73" s="103"/>
      <c r="J73" s="103"/>
      <c r="K73" s="70"/>
      <c r="L73" s="70"/>
      <c r="M73" s="70"/>
      <c r="N73" s="70"/>
      <c r="O73" s="70"/>
      <c r="P73" s="71"/>
    </row>
    <row r="74" spans="1:21" s="66" customFormat="1" ht="9.9499999999999993" customHeight="1" thickBot="1" x14ac:dyDescent="0.25">
      <c r="A74" s="114"/>
      <c r="B74" s="76"/>
      <c r="C74" s="86"/>
      <c r="D74" s="86"/>
      <c r="E74" s="84"/>
      <c r="F74" s="156"/>
      <c r="G74" s="84"/>
      <c r="H74" s="103"/>
      <c r="I74" s="103"/>
      <c r="J74" s="103"/>
      <c r="K74" s="70"/>
      <c r="L74" s="70"/>
      <c r="M74" s="70"/>
      <c r="N74" s="70"/>
      <c r="O74" s="70"/>
      <c r="P74" s="71"/>
    </row>
    <row r="75" spans="1:21" s="66" customFormat="1" ht="39" customHeight="1" thickBot="1" x14ac:dyDescent="0.25">
      <c r="A75" s="114"/>
      <c r="B75" s="153" t="s">
        <v>92</v>
      </c>
      <c r="C75" s="147"/>
      <c r="D75" s="110" t="str">
        <f>IF(AND($F$29&gt;=3,$F$11=3,F72=TRUE),"",IF(ISBLANK(C75),"","  No entry should be made"))</f>
        <v/>
      </c>
      <c r="E75" s="84"/>
      <c r="F75" s="156"/>
      <c r="G75" s="84"/>
      <c r="H75" s="103"/>
      <c r="I75" s="103"/>
      <c r="J75" s="103"/>
      <c r="K75" s="70"/>
      <c r="L75" s="70"/>
      <c r="M75" s="70"/>
      <c r="N75" s="70"/>
      <c r="O75" s="70"/>
      <c r="P75" s="71"/>
    </row>
    <row r="76" spans="1:21" s="66" customFormat="1" ht="9.9499999999999993" customHeight="1" thickBot="1" x14ac:dyDescent="0.25">
      <c r="A76" s="114"/>
      <c r="B76" s="81"/>
      <c r="C76" s="75"/>
      <c r="D76" s="67"/>
      <c r="F76" s="103"/>
      <c r="G76" s="83"/>
      <c r="H76" s="129"/>
      <c r="I76" s="103"/>
      <c r="J76" s="103"/>
      <c r="K76" s="70"/>
      <c r="L76" s="70"/>
      <c r="M76" s="70"/>
      <c r="N76" s="70"/>
      <c r="O76" s="70"/>
      <c r="P76" s="71"/>
    </row>
    <row r="77" spans="1:21" s="66" customFormat="1" ht="27.75" customHeight="1" thickBot="1" x14ac:dyDescent="0.25">
      <c r="A77" s="114"/>
      <c r="B77" s="153" t="s">
        <v>61</v>
      </c>
      <c r="C77" s="147"/>
      <c r="D77" s="110" t="str">
        <f>IF(AND($F$29&gt;=3,$F$11=3,F73=TRUE),IF(ISBLANK(C77),"  Please enter required data",""),IF(ISBLANK(C77),"","  No entry should be made"))</f>
        <v/>
      </c>
      <c r="E77" s="84"/>
      <c r="F77" s="156"/>
      <c r="G77" s="84"/>
      <c r="H77" s="103"/>
      <c r="I77" s="103"/>
      <c r="J77" s="103"/>
      <c r="K77" s="70"/>
      <c r="L77" s="70"/>
      <c r="M77" s="70"/>
      <c r="N77" s="70"/>
      <c r="O77" s="70"/>
      <c r="P77" s="71"/>
    </row>
    <row r="78" spans="1:21" s="66" customFormat="1" ht="15.6" customHeight="1" x14ac:dyDescent="0.2">
      <c r="A78" s="114"/>
      <c r="B78" s="76"/>
      <c r="C78" s="86"/>
      <c r="D78" s="86"/>
      <c r="E78" s="84"/>
      <c r="F78" s="156"/>
      <c r="G78" s="84"/>
      <c r="H78" s="103"/>
      <c r="I78" s="103"/>
      <c r="J78" s="103"/>
      <c r="K78" s="70"/>
      <c r="L78" s="70"/>
      <c r="M78" s="70"/>
      <c r="N78" s="70"/>
      <c r="O78" s="70"/>
      <c r="P78" s="71"/>
    </row>
    <row r="79" spans="1:21" s="66" customFormat="1" ht="15.6" customHeight="1" thickBot="1" x14ac:dyDescent="0.25">
      <c r="A79" s="114"/>
      <c r="B79" s="76"/>
      <c r="C79" s="86"/>
      <c r="D79" s="86"/>
      <c r="E79" s="84"/>
      <c r="F79" s="156"/>
      <c r="G79" s="84"/>
      <c r="H79" s="103"/>
      <c r="I79" s="103"/>
      <c r="J79" s="103"/>
      <c r="K79" s="70"/>
      <c r="L79" s="70"/>
      <c r="M79" s="70"/>
      <c r="N79" s="70"/>
      <c r="O79" s="70"/>
      <c r="P79" s="71"/>
    </row>
    <row r="80" spans="1:21" s="102" customFormat="1" ht="13.5" thickBot="1" x14ac:dyDescent="0.25">
      <c r="A80" s="114"/>
      <c r="B80" s="150" t="s">
        <v>67</v>
      </c>
      <c r="C80" s="146"/>
      <c r="D80" s="110" t="str">
        <f>IF(AND($F$29&gt;=4,$F$11=3),IF(ISBLANK(C80),"  Please enter required data",IF(ISNONTEXT(C80),"  Please enter required data","")),IF(ISBLANK(C80),"","  No entry should be made"))</f>
        <v/>
      </c>
      <c r="F80" s="155"/>
      <c r="H80" s="103"/>
      <c r="I80" s="103"/>
      <c r="J80" s="103"/>
      <c r="K80" s="112"/>
      <c r="L80" s="112"/>
      <c r="M80" s="112"/>
      <c r="N80" s="112"/>
      <c r="O80" s="112"/>
      <c r="P80" s="113"/>
    </row>
    <row r="81" spans="1:21" s="102" customFormat="1" ht="23.25" thickBot="1" x14ac:dyDescent="0.25">
      <c r="A81" s="114"/>
      <c r="B81" s="150" t="s">
        <v>55</v>
      </c>
      <c r="C81" s="146"/>
      <c r="D81" s="110" t="str">
        <f>IF(AND($F$29&gt;=4,$F$11=3),IF(ISBLANK(C81),"  Please enter required data",IF(ISNONTEXT(C81),"  Please enter required data","")),IF(ISBLANK(C81),"","  No entry should be made"))</f>
        <v/>
      </c>
      <c r="F81" s="112" t="s">
        <v>63</v>
      </c>
      <c r="H81" s="103"/>
      <c r="I81" s="103"/>
      <c r="J81" s="103"/>
      <c r="K81" s="112"/>
      <c r="L81" s="112"/>
      <c r="M81" s="112"/>
      <c r="N81" s="112"/>
      <c r="O81" s="112"/>
      <c r="P81" s="113"/>
    </row>
    <row r="82" spans="1:21" s="102" customFormat="1" thickBot="1" x14ac:dyDescent="0.25">
      <c r="A82" s="114"/>
      <c r="B82" s="150" t="s">
        <v>69</v>
      </c>
      <c r="C82" s="146"/>
      <c r="D82" s="110" t="str">
        <f>IF(AND($F$29&gt;=4,$F$11=3),IF(ISBLANK(C82),"  Please enter required data",IF(ISNONTEXT(C82),"  Please enter required data","")),IF(ISBLANK(C82),"","  No entry should be made"))</f>
        <v/>
      </c>
      <c r="F82" s="155"/>
      <c r="H82" s="103"/>
      <c r="I82" s="103"/>
      <c r="J82" s="103"/>
      <c r="Q82" s="116"/>
      <c r="R82" s="116"/>
      <c r="S82" s="117"/>
      <c r="T82" s="118"/>
      <c r="U82" s="118"/>
    </row>
    <row r="83" spans="1:21" s="102" customFormat="1" thickBot="1" x14ac:dyDescent="0.25">
      <c r="A83" s="114"/>
      <c r="B83" s="150" t="s">
        <v>29</v>
      </c>
      <c r="C83" s="146"/>
      <c r="D83" s="110" t="str">
        <f>IF(AND($F$29&gt;=4,$F$11=3),IF(ISBLANK(C83),"  Please enter required data",""),IF(ISBLANK(C83),"","  No entry should be made"))</f>
        <v/>
      </c>
      <c r="E83" s="119"/>
      <c r="F83" s="156"/>
      <c r="G83" s="119"/>
      <c r="H83" s="103"/>
      <c r="I83" s="103"/>
      <c r="J83" s="103"/>
      <c r="K83" s="112"/>
      <c r="L83" s="112"/>
      <c r="M83" s="112"/>
      <c r="N83" s="112"/>
      <c r="O83" s="112"/>
      <c r="P83" s="113"/>
    </row>
    <row r="84" spans="1:21" s="102" customFormat="1" thickBot="1" x14ac:dyDescent="0.25">
      <c r="A84" s="114"/>
      <c r="B84" s="150" t="s">
        <v>59</v>
      </c>
      <c r="C84" s="146"/>
      <c r="D84" s="110" t="str">
        <f>IF(AND($F$29&gt;=4,$F$11=3),IF(ISBLANK(C84),"  Please enter required data",""),IF(ISBLANK(C84),"","  No entry should be made"))</f>
        <v/>
      </c>
      <c r="E84" s="119"/>
      <c r="F84" s="156"/>
      <c r="G84" s="119"/>
      <c r="H84" s="103"/>
      <c r="I84" s="103"/>
      <c r="J84" s="103"/>
      <c r="K84" s="112"/>
      <c r="L84" s="112"/>
      <c r="M84" s="112"/>
      <c r="N84" s="112"/>
      <c r="O84" s="112"/>
      <c r="P84" s="113"/>
    </row>
    <row r="85" spans="1:21" s="102" customFormat="1" ht="15.6" customHeight="1" thickBot="1" x14ac:dyDescent="0.25">
      <c r="A85" s="114"/>
      <c r="B85" s="150" t="s">
        <v>60</v>
      </c>
      <c r="C85" s="152"/>
      <c r="D85" s="110" t="str">
        <f>IF(AND($F$29&gt;=4,$F$11=3),IF(IF(ISERROR(FIND("@",C85)),1,0)+IF(ISERROR(FIND(".",C85)),1,0)&gt;0,"  Please enter required data",""),IF(ISBLANK(C85),"","  No entry should be made"))</f>
        <v/>
      </c>
      <c r="E85" s="119"/>
      <c r="F85" s="158"/>
      <c r="G85" s="119"/>
      <c r="H85" s="103"/>
      <c r="I85" s="103"/>
      <c r="J85" s="103"/>
      <c r="K85" s="112"/>
      <c r="L85" s="112"/>
      <c r="M85" s="112"/>
      <c r="N85" s="112"/>
      <c r="O85" s="112"/>
      <c r="P85" s="113"/>
    </row>
    <row r="86" spans="1:21" s="102" customFormat="1" ht="9.9499999999999993" customHeight="1" x14ac:dyDescent="0.2">
      <c r="A86" s="114"/>
      <c r="B86" s="107"/>
      <c r="C86" s="108"/>
      <c r="D86" s="108"/>
      <c r="E86" s="119"/>
      <c r="F86" s="156"/>
      <c r="G86" s="119"/>
      <c r="H86" s="103"/>
      <c r="I86" s="103"/>
      <c r="J86" s="103"/>
      <c r="K86" s="112"/>
      <c r="L86" s="112"/>
      <c r="M86" s="112"/>
      <c r="N86" s="112"/>
      <c r="O86" s="112"/>
      <c r="P86" s="113"/>
    </row>
    <row r="87" spans="1:21" s="66" customFormat="1" ht="15" customHeight="1" x14ac:dyDescent="0.2">
      <c r="A87" s="114"/>
      <c r="B87" s="242" t="s">
        <v>95</v>
      </c>
      <c r="C87" s="183"/>
      <c r="D87" s="86"/>
      <c r="E87" s="84"/>
      <c r="F87" s="161" t="b">
        <v>0</v>
      </c>
      <c r="G87" s="115" t="str">
        <f>IF(F87=TRUE,"Domestic Manufacturer","")</f>
        <v/>
      </c>
      <c r="H87" s="103"/>
      <c r="I87" s="103"/>
      <c r="J87" s="103"/>
      <c r="K87" s="182"/>
      <c r="L87" s="70"/>
      <c r="M87" s="70"/>
      <c r="N87" s="70"/>
      <c r="O87" s="70"/>
      <c r="P87" s="71"/>
    </row>
    <row r="88" spans="1:21" s="66" customFormat="1" ht="27.75" customHeight="1" x14ac:dyDescent="0.2">
      <c r="A88" s="114"/>
      <c r="B88" s="242"/>
      <c r="C88" s="184"/>
      <c r="D88" s="110" t="str">
        <f>IF(AND($F$11=3,$F$29&gt;=4),IF(OR(F87=TRUE,F88=TRUE,F89=TRUE),"","  Please enter required data"),"")</f>
        <v/>
      </c>
      <c r="E88" s="84"/>
      <c r="F88" s="161" t="b">
        <v>0</v>
      </c>
      <c r="G88" s="115" t="str">
        <f>IF(F88=TRUE,"Importer","")</f>
        <v/>
      </c>
      <c r="H88" s="103"/>
      <c r="I88" s="103"/>
      <c r="J88" s="103"/>
      <c r="K88" s="182"/>
      <c r="L88" s="70"/>
      <c r="M88" s="70"/>
      <c r="N88" s="70"/>
      <c r="O88" s="70"/>
      <c r="P88" s="71"/>
    </row>
    <row r="89" spans="1:21" s="66" customFormat="1" ht="15" customHeight="1" x14ac:dyDescent="0.2">
      <c r="A89" s="114"/>
      <c r="B89" s="242"/>
      <c r="C89" s="185"/>
      <c r="D89" s="86"/>
      <c r="E89" s="84"/>
      <c r="F89" s="161" t="b">
        <v>0</v>
      </c>
      <c r="G89" s="115" t="str">
        <f>IF(F89=TRUE,"Private Labeler","")</f>
        <v/>
      </c>
      <c r="H89" s="103"/>
      <c r="I89" s="103"/>
      <c r="J89" s="103"/>
      <c r="K89" s="70"/>
      <c r="L89" s="70"/>
      <c r="M89" s="70"/>
      <c r="N89" s="70"/>
      <c r="O89" s="70"/>
      <c r="P89" s="71"/>
    </row>
    <row r="90" spans="1:21" s="66" customFormat="1" ht="9.9499999999999993" customHeight="1" thickBot="1" x14ac:dyDescent="0.25">
      <c r="A90" s="114"/>
      <c r="B90" s="76"/>
      <c r="C90" s="86"/>
      <c r="D90" s="86"/>
      <c r="E90" s="84"/>
      <c r="F90" s="156"/>
      <c r="G90" s="84"/>
      <c r="H90" s="103"/>
      <c r="I90" s="103"/>
      <c r="J90" s="103"/>
      <c r="K90" s="70"/>
      <c r="L90" s="70"/>
      <c r="M90" s="70"/>
      <c r="N90" s="70"/>
      <c r="O90" s="70"/>
      <c r="P90" s="71"/>
    </row>
    <row r="91" spans="1:21" s="66" customFormat="1" ht="39" customHeight="1" thickBot="1" x14ac:dyDescent="0.25">
      <c r="A91" s="114"/>
      <c r="B91" s="153" t="s">
        <v>92</v>
      </c>
      <c r="C91" s="147"/>
      <c r="D91" s="110" t="str">
        <f>IF(AND($F$29&gt;=4,$F$11=3,F88=TRUE),"",IF(ISBLANK(C91),"","  No entry should be made"))</f>
        <v/>
      </c>
      <c r="E91" s="84"/>
      <c r="F91" s="156"/>
      <c r="G91" s="84"/>
      <c r="H91" s="103"/>
      <c r="I91" s="103"/>
      <c r="J91" s="103"/>
      <c r="K91" s="70"/>
      <c r="L91" s="70"/>
      <c r="M91" s="70"/>
      <c r="N91" s="70"/>
      <c r="O91" s="70"/>
      <c r="P91" s="71"/>
    </row>
    <row r="92" spans="1:21" s="66" customFormat="1" ht="9.9499999999999993" customHeight="1" thickBot="1" x14ac:dyDescent="0.25">
      <c r="A92" s="114"/>
      <c r="B92" s="81"/>
      <c r="C92" s="75"/>
      <c r="D92" s="67"/>
      <c r="F92" s="103"/>
      <c r="G92" s="83"/>
      <c r="H92" s="129"/>
      <c r="I92" s="103"/>
      <c r="J92" s="103"/>
      <c r="K92" s="70"/>
      <c r="L92" s="70"/>
      <c r="M92" s="70"/>
      <c r="N92" s="70"/>
      <c r="O92" s="70"/>
      <c r="P92" s="71"/>
    </row>
    <row r="93" spans="1:21" s="66" customFormat="1" ht="27.75" customHeight="1" thickBot="1" x14ac:dyDescent="0.25">
      <c r="A93" s="114"/>
      <c r="B93" s="153" t="s">
        <v>61</v>
      </c>
      <c r="C93" s="147"/>
      <c r="D93" s="110" t="str">
        <f>IF(AND($F$29&gt;=4,$F$11=3,F89=TRUE),IF(ISBLANK(C93),"  Please enter required data",""),IF(ISBLANK(C93),"","  No entry should be made"))</f>
        <v/>
      </c>
      <c r="E93" s="84"/>
      <c r="F93" s="156"/>
      <c r="G93" s="84"/>
      <c r="H93" s="103"/>
      <c r="I93" s="103"/>
      <c r="J93" s="103"/>
      <c r="K93" s="70"/>
      <c r="L93" s="70"/>
      <c r="M93" s="70"/>
      <c r="N93" s="70"/>
      <c r="O93" s="70"/>
      <c r="P93" s="71"/>
    </row>
    <row r="94" spans="1:21" s="66" customFormat="1" ht="15.6" customHeight="1" x14ac:dyDescent="0.2">
      <c r="A94" s="114"/>
      <c r="B94" s="76"/>
      <c r="C94" s="86"/>
      <c r="D94" s="86"/>
      <c r="E94" s="84"/>
      <c r="F94" s="156"/>
      <c r="G94" s="84"/>
      <c r="H94" s="103"/>
      <c r="I94" s="103"/>
      <c r="J94" s="103"/>
      <c r="K94" s="70"/>
      <c r="L94" s="70"/>
      <c r="M94" s="70"/>
      <c r="N94" s="70"/>
      <c r="O94" s="70"/>
      <c r="P94" s="71"/>
    </row>
    <row r="95" spans="1:21" s="66" customFormat="1" ht="15.6" customHeight="1" thickBot="1" x14ac:dyDescent="0.25">
      <c r="A95" s="114"/>
      <c r="B95" s="76"/>
      <c r="C95" s="86"/>
      <c r="D95" s="86"/>
      <c r="E95" s="84"/>
      <c r="F95" s="156"/>
      <c r="G95" s="84"/>
      <c r="H95" s="103"/>
      <c r="I95" s="103"/>
      <c r="J95" s="103"/>
      <c r="K95" s="70"/>
      <c r="L95" s="70"/>
      <c r="M95" s="70"/>
      <c r="N95" s="70"/>
      <c r="O95" s="70"/>
      <c r="P95" s="71"/>
    </row>
    <row r="96" spans="1:21" s="102" customFormat="1" ht="13.5" thickBot="1" x14ac:dyDescent="0.25">
      <c r="A96" s="114"/>
      <c r="B96" s="150" t="s">
        <v>68</v>
      </c>
      <c r="C96" s="146"/>
      <c r="D96" s="110" t="str">
        <f>IF(AND($F$29&gt;=5,$F$11=3),IF(ISBLANK(C96),"  Please enter required data",IF(ISNONTEXT(C96),"  Please enter required data","")),IF(ISBLANK(C96),"","  No entry should be made"))</f>
        <v/>
      </c>
      <c r="F96" s="155"/>
      <c r="H96" s="103"/>
      <c r="I96" s="103"/>
      <c r="J96" s="103"/>
      <c r="K96" s="112"/>
      <c r="L96" s="112"/>
      <c r="M96" s="112"/>
      <c r="N96" s="112"/>
      <c r="O96" s="112"/>
      <c r="P96" s="113"/>
    </row>
    <row r="97" spans="1:21" s="102" customFormat="1" ht="23.25" thickBot="1" x14ac:dyDescent="0.25">
      <c r="A97" s="114"/>
      <c r="B97" s="150" t="s">
        <v>55</v>
      </c>
      <c r="C97" s="146"/>
      <c r="D97" s="110" t="str">
        <f>IF(AND($F$29&gt;=5,$F$11=3),IF(ISBLANK(C97),"  Please enter required data",IF(ISNONTEXT(C97),"  Please enter required data","")),IF(ISBLANK(C97),"","  No entry should be made"))</f>
        <v/>
      </c>
      <c r="F97" s="112" t="s">
        <v>63</v>
      </c>
      <c r="H97" s="103"/>
      <c r="I97" s="103"/>
      <c r="J97" s="103"/>
      <c r="K97" s="112"/>
      <c r="L97" s="112"/>
      <c r="M97" s="112"/>
      <c r="N97" s="112"/>
      <c r="O97" s="112"/>
      <c r="P97" s="113"/>
    </row>
    <row r="98" spans="1:21" s="102" customFormat="1" thickBot="1" x14ac:dyDescent="0.25">
      <c r="A98" s="114"/>
      <c r="B98" s="150" t="s">
        <v>69</v>
      </c>
      <c r="C98" s="146"/>
      <c r="D98" s="110" t="str">
        <f>IF(AND($F$29&gt;=5,$F$11=3),IF(ISBLANK(C98),"  Please enter required data",IF(ISNONTEXT(C98),"  Please enter required data","")),IF(ISBLANK(C98),"","  No entry should be made"))</f>
        <v/>
      </c>
      <c r="F98" s="155"/>
      <c r="H98" s="103"/>
      <c r="I98" s="103"/>
      <c r="J98" s="103"/>
      <c r="Q98" s="116"/>
      <c r="R98" s="116"/>
      <c r="S98" s="117"/>
      <c r="T98" s="118"/>
      <c r="U98" s="118"/>
    </row>
    <row r="99" spans="1:21" s="102" customFormat="1" thickBot="1" x14ac:dyDescent="0.25">
      <c r="A99" s="114"/>
      <c r="B99" s="150" t="s">
        <v>29</v>
      </c>
      <c r="C99" s="146"/>
      <c r="D99" s="110" t="str">
        <f>IF(AND($F$29&gt;=5,$F$11=3),IF(ISBLANK(C99),"  Please enter required data",""),IF(ISBLANK(C99),"","  No entry should be made"))</f>
        <v/>
      </c>
      <c r="E99" s="119"/>
      <c r="F99" s="156"/>
      <c r="G99" s="119"/>
      <c r="H99" s="103"/>
      <c r="I99" s="103"/>
      <c r="J99" s="103"/>
      <c r="K99" s="112"/>
      <c r="L99" s="112"/>
      <c r="M99" s="112"/>
      <c r="N99" s="112"/>
      <c r="O99" s="112"/>
      <c r="P99" s="113"/>
    </row>
    <row r="100" spans="1:21" s="102" customFormat="1" thickBot="1" x14ac:dyDescent="0.25">
      <c r="A100" s="114"/>
      <c r="B100" s="150" t="s">
        <v>59</v>
      </c>
      <c r="C100" s="146"/>
      <c r="D100" s="110" t="str">
        <f>IF(AND($F$29&gt;=5,$F$11=3),IF(ISBLANK(C100),"  Please enter required data",""),IF(ISBLANK(C100),"","  No entry should be made"))</f>
        <v/>
      </c>
      <c r="E100" s="119"/>
      <c r="F100" s="156"/>
      <c r="G100" s="119"/>
      <c r="H100" s="103"/>
      <c r="I100" s="103"/>
      <c r="J100" s="103"/>
      <c r="K100" s="112"/>
      <c r="L100" s="112"/>
      <c r="M100" s="112"/>
      <c r="N100" s="112"/>
      <c r="O100" s="112"/>
      <c r="P100" s="113"/>
    </row>
    <row r="101" spans="1:21" s="102" customFormat="1" ht="15.6" customHeight="1" thickBot="1" x14ac:dyDescent="0.25">
      <c r="A101" s="114"/>
      <c r="B101" s="150" t="s">
        <v>60</v>
      </c>
      <c r="C101" s="152"/>
      <c r="D101" s="110" t="str">
        <f>IF(AND($F$29&gt;=5,$F$11=3),IF(IF(ISERROR(FIND("@",C101)),1,0)+IF(ISERROR(FIND(".",C101)),1,0)&gt;0,"  Please enter required data",""),IF(ISBLANK(C101),"","  No entry should be made"))</f>
        <v/>
      </c>
      <c r="E101" s="119"/>
      <c r="F101" s="158"/>
      <c r="G101" s="119"/>
      <c r="H101" s="103"/>
      <c r="I101" s="103"/>
      <c r="J101" s="103"/>
      <c r="K101" s="112"/>
      <c r="L101" s="112"/>
      <c r="M101" s="112"/>
      <c r="N101" s="112"/>
      <c r="O101" s="112"/>
      <c r="P101" s="113"/>
    </row>
    <row r="102" spans="1:21" s="102" customFormat="1" ht="9.9499999999999993" customHeight="1" x14ac:dyDescent="0.2">
      <c r="A102" s="114"/>
      <c r="B102" s="107"/>
      <c r="C102" s="108"/>
      <c r="D102" s="108"/>
      <c r="E102" s="119"/>
      <c r="F102" s="156"/>
      <c r="G102" s="119"/>
      <c r="H102" s="103"/>
      <c r="I102" s="103"/>
      <c r="J102" s="103"/>
      <c r="K102" s="112"/>
      <c r="L102" s="112"/>
      <c r="M102" s="112"/>
      <c r="N102" s="112"/>
      <c r="O102" s="112"/>
      <c r="P102" s="113"/>
    </row>
    <row r="103" spans="1:21" s="66" customFormat="1" ht="15" customHeight="1" x14ac:dyDescent="0.2">
      <c r="A103" s="114"/>
      <c r="B103" s="242" t="s">
        <v>95</v>
      </c>
      <c r="C103" s="183"/>
      <c r="D103" s="86"/>
      <c r="E103" s="84"/>
      <c r="F103" s="161" t="b">
        <v>0</v>
      </c>
      <c r="G103" s="115" t="str">
        <f>IF(F103=TRUE,"Domestic Manufacturer","")</f>
        <v/>
      </c>
      <c r="H103" s="103"/>
      <c r="I103" s="103"/>
      <c r="J103" s="103"/>
      <c r="K103" s="70"/>
      <c r="L103" s="70"/>
      <c r="M103" s="70"/>
      <c r="N103" s="70"/>
      <c r="O103" s="70"/>
      <c r="P103" s="71"/>
    </row>
    <row r="104" spans="1:21" s="66" customFormat="1" ht="27.75" customHeight="1" x14ac:dyDescent="0.2">
      <c r="A104" s="114"/>
      <c r="B104" s="242"/>
      <c r="C104" s="184"/>
      <c r="D104" s="110" t="str">
        <f>IF(AND($F$11=3,$F$29&gt;=5),IF(OR(F103=TRUE,F104=TRUE,F105=TRUE),"","  Please enter required data"),"")</f>
        <v/>
      </c>
      <c r="E104" s="84"/>
      <c r="F104" s="161" t="b">
        <v>0</v>
      </c>
      <c r="G104" s="115" t="str">
        <f>IF(F104=TRUE,"Importer","")</f>
        <v/>
      </c>
      <c r="H104" s="103"/>
      <c r="I104" s="103"/>
      <c r="J104" s="103"/>
      <c r="K104" s="70"/>
      <c r="L104" s="70"/>
      <c r="M104" s="70"/>
      <c r="N104" s="70"/>
      <c r="O104" s="70"/>
      <c r="P104" s="71"/>
    </row>
    <row r="105" spans="1:21" s="66" customFormat="1" ht="15" customHeight="1" x14ac:dyDescent="0.2">
      <c r="A105" s="114"/>
      <c r="B105" s="242"/>
      <c r="C105" s="185"/>
      <c r="D105" s="86"/>
      <c r="E105" s="84"/>
      <c r="F105" s="161" t="b">
        <v>0</v>
      </c>
      <c r="G105" s="115" t="str">
        <f>IF(F105=TRUE,"Private Labeler","")</f>
        <v/>
      </c>
      <c r="H105" s="103"/>
      <c r="I105" s="103"/>
      <c r="J105" s="103"/>
      <c r="K105" s="70"/>
      <c r="L105" s="70"/>
      <c r="M105" s="70"/>
      <c r="N105" s="70"/>
      <c r="O105" s="70"/>
      <c r="P105" s="71"/>
    </row>
    <row r="106" spans="1:21" s="66" customFormat="1" ht="9.9499999999999993" customHeight="1" thickBot="1" x14ac:dyDescent="0.25">
      <c r="A106" s="114"/>
      <c r="B106" s="76"/>
      <c r="C106" s="86"/>
      <c r="D106" s="86"/>
      <c r="E106" s="84"/>
      <c r="F106" s="156"/>
      <c r="G106" s="84"/>
      <c r="H106" s="103"/>
      <c r="I106" s="103"/>
      <c r="J106" s="103"/>
      <c r="K106" s="70"/>
      <c r="L106" s="70"/>
      <c r="M106" s="70"/>
      <c r="N106" s="70"/>
      <c r="O106" s="70"/>
      <c r="P106" s="71"/>
    </row>
    <row r="107" spans="1:21" s="66" customFormat="1" ht="34.5" thickBot="1" x14ac:dyDescent="0.25">
      <c r="A107" s="114"/>
      <c r="B107" s="153" t="s">
        <v>92</v>
      </c>
      <c r="C107" s="147"/>
      <c r="D107" s="110" t="str">
        <f>IF(AND($F$29&gt;=5,$F$11=3,F104=TRUE),"",IF(ISBLANK(C107),"","  No entry should be made"))</f>
        <v/>
      </c>
      <c r="E107" s="84"/>
      <c r="F107" s="156"/>
      <c r="G107" s="84"/>
      <c r="H107" s="103"/>
      <c r="I107" s="103"/>
      <c r="J107" s="103"/>
      <c r="K107" s="70"/>
      <c r="L107" s="70"/>
      <c r="M107" s="70"/>
      <c r="N107" s="70"/>
      <c r="O107" s="70"/>
      <c r="P107" s="71"/>
    </row>
    <row r="108" spans="1:21" s="66" customFormat="1" ht="9.9499999999999993" customHeight="1" thickBot="1" x14ac:dyDescent="0.25">
      <c r="A108" s="114"/>
      <c r="B108" s="81"/>
      <c r="C108" s="75"/>
      <c r="D108" s="67"/>
      <c r="F108" s="103"/>
      <c r="G108" s="83"/>
      <c r="H108" s="129"/>
      <c r="I108" s="103"/>
      <c r="J108" s="103"/>
      <c r="K108" s="70"/>
      <c r="L108" s="70"/>
      <c r="M108" s="70"/>
      <c r="N108" s="70"/>
      <c r="O108" s="70"/>
      <c r="P108" s="71"/>
    </row>
    <row r="109" spans="1:21" s="66" customFormat="1" ht="23.25" thickBot="1" x14ac:dyDescent="0.25">
      <c r="A109" s="114"/>
      <c r="B109" s="153" t="s">
        <v>61</v>
      </c>
      <c r="C109" s="147"/>
      <c r="D109" s="110" t="str">
        <f>IF(AND($F$29&gt;=5,$F$11=3,F105=TRUE),IF(ISBLANK(C109),"  Please enter required data",""),IF(ISBLANK(C109),"","  No entry should be made"))</f>
        <v/>
      </c>
      <c r="E109" s="84"/>
      <c r="F109" s="156"/>
      <c r="G109" s="84"/>
      <c r="H109" s="103"/>
      <c r="I109" s="103"/>
      <c r="J109" s="103"/>
      <c r="K109" s="70"/>
      <c r="L109" s="70"/>
      <c r="M109" s="70"/>
      <c r="N109" s="70"/>
      <c r="O109" s="70"/>
      <c r="P109" s="71"/>
    </row>
    <row r="110" spans="1:21" s="66" customFormat="1" ht="20.100000000000001" customHeight="1" thickBot="1" x14ac:dyDescent="0.25">
      <c r="A110" s="164"/>
      <c r="B110" s="168"/>
      <c r="C110" s="169"/>
      <c r="D110" s="169"/>
      <c r="E110" s="84"/>
      <c r="F110" s="156"/>
      <c r="G110" s="84"/>
      <c r="H110" s="103"/>
      <c r="I110" s="103"/>
      <c r="J110" s="103"/>
      <c r="K110" s="70"/>
      <c r="L110" s="70"/>
      <c r="M110" s="70"/>
      <c r="N110" s="70"/>
      <c r="O110" s="70"/>
      <c r="P110" s="71"/>
    </row>
    <row r="111" spans="1:21" s="66" customFormat="1" ht="20.100000000000001" customHeight="1" x14ac:dyDescent="0.2">
      <c r="A111" s="114"/>
      <c r="B111" s="170" t="s">
        <v>76</v>
      </c>
      <c r="C111" s="86"/>
      <c r="D111" s="86"/>
      <c r="E111" s="84"/>
      <c r="F111" s="156"/>
      <c r="G111" s="84"/>
      <c r="H111" s="103"/>
      <c r="I111" s="103"/>
      <c r="J111" s="103"/>
      <c r="K111" s="70"/>
      <c r="L111" s="70"/>
      <c r="M111" s="70"/>
      <c r="N111" s="70"/>
      <c r="O111" s="70"/>
      <c r="P111" s="71"/>
    </row>
    <row r="112" spans="1:21" s="66" customFormat="1" ht="17.100000000000001" customHeight="1" x14ac:dyDescent="0.2">
      <c r="A112" s="114"/>
      <c r="B112" s="121" t="str">
        <f>"Compliance Statement "&amp;IF(F11=1,"- Domestic Manufacturer",IF(F11=2,"- Importer",IF(F11=3,"- Third-Party Representative","")))</f>
        <v xml:space="preserve">Compliance Statement </v>
      </c>
      <c r="F112" s="103"/>
      <c r="H112" s="103"/>
      <c r="I112" s="103"/>
      <c r="J112" s="103"/>
      <c r="Q112" s="68"/>
      <c r="R112" s="68"/>
      <c r="S112" s="74"/>
      <c r="T112" s="73"/>
      <c r="U112" s="73"/>
    </row>
    <row r="113" spans="1:83" s="66" customFormat="1" ht="124.5" customHeight="1" x14ac:dyDescent="0.2">
      <c r="A113" s="114"/>
      <c r="B113" s="241" t="str">
        <f>IF(F11=0,"SELECT SUBMITTER TYPE AT THE TOP OF THIS WORKSHEET",IF(F11=1,F113,IF(F11=2,F113,IF(F11=3,G113,"Error in Submitter Type"))))</f>
        <v>SELECT SUBMITTER TYPE AT THE TOP OF THIS WORKSHEET</v>
      </c>
      <c r="C113" s="241"/>
      <c r="D113" s="241"/>
      <c r="E113" s="85"/>
      <c r="F113" s="181" t="s">
        <v>93</v>
      </c>
      <c r="G113" s="181" t="s">
        <v>94</v>
      </c>
      <c r="H113" s="130"/>
      <c r="I113" s="103"/>
      <c r="J113" s="103"/>
      <c r="K113" s="74"/>
      <c r="L113" s="74"/>
      <c r="M113" s="74"/>
      <c r="N113" s="74"/>
      <c r="O113" s="74"/>
      <c r="R113" s="74"/>
      <c r="S113" s="73"/>
      <c r="T113" s="73"/>
      <c r="U113" s="68"/>
    </row>
    <row r="114" spans="1:83" s="66" customFormat="1" ht="6" customHeight="1" thickBot="1" x14ac:dyDescent="0.25">
      <c r="A114" s="114"/>
      <c r="F114" s="103"/>
      <c r="H114" s="103"/>
      <c r="I114" s="103"/>
      <c r="J114" s="103"/>
    </row>
    <row r="115" spans="1:83" s="116" customFormat="1" ht="23.25" thickBot="1" x14ac:dyDescent="0.25">
      <c r="A115" s="141"/>
      <c r="B115" s="122" t="s">
        <v>34</v>
      </c>
      <c r="C115" s="145"/>
      <c r="D115" s="110" t="str">
        <f>IF(ISBLANK(C115),"  Please enter required data",IF(ISNONTEXT(C115),"  Please enter required data",""))</f>
        <v xml:space="preserve">  Please enter required data</v>
      </c>
      <c r="E115" s="126"/>
      <c r="F115" s="159"/>
      <c r="G115" s="126"/>
      <c r="H115" s="131"/>
      <c r="I115" s="131"/>
      <c r="J115" s="131"/>
    </row>
    <row r="116" spans="1:83" s="116" customFormat="1" ht="13.5" customHeight="1" thickBot="1" x14ac:dyDescent="0.25">
      <c r="A116" s="140"/>
      <c r="B116" s="123" t="s">
        <v>33</v>
      </c>
      <c r="C116" s="148"/>
      <c r="D116" s="139" t="str">
        <f>IF(IF(ISERROR(FIND("@",C116)),1,0)+IF(ISERROR(FIND(".",C116)),1,0)&gt;0,"  Please enter required data"," ")</f>
        <v xml:space="preserve">  Please enter required data</v>
      </c>
      <c r="E116" s="127"/>
      <c r="F116" s="132"/>
      <c r="G116" s="117"/>
      <c r="H116" s="131"/>
      <c r="I116" s="131"/>
      <c r="J116" s="131"/>
      <c r="L116" s="117"/>
      <c r="M116" s="142"/>
      <c r="N116" s="142"/>
    </row>
    <row r="117" spans="1:83" s="116" customFormat="1" ht="13.5" customHeight="1" thickBot="1" x14ac:dyDescent="0.25">
      <c r="B117" s="123" t="s">
        <v>35</v>
      </c>
      <c r="C117" s="149"/>
      <c r="D117" s="138" t="str">
        <f>IF(ISNUMBER(C117),"","  Please enter required data")</f>
        <v xml:space="preserve">  Please enter required data</v>
      </c>
      <c r="E117" s="143"/>
      <c r="F117" s="132"/>
      <c r="H117" s="132"/>
      <c r="I117" s="132"/>
      <c r="J117" s="132"/>
      <c r="N117" s="142"/>
      <c r="CE117" s="144"/>
    </row>
    <row r="118" spans="1:83" ht="13.5" thickBot="1" x14ac:dyDescent="0.25">
      <c r="A118" s="193"/>
      <c r="B118" s="192"/>
      <c r="C118" s="192"/>
      <c r="D118" s="192"/>
    </row>
    <row r="120" spans="1:83" x14ac:dyDescent="0.2">
      <c r="B120" s="194" t="s">
        <v>99</v>
      </c>
      <c r="C120" s="120"/>
      <c r="D120" s="120"/>
    </row>
    <row r="121" spans="1:83" x14ac:dyDescent="0.2">
      <c r="B121" s="195"/>
      <c r="C121" s="120"/>
      <c r="D121" s="120"/>
    </row>
    <row r="122" spans="1:83" x14ac:dyDescent="0.2">
      <c r="B122" s="194" t="s">
        <v>100</v>
      </c>
      <c r="C122" s="120"/>
      <c r="D122" s="120"/>
    </row>
    <row r="123" spans="1:83" x14ac:dyDescent="0.2">
      <c r="B123" s="194" t="s">
        <v>101</v>
      </c>
      <c r="C123" s="120"/>
      <c r="D123" s="120"/>
    </row>
    <row r="124" spans="1:83" x14ac:dyDescent="0.2">
      <c r="B124" s="196"/>
      <c r="C124" s="120"/>
      <c r="D124" s="120"/>
    </row>
    <row r="125" spans="1:83" ht="234.95" customHeight="1" x14ac:dyDescent="0.2">
      <c r="B125" s="238" t="s">
        <v>102</v>
      </c>
      <c r="C125" s="238"/>
      <c r="D125" s="238"/>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5">
    <dataValidation allowBlank="1" sqref="D4 D6"/>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R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8.42578125" style="11" customWidth="1"/>
    <col min="19" max="23" width="15.7109375" style="11" customWidth="1"/>
    <col min="24" max="33" width="10.28515625" style="11" customWidth="1"/>
    <col min="34" max="34" width="19" style="11" customWidth="1"/>
    <col min="35" max="38" width="10.7109375" style="11" hidden="1" customWidth="1"/>
    <col min="39" max="39" width="4.7109375" style="13" customWidth="1"/>
    <col min="40" max="40" width="9.7109375" style="14" customWidth="1"/>
    <col min="41" max="41" width="20.85546875" style="14" customWidth="1"/>
    <col min="42" max="42" width="9.7109375" style="14" customWidth="1"/>
    <col min="43" max="43" width="11.140625" style="14" customWidth="1"/>
    <col min="44" max="44" width="16.28515625" style="14" customWidth="1"/>
    <col min="45" max="45" width="12.5703125" style="14" customWidth="1"/>
    <col min="46" max="46" width="25.140625" style="14" customWidth="1"/>
    <col min="47" max="47" width="13.85546875" style="14" hidden="1" customWidth="1"/>
    <col min="48" max="48" width="16.5703125" style="14" customWidth="1"/>
    <col min="49" max="49" width="23.7109375" style="14" customWidth="1"/>
    <col min="50" max="50" width="20.85546875" style="14" customWidth="1"/>
    <col min="51" max="51" width="24" style="14" customWidth="1"/>
    <col min="52" max="52" width="20.85546875" style="14" customWidth="1"/>
    <col min="53" max="54" width="22.42578125" style="14" hidden="1" customWidth="1"/>
    <col min="55" max="56" width="15.140625" style="14" customWidth="1"/>
    <col min="57" max="57" width="17.42578125" style="14" customWidth="1"/>
    <col min="58" max="59" width="21.7109375" style="14" customWidth="1"/>
    <col min="60" max="60" width="15.140625" style="14" customWidth="1"/>
    <col min="61" max="70" width="24.7109375" style="14" customWidth="1"/>
    <col min="71" max="71" width="20.28515625" style="14" customWidth="1"/>
    <col min="72" max="75" width="10.7109375" style="14" hidden="1" customWidth="1"/>
    <col min="76" max="76" width="16.28515625" style="3" hidden="1" customWidth="1"/>
    <col min="77" max="78" width="12.5703125" style="10" hidden="1" customWidth="1"/>
    <col min="79" max="79" width="26" style="10" hidden="1" customWidth="1"/>
    <col min="80" max="88" width="14" style="11" hidden="1" customWidth="1"/>
    <col min="89" max="91" width="14" style="53" hidden="1" customWidth="1"/>
    <col min="92" max="93" width="14" style="11" hidden="1" customWidth="1"/>
    <col min="94" max="94" width="9.140625" style="10" hidden="1" customWidth="1"/>
    <col min="95" max="95" width="4.140625" style="10" hidden="1" customWidth="1"/>
    <col min="96" max="96" width="0" style="10" hidden="1" customWidth="1"/>
    <col min="97" max="16384" width="9.140625" style="10"/>
  </cols>
  <sheetData>
    <row r="1" spans="1:148" ht="42" customHeight="1" x14ac:dyDescent="0.2">
      <c r="A1" s="179" t="str">
        <f>Certification!A3</f>
        <v>Residential Refrigerators, Refrigerator-Freezers, and Freezers</v>
      </c>
      <c r="B1" s="78" t="s">
        <v>0</v>
      </c>
      <c r="D1" s="252" t="str">
        <f>Certification!C3</f>
        <v>Residential Refrigerators, Refrigerator-Freezers, and Freezers</v>
      </c>
      <c r="E1" s="252"/>
      <c r="F1" s="252"/>
      <c r="G1" s="252"/>
      <c r="I1" s="87" t="str">
        <f>Certification!D3</f>
        <v>Version 4.4</v>
      </c>
      <c r="K1" s="93"/>
      <c r="CE1" s="150"/>
    </row>
    <row r="2" spans="1:148" x14ac:dyDescent="0.2">
      <c r="A2" s="179" t="str">
        <f>Certification!A4</f>
        <v>4.4</v>
      </c>
      <c r="CE2" s="150"/>
    </row>
    <row r="3" spans="1:148" ht="25.5" customHeight="1" x14ac:dyDescent="0.2">
      <c r="B3" s="257" t="s">
        <v>30</v>
      </c>
      <c r="C3" s="257"/>
      <c r="D3" s="77" t="str">
        <f>IF(COUNTA(INPUT)=0,"No Data",IF(COUNTIF(B10:B109,"Error")&gt;0,"Error","OK"))</f>
        <v>No Data</v>
      </c>
      <c r="E3" s="82"/>
      <c r="F3" s="251" t="s">
        <v>32</v>
      </c>
      <c r="G3" s="251"/>
      <c r="H3" s="258" t="str">
        <f>Certification!D7</f>
        <v>No Data</v>
      </c>
      <c r="I3" s="258"/>
      <c r="K3" s="92"/>
      <c r="CE3" s="150"/>
    </row>
    <row r="4" spans="1:148" s="38" customFormat="1" x14ac:dyDescent="0.2">
      <c r="C4" s="14"/>
      <c r="D4" s="14"/>
      <c r="E4" s="14"/>
      <c r="F4" s="14"/>
      <c r="G4" s="14"/>
      <c r="H4" s="14"/>
      <c r="I4" s="14"/>
      <c r="J4" s="14"/>
      <c r="K4" s="3"/>
      <c r="L4" s="61"/>
      <c r="M4" s="3"/>
      <c r="N4" s="3"/>
      <c r="O4" s="3"/>
      <c r="P4" s="14"/>
      <c r="Q4" s="14"/>
      <c r="R4" s="14"/>
      <c r="S4" s="14"/>
      <c r="T4" s="3"/>
      <c r="U4" s="3"/>
      <c r="V4" s="3"/>
      <c r="W4" s="14"/>
      <c r="X4" s="14"/>
      <c r="Y4" s="14"/>
      <c r="Z4" s="14"/>
      <c r="AA4" s="14"/>
      <c r="AB4" s="14"/>
      <c r="AC4" s="14"/>
      <c r="AD4" s="14"/>
      <c r="AE4" s="14"/>
      <c r="AF4" s="14"/>
      <c r="AG4" s="14"/>
      <c r="AH4" s="14"/>
      <c r="AI4" s="14"/>
      <c r="AJ4" s="14"/>
      <c r="AK4" s="14"/>
      <c r="AL4" s="14"/>
      <c r="AM4" s="39"/>
      <c r="AN4" s="14"/>
      <c r="AO4" s="14"/>
      <c r="AP4" s="14"/>
      <c r="AQ4" s="14"/>
      <c r="AR4" s="14"/>
      <c r="AS4" s="14"/>
      <c r="AT4" s="14"/>
      <c r="AU4" s="14"/>
      <c r="AV4" s="14"/>
      <c r="AW4" s="3"/>
      <c r="AX4" s="3"/>
      <c r="AY4" s="3"/>
      <c r="AZ4" s="3"/>
      <c r="BA4" s="14"/>
      <c r="BB4" s="14"/>
      <c r="BC4" s="14"/>
      <c r="BD4" s="14"/>
      <c r="BE4" s="3"/>
      <c r="BF4" s="3"/>
      <c r="BG4" s="3"/>
      <c r="BH4" s="14"/>
      <c r="BI4" s="14"/>
      <c r="BJ4" s="14"/>
      <c r="BK4" s="14"/>
      <c r="BL4" s="14"/>
      <c r="BM4" s="14"/>
      <c r="BN4" s="14"/>
      <c r="BO4" s="14"/>
      <c r="BP4" s="14"/>
      <c r="BQ4" s="14"/>
      <c r="BR4" s="14"/>
      <c r="BS4" s="14"/>
      <c r="BT4" s="14"/>
      <c r="BU4" s="14"/>
      <c r="BV4" s="14"/>
      <c r="BW4" s="14"/>
      <c r="BX4" s="3"/>
      <c r="CB4" s="14"/>
      <c r="CC4" s="14"/>
      <c r="CD4" s="14"/>
      <c r="CE4" s="150"/>
      <c r="CF4" s="14"/>
      <c r="CG4" s="14"/>
      <c r="CH4" s="14"/>
      <c r="CI4" s="14"/>
      <c r="CJ4" s="14"/>
      <c r="CK4" s="3"/>
      <c r="CL4" s="3"/>
      <c r="CM4" s="3"/>
      <c r="CN4" s="14"/>
      <c r="CO4" s="14"/>
    </row>
    <row r="5" spans="1:148" s="5" customFormat="1" ht="26.25" thickBot="1" x14ac:dyDescent="0.4">
      <c r="A5" s="253" t="s">
        <v>28</v>
      </c>
      <c r="B5" s="253"/>
      <c r="C5" s="253"/>
      <c r="D5" s="253"/>
      <c r="E5" s="253"/>
      <c r="F5" s="253"/>
      <c r="G5" s="253"/>
      <c r="H5" s="253"/>
      <c r="I5" s="253"/>
      <c r="J5" s="91"/>
      <c r="K5" s="36"/>
      <c r="L5" s="88"/>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4"/>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CE5" s="150"/>
      <c r="EQ5" s="6"/>
      <c r="ER5" s="6"/>
    </row>
    <row r="6" spans="1:148" s="9" customFormat="1" ht="92.25" customHeight="1" thickBot="1" x14ac:dyDescent="0.25">
      <c r="A6" s="254" t="s">
        <v>36</v>
      </c>
      <c r="B6" s="255"/>
      <c r="C6" s="255"/>
      <c r="D6" s="255"/>
      <c r="E6" s="255"/>
      <c r="F6" s="255"/>
      <c r="G6" s="255"/>
      <c r="H6" s="255"/>
      <c r="I6" s="256"/>
      <c r="J6" s="79"/>
      <c r="K6" s="79"/>
      <c r="L6" s="89"/>
      <c r="M6" s="79"/>
      <c r="N6" s="89"/>
      <c r="O6" s="79"/>
      <c r="P6" s="89"/>
      <c r="Q6" s="89"/>
      <c r="R6" s="79"/>
      <c r="S6" s="79"/>
      <c r="T6" s="89"/>
      <c r="U6" s="79"/>
      <c r="V6" s="79"/>
      <c r="W6" s="89"/>
      <c r="X6" s="79"/>
      <c r="Y6" s="79"/>
      <c r="Z6" s="79"/>
      <c r="AA6" s="79"/>
      <c r="AB6" s="79"/>
      <c r="AC6" s="79"/>
      <c r="AD6" s="79"/>
      <c r="AE6" s="79"/>
      <c r="AF6" s="79"/>
      <c r="AG6" s="79"/>
      <c r="AH6" s="89"/>
      <c r="AI6" s="79"/>
      <c r="AJ6" s="79"/>
      <c r="AK6" s="79"/>
      <c r="AL6" s="79"/>
      <c r="AM6" s="8"/>
      <c r="AN6" s="246" t="s">
        <v>12</v>
      </c>
      <c r="AO6" s="244"/>
      <c r="AP6" s="244"/>
      <c r="AQ6" s="244"/>
      <c r="AR6" s="244" t="s">
        <v>12</v>
      </c>
      <c r="AS6" s="244"/>
      <c r="AT6" s="244" t="s">
        <v>12</v>
      </c>
      <c r="AU6" s="244"/>
      <c r="AV6" s="244"/>
      <c r="AW6" s="244"/>
      <c r="AX6" s="244"/>
      <c r="AY6" s="244" t="s">
        <v>12</v>
      </c>
      <c r="AZ6" s="244"/>
      <c r="BA6" s="244"/>
      <c r="BB6" s="90"/>
      <c r="BC6" s="244" t="s">
        <v>12</v>
      </c>
      <c r="BD6" s="244"/>
      <c r="BE6" s="244"/>
      <c r="BF6" s="244" t="s">
        <v>12</v>
      </c>
      <c r="BG6" s="244"/>
      <c r="BH6" s="244"/>
      <c r="BI6" s="244" t="s">
        <v>12</v>
      </c>
      <c r="BJ6" s="244"/>
      <c r="BK6" s="244"/>
      <c r="BL6" s="244" t="s">
        <v>12</v>
      </c>
      <c r="BM6" s="244"/>
      <c r="BN6" s="244"/>
      <c r="BO6" s="244" t="s">
        <v>12</v>
      </c>
      <c r="BP6" s="244"/>
      <c r="BQ6" s="244"/>
      <c r="BR6" s="244" t="s">
        <v>12</v>
      </c>
      <c r="BS6" s="245"/>
      <c r="BT6" s="80"/>
      <c r="BU6" s="80"/>
      <c r="BV6" s="80"/>
      <c r="BW6" s="80"/>
      <c r="BX6" s="35"/>
      <c r="BZ6" s="1"/>
      <c r="CE6" s="150"/>
      <c r="CK6" s="189"/>
      <c r="CL6" s="189"/>
      <c r="CM6" s="189"/>
      <c r="EQ6" s="7"/>
      <c r="ER6" s="7"/>
    </row>
    <row r="7" spans="1:148" ht="6" customHeight="1" x14ac:dyDescent="0.2">
      <c r="X7" s="14"/>
      <c r="BZ7" s="1"/>
      <c r="CB7" s="10"/>
      <c r="CC7" s="10"/>
      <c r="CD7" s="10"/>
      <c r="CE7" s="107"/>
      <c r="CF7" s="10"/>
      <c r="CG7" s="10"/>
      <c r="CH7" s="10"/>
      <c r="CI7" s="10"/>
      <c r="CJ7" s="10"/>
      <c r="CK7" s="62"/>
      <c r="CL7" s="62"/>
      <c r="CM7" s="62"/>
      <c r="CN7" s="10"/>
      <c r="CO7" s="10"/>
      <c r="EQ7" s="11"/>
      <c r="ER7" s="11"/>
    </row>
    <row r="8" spans="1:148" ht="15.2" customHeight="1" x14ac:dyDescent="0.2">
      <c r="A8" s="62"/>
      <c r="B8" s="62"/>
      <c r="C8" s="53"/>
      <c r="D8" s="53"/>
      <c r="E8" s="53"/>
      <c r="F8" s="53"/>
      <c r="G8" s="53"/>
      <c r="H8" s="53"/>
      <c r="I8" s="53"/>
      <c r="J8" s="53"/>
      <c r="K8" s="53"/>
      <c r="L8" s="53"/>
      <c r="M8" s="63"/>
      <c r="N8" s="53"/>
      <c r="O8" s="53"/>
      <c r="P8" s="53"/>
      <c r="Q8" s="53"/>
      <c r="R8" s="53"/>
      <c r="S8" s="53"/>
      <c r="T8" s="53"/>
      <c r="U8" s="250"/>
      <c r="V8" s="250"/>
      <c r="W8" s="53"/>
      <c r="X8" s="247" t="s">
        <v>22</v>
      </c>
      <c r="Y8" s="248"/>
      <c r="Z8" s="248"/>
      <c r="AA8" s="248"/>
      <c r="AB8" s="248"/>
      <c r="AC8" s="248"/>
      <c r="AD8" s="248"/>
      <c r="AE8" s="248"/>
      <c r="AF8" s="248"/>
      <c r="AG8" s="249"/>
      <c r="AH8" s="53"/>
      <c r="BI8" s="247" t="s">
        <v>22</v>
      </c>
      <c r="BJ8" s="248"/>
      <c r="BK8" s="248"/>
      <c r="BL8" s="248"/>
      <c r="BM8" s="248"/>
      <c r="BN8" s="248"/>
      <c r="BO8" s="248"/>
      <c r="BP8" s="248"/>
      <c r="BQ8" s="248"/>
      <c r="BR8" s="249"/>
      <c r="BZ8" s="1"/>
      <c r="CB8" s="10"/>
      <c r="CC8" s="10"/>
      <c r="CD8" s="10"/>
      <c r="CE8" s="76"/>
      <c r="CF8" s="10"/>
      <c r="CG8" s="10"/>
      <c r="CH8" s="10"/>
      <c r="CI8" s="10"/>
      <c r="CJ8" s="10"/>
      <c r="CK8" s="62"/>
      <c r="CL8" s="62"/>
      <c r="CM8" s="62"/>
      <c r="CN8" s="10"/>
      <c r="CO8" s="10"/>
      <c r="EQ8" s="11"/>
      <c r="ER8" s="11"/>
    </row>
    <row r="9" spans="1:148" s="18" customFormat="1" ht="95.25" customHeight="1" thickBot="1" x14ac:dyDescent="0.25">
      <c r="A9" s="21" t="s">
        <v>1</v>
      </c>
      <c r="B9" s="21" t="s">
        <v>10</v>
      </c>
      <c r="C9" s="40" t="s">
        <v>27</v>
      </c>
      <c r="D9" s="40" t="s">
        <v>80</v>
      </c>
      <c r="E9" s="40" t="s">
        <v>15</v>
      </c>
      <c r="F9" s="40" t="s">
        <v>37</v>
      </c>
      <c r="G9" s="40" t="s">
        <v>38</v>
      </c>
      <c r="H9" s="40" t="s">
        <v>2</v>
      </c>
      <c r="I9" s="40" t="s">
        <v>3</v>
      </c>
      <c r="J9" s="41"/>
      <c r="K9" s="37" t="s">
        <v>16</v>
      </c>
      <c r="L9" s="176" t="s">
        <v>17</v>
      </c>
      <c r="M9" s="37" t="s">
        <v>19</v>
      </c>
      <c r="N9" s="37" t="s">
        <v>18</v>
      </c>
      <c r="O9" s="37" t="s">
        <v>20</v>
      </c>
      <c r="P9" s="40"/>
      <c r="Q9" s="40"/>
      <c r="R9" s="40" t="s">
        <v>14</v>
      </c>
      <c r="S9" s="40" t="s">
        <v>13</v>
      </c>
      <c r="T9" s="37" t="s">
        <v>21</v>
      </c>
      <c r="U9" s="37" t="s">
        <v>25</v>
      </c>
      <c r="V9" s="37" t="s">
        <v>26</v>
      </c>
      <c r="W9" s="49" t="s">
        <v>23</v>
      </c>
      <c r="X9" s="37" t="s">
        <v>39</v>
      </c>
      <c r="Y9" s="37" t="s">
        <v>40</v>
      </c>
      <c r="Z9" s="37" t="s">
        <v>41</v>
      </c>
      <c r="AA9" s="37" t="s">
        <v>42</v>
      </c>
      <c r="AB9" s="37" t="s">
        <v>43</v>
      </c>
      <c r="AC9" s="37" t="s">
        <v>44</v>
      </c>
      <c r="AD9" s="37" t="s">
        <v>45</v>
      </c>
      <c r="AE9" s="37" t="s">
        <v>46</v>
      </c>
      <c r="AF9" s="37" t="s">
        <v>47</v>
      </c>
      <c r="AG9" s="37" t="s">
        <v>48</v>
      </c>
      <c r="AH9" s="37" t="s">
        <v>24</v>
      </c>
      <c r="AI9" s="40"/>
      <c r="AJ9" s="40"/>
      <c r="AK9" s="40"/>
      <c r="AL9" s="40"/>
      <c r="AM9" s="42"/>
      <c r="AN9" s="21" t="str">
        <f t="shared" ref="AN9:BW9" si="0">C9&amp;" Status"</f>
        <v>Manu-facturer Status</v>
      </c>
      <c r="AO9" s="25" t="str">
        <f t="shared" si="0"/>
        <v>For Third-Party Representatives, Company Number From Certification Sheet Status</v>
      </c>
      <c r="AP9" s="21" t="str">
        <f t="shared" si="0"/>
        <v>Brand Name(s) Status</v>
      </c>
      <c r="AQ9" s="21" t="str">
        <f t="shared" si="0"/>
        <v>Basic Model Number Status</v>
      </c>
      <c r="AR9" s="21" t="str">
        <f t="shared" si="0"/>
        <v>Individual Model Number Covered by Basic Model Status</v>
      </c>
      <c r="AS9" s="25" t="str">
        <f t="shared" si="0"/>
        <v>Action Status</v>
      </c>
      <c r="AT9" s="21" t="str">
        <f t="shared" si="0"/>
        <v>Product Class Status</v>
      </c>
      <c r="AU9" s="25" t="str">
        <f t="shared" si="0"/>
        <v xml:space="preserve"> Status</v>
      </c>
      <c r="AV9" s="25" t="str">
        <f t="shared" si="0"/>
        <v>Sample Size (Number of Units Tested) Status</v>
      </c>
      <c r="AW9" s="25" t="str">
        <f t="shared" si="0"/>
        <v>Is the Certification for this Basic Model Based on a Waiver of DOE's Test Procedure Requirements? Status</v>
      </c>
      <c r="AX9" s="25" t="str">
        <f t="shared" si="0"/>
        <v>Date of Test Procedure Waiver, if Applicable Status</v>
      </c>
      <c r="AY9" s="25" t="str">
        <f t="shared" si="0"/>
        <v>Is the Certification based upon any Exception Relief from an Applicable Standard by DOE's Office of Hearing and Appeals? Status</v>
      </c>
      <c r="AZ9" s="25" t="str">
        <f t="shared" si="0"/>
        <v>Date of Exception Relief, if Applicable Status</v>
      </c>
      <c r="BA9" s="25" t="str">
        <f t="shared" si="0"/>
        <v xml:space="preserve"> Status</v>
      </c>
      <c r="BB9" s="25" t="str">
        <f t="shared" si="0"/>
        <v xml:space="preserve"> Status</v>
      </c>
      <c r="BC9" s="25" t="str">
        <f t="shared" si="0"/>
        <v>Annual Energy Use  (kWh/year) Status</v>
      </c>
      <c r="BD9" s="25" t="str">
        <f t="shared" si="0"/>
        <v>Total Adjusted Volume (ft3) Status</v>
      </c>
      <c r="BE9" s="25" t="str">
        <f t="shared" si="0"/>
        <v>Does the Basic Model have Variable Defrost? Status</v>
      </c>
      <c r="BF9" s="25" t="str">
        <f t="shared" si="0"/>
        <v>CTL, if Applicable Status</v>
      </c>
      <c r="BG9" s="25" t="str">
        <f t="shared" si="0"/>
        <v>CTM, if Applicable Status</v>
      </c>
      <c r="BH9" s="25" t="str">
        <f t="shared" si="0"/>
        <v>Does the Basic Model have a Variable Anti-sweat Heater Control? Status</v>
      </c>
      <c r="BI9" s="25" t="str">
        <f t="shared" si="0"/>
        <v>5% Humidity Status</v>
      </c>
      <c r="BJ9" s="25" t="str">
        <f t="shared" si="0"/>
        <v>15% Humidity Status</v>
      </c>
      <c r="BK9" s="25" t="str">
        <f t="shared" si="0"/>
        <v>25% Humidity Status</v>
      </c>
      <c r="BL9" s="25" t="str">
        <f t="shared" si="0"/>
        <v>35% Humidity Status</v>
      </c>
      <c r="BM9" s="25" t="str">
        <f t="shared" si="0"/>
        <v>45% Humidity Status</v>
      </c>
      <c r="BN9" s="25" t="str">
        <f t="shared" si="0"/>
        <v>55% Humidity Status</v>
      </c>
      <c r="BO9" s="25" t="str">
        <f t="shared" si="0"/>
        <v>65% Humidity Status</v>
      </c>
      <c r="BP9" s="25" t="str">
        <f t="shared" si="0"/>
        <v>75% Humidity Status</v>
      </c>
      <c r="BQ9" s="25" t="str">
        <f t="shared" si="0"/>
        <v>85% Humidity Status</v>
      </c>
      <c r="BR9" s="25" t="str">
        <f t="shared" si="0"/>
        <v>95% Humidity Status</v>
      </c>
      <c r="BS9" s="25" t="str">
        <f t="shared" si="0"/>
        <v>Was Testing Conducted with Modifications to the Standard Temperature Sensor Locations? Status</v>
      </c>
      <c r="BT9" s="25" t="str">
        <f t="shared" si="0"/>
        <v xml:space="preserve"> Status</v>
      </c>
      <c r="BU9" s="25" t="str">
        <f t="shared" si="0"/>
        <v xml:space="preserve"> Status</v>
      </c>
      <c r="BV9" s="25" t="str">
        <f t="shared" si="0"/>
        <v xml:space="preserve"> Status</v>
      </c>
      <c r="BW9" s="25" t="str">
        <f t="shared" si="0"/>
        <v xml:space="preserve"> Status</v>
      </c>
      <c r="BX9" s="43"/>
      <c r="BY9" s="44"/>
      <c r="BZ9" s="44"/>
      <c r="CA9" s="243" t="s">
        <v>6</v>
      </c>
      <c r="CB9" s="243"/>
      <c r="CC9" s="180"/>
      <c r="CD9" s="177" t="s">
        <v>8</v>
      </c>
      <c r="CE9" s="177" t="s">
        <v>83</v>
      </c>
      <c r="CF9" s="177" t="s">
        <v>84</v>
      </c>
      <c r="CG9" s="177" t="s">
        <v>85</v>
      </c>
      <c r="CH9" s="177" t="s">
        <v>86</v>
      </c>
      <c r="CI9" s="177" t="s">
        <v>87</v>
      </c>
      <c r="CJ9" s="177" t="s">
        <v>88</v>
      </c>
      <c r="CK9" s="177" t="s">
        <v>96</v>
      </c>
      <c r="CL9" s="177" t="s">
        <v>97</v>
      </c>
      <c r="CM9" s="177" t="s">
        <v>98</v>
      </c>
      <c r="CN9" s="177" t="s">
        <v>90</v>
      </c>
      <c r="CO9" s="177" t="s">
        <v>89</v>
      </c>
      <c r="CQ9" s="45" t="s">
        <v>11</v>
      </c>
    </row>
    <row r="10" spans="1:148" s="18" customFormat="1" ht="26.25" thickTop="1" x14ac:dyDescent="0.2">
      <c r="A10" s="64">
        <v>1</v>
      </c>
      <c r="B10" s="65" t="str">
        <f t="shared" ref="B10:B73" si="1">IF(COUNTIF(AN10:BW10,"")=No_of_Columns,"",IF(COUNTIF(AN10:BW10,"ok")=No_of_Columns,"ok","Error"))</f>
        <v/>
      </c>
      <c r="C10" s="229"/>
      <c r="D10" s="29"/>
      <c r="E10" s="232"/>
      <c r="F10" s="232"/>
      <c r="G10" s="232"/>
      <c r="H10" s="30"/>
      <c r="I10" s="29"/>
      <c r="J10" s="30"/>
      <c r="K10" s="30"/>
      <c r="L10" s="30"/>
      <c r="M10" s="54"/>
      <c r="N10" s="30"/>
      <c r="O10" s="54"/>
      <c r="P10" s="29"/>
      <c r="Q10" s="50"/>
      <c r="R10" s="29"/>
      <c r="S10" s="29"/>
      <c r="T10" s="30"/>
      <c r="U10" s="30"/>
      <c r="V10" s="30"/>
      <c r="W10" s="30"/>
      <c r="X10" s="30"/>
      <c r="Y10" s="30"/>
      <c r="Z10" s="30"/>
      <c r="AA10" s="30"/>
      <c r="AB10" s="30"/>
      <c r="AC10" s="30"/>
      <c r="AD10" s="30"/>
      <c r="AE10" s="30"/>
      <c r="AF10" s="30"/>
      <c r="AG10" s="30"/>
      <c r="AH10" s="55"/>
      <c r="AI10" s="50"/>
      <c r="AJ10" s="29"/>
      <c r="AK10" s="29"/>
      <c r="AL10" s="29"/>
      <c r="AM10" s="15"/>
      <c r="AN10" s="16" t="str">
        <f>IF(COUNTA($C10:$AL10)=0,"",IF(ISBLANK($C10),"Empty cell","ok"))</f>
        <v/>
      </c>
      <c r="AO10" s="16" t="str">
        <f>IF(COUNTA($C10:$AL10)=0,"",IF($CB$12=3,IF(ISBLANK(D10),"Empty cell",IF(ISNUMBER(D10),IF(D10=INT(D10),IF(D10&gt;0,IF(D10&lt;=$CB$13,"ok","Entry must be a positive integer &lt;= "&amp;$CB$13),"Entry must be a positive integer &lt;= "&amp;$CB$13),"Entry must be a positive integer &lt;= "&amp;$CB$13),"Entry must be a positive integer &lt;= "&amp;$CB$13)),IF(ISBLANK(D10),"ok","Submitter is not a Third-Party Rep.")))</f>
        <v/>
      </c>
      <c r="AP10" s="16" t="str">
        <f>IF(COUNTA($C10:$AL10)=0,"",IF(ISBLANK($E10),"Empty cell","ok"))</f>
        <v/>
      </c>
      <c r="AQ10" s="16" t="str">
        <f>IF(COUNTA($C10:$AL10)=0,"",IF(ISBLANK($F10),"Empty cell","ok"))</f>
        <v/>
      </c>
      <c r="AR10" s="16" t="str">
        <f>IF(COUNTA($C10:$AL10)=0,"",IF(ISBLANK($G10),"Empty cell","ok"))</f>
        <v/>
      </c>
      <c r="AS10" s="16" t="str">
        <f>IF(COUNTA($C10:$AL10)=0,"",IF(ISBLANK($H10),"Empty cell",IF(OR($H10="n",$H10="d",$H10="c",$H10="e",$H10="f"),"ok","Should be n, d, c, e, or f")))</f>
        <v/>
      </c>
      <c r="AT10" s="16" t="str">
        <f t="shared" ref="AT10:AT73" si="2">IF(COUNTA($C10:$AL10)=0,"",IF(ISBLANK($I10),"Empty cell",IF($I10&lt;1,"Prod. Cl. should be an int. betw. 1 and "&amp;No_of_Product_Classes,IF($I10&gt;No_of_Product_Classes,"Prod. Cl. should be an int. betw. 1 and "&amp;No_of_Product_Classes,IF($I10=INT($I10),"ok","Prod. Cl. should be an int. betw. 1 and "&amp;No_of_Product_Classes)))))</f>
        <v/>
      </c>
      <c r="AU10" s="16" t="str">
        <f>IF(COUNTA($C10:$AL10)=0,"","ok")</f>
        <v/>
      </c>
      <c r="AV10" s="16" t="str">
        <f>IF(COUNTA($C10:$AL10)=0,"",IF(H10="d","ok",IF(ISBLANK($K10),"Empty cell",IF(ISNUMBER(K10)=FALSE,"Entry should be a positive integer",IF($K10&lt;1,"Entry should be a positive integer",IF($K10=INT($K10),"ok","Entry should be a positive integer"))))))</f>
        <v/>
      </c>
      <c r="AW10" s="16" t="str">
        <f>IF(COUNTA($C10:$AL10)=0,"",IF(H10="d","ok",IF(ISBLANK(L10),"Empty cell",IF(L10="yes","ok",IF(L10="y","ok",IF(L10="no","ok",IF(L10="n","ok","Entry should be either 'yes', 'y', 'no' or 'n'")))))))</f>
        <v/>
      </c>
      <c r="AX10" s="16" t="str">
        <f>IF(COUNTA($C10:$AL10)=0,"",IF(H10="d","ok",IF(ISBLANK(L10),IF(ISBLANK(M10),"ok","Waiver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Y10" s="16" t="str">
        <f>IF(COUNTA($C10:$AL10)=0,"",IF(H10="d","ok",IF(ISBLANK(N10),"Empty cell",IF(N10="yes","ok",IF(N10="y","ok",IF(N10="no","ok",IF(N10="n","ok","Entry should be either 'yes', 'y', 'no' or 'n'")))))))</f>
        <v/>
      </c>
      <c r="AZ10" s="16" t="str">
        <f>IF(COUNTA($C10:$AL10)=0,"",IF(H10="d","ok",IF(ISBLANK(N10),IF(ISBLANK(O10),"ok","Exemption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A10" s="16" t="str">
        <f>IF(COUNTA($C10:$AL10)=0,"","ok")</f>
        <v/>
      </c>
      <c r="BB10" s="16" t="str">
        <f>IF(COUNTA($C10:$AL10)=0,"","ok")</f>
        <v/>
      </c>
      <c r="BC10" s="16" t="str">
        <f>IF(COUNTA($C10:$AL10)=0,"",IF(H10="d","ok",IF(ISBLANK($R10),"Empty cell",IF(ISNUMBER($R10),IF($R10&gt;0,"ok","Entry should be greater than 0"),"Entry should be a number"))))</f>
        <v/>
      </c>
      <c r="BD10" s="16" t="str">
        <f>IF(COUNTA($C10:$AL10)=0,"",IF(H10="d","ok",IF(ISBLANK($S10),"Empty cell",IF(ISNUMBER($S10),IF($S10&gt;0,"ok","Entry should be greater than 0"),"Entry should be a number"))))</f>
        <v/>
      </c>
      <c r="BE10" s="16" t="str">
        <f>IF(COUNTA($C10:$AL10)=0,"",IF(H10="d","ok",IF(ISBLANK(T10),"Empty cell",IF(T10="yes","ok",IF(T10="y","ok",IF(T10="no","ok",IF(T10="n","ok","Entry should be either 'yes', 'y', 'no' or 'n'")))))))</f>
        <v/>
      </c>
      <c r="BF10" s="16" t="str">
        <f>IF(COUNTA($C10:$AL10)=0,"",IF(H10="d","ok",IF(ISBLANK($T10),IF(ISBLANK(U10),"ok","Variable defrost question not answered"),IF(OR($T10="yes",$T10="y"),IF(ISBLANK(U10),"Empty cell",IF(ISNUMBER(U10),IF(U10&lt;=0,"Entry should be a positive number","ok"),"Entry should be a positive number")),IF(OR($T10="no",$T10="n"),IF(ISBLANK(U10),"ok","No entry should be made in cell"),IF(ISBLANK(U10),"ok","No entry should be made in cell"))))))</f>
        <v/>
      </c>
      <c r="BG10" s="16" t="str">
        <f>IF(COUNTA($C10:$AL10)=0,"",IF(H10="d","ok",IF(ISBLANK($T10),IF(ISBLANK(V10),"ok","Variable defrost question not answered"),IF(OR($T10="yes",$T10="y"),IF(ISBLANK(V10),"Empty cell",IF(ISNUMBER(V10),IF(V10&lt;=0,"Entry should be a positive number","ok"),"Entry should be a positive number")),IF(OR($T10="no",$T10="n"),IF(ISBLANK(V10),"ok","No entry should be made in cell"),IF(ISBLANK(V10),"ok","No entry should be made in cell"))))))</f>
        <v/>
      </c>
      <c r="BH10" s="16" t="str">
        <f>IF(COUNTA($C10:$AL10)=0,"",IF(H10="d","ok",IF(ISBLANK(W10),"Empty cell",IF(W10="yes","ok",IF(W10="y","ok",IF(W10="no","ok",IF(W10="n","ok","Entry should be either 'yes', 'y', 'no' or 'n'")))))))</f>
        <v/>
      </c>
      <c r="BI10" s="16" t="str">
        <f>IF(COUNTA($C10:$AL10)=0,"",IF(H10="d","ok",IF(ISBLANK($W10),IF(ISBLANK(X10),"ok","Variable anti-sweat heater question not answered"),IF(OR($W10="yes",$W10="y"),IF(ISBLANK(X10),"Empty cell",IF(ISNUMBER(X10),IF(X10&lt;0,"Entry should be &gt;= 0","ok"),"Entry should be &gt;= 0")),IF(OR($W10="no",$W10="n"),IF(ISBLANK(X10),"ok","No entry should be made in cell"),IF(ISBLANK(X10),"ok","No entry should be made in cell"))))))</f>
        <v/>
      </c>
      <c r="BJ10" s="16" t="str">
        <f>IF(COUNTA($C10:$AL10)=0,"",IF(H10="d","ok",IF(ISBLANK($W10),IF(ISBLANK(Y10),"ok","Variable anti-sweat heater question not answered"),IF(OR($W10="yes",$W10="y"),IF(ISBLANK(Y10),"Empty cell",IF(ISNUMBER(Y10),IF(Y10&lt;0,"Entry should be &gt;= 0","ok"),"Entry should be &gt;= 0")),IF(OR($W10="no",$W10="n"),IF(ISBLANK(Y10),"ok","No entry should be made in cell"),IF(ISBLANK(Y10),"ok","No entry should be made in cell"))))))</f>
        <v/>
      </c>
      <c r="BK10" s="16" t="str">
        <f>IF(COUNTA($C10:$AL10)=0,"",IF(H10="d","ok",IF(ISBLANK($W10),IF(ISBLANK(Z10),"ok","Variable anti-sweat heater question not answered"),IF(OR($W10="yes",$W10="y"),IF(ISBLANK(Z10),"Empty cell",IF(ISNUMBER(Z10),IF(Z10&lt;0,"Entry should be &gt;= 0","ok"),"Entry should be &gt;= 0")),IF(OR($W10="no",$W10="n"),IF(ISBLANK(Z10),"ok","No entry should be made in cell"),IF(ISBLANK(Z10),"ok","No entry should be made in cell"))))))</f>
        <v/>
      </c>
      <c r="BL10" s="16" t="str">
        <f>IF(COUNTA($C10:$AL10)=0,"",IF(H10="d","ok",IF(ISBLANK($W10),IF(ISBLANK(AA10),"ok","Variable anti-sweat heater question not answered"),IF(OR($W10="yes",$W10="y"),IF(ISBLANK(AA10),"Empty cell",IF(ISNUMBER(AA10),IF(AA10&lt;0,"Entry should be &gt;= 0","ok"),"Entry should be &gt;= 0")),IF(OR($W10="no",$W10="n"),IF(ISBLANK(AA10),"ok","No entry should be made in cell"),IF(ISBLANK(AA10),"ok","No entry should be made in cell"))))))</f>
        <v/>
      </c>
      <c r="BM10" s="16" t="str">
        <f>IF(COUNTA($C10:$AL10)=0,"",IF(H10="d","ok",IF(ISBLANK($W10),IF(ISBLANK(AB10),"ok","Variable anti-sweat heater question not answered"),IF(OR($W10="yes",$W10="y"),IF(ISBLANK(AB10),"Empty cell",IF(ISNUMBER(AB10),IF(AB10&lt;0,"Entry should be &gt;= 0","ok"),"Entry should be &gt;= 0")),IF(OR($W10="no",$W10="n"),IF(ISBLANK(AB10),"ok","No entry should be made in cell"),IF(ISBLANK(AB10),"ok","No entry should be made in cell"))))))</f>
        <v/>
      </c>
      <c r="BN10" s="16" t="str">
        <f>IF(COUNTA($C10:$AL10)=0,"",IF(H10="d","ok",IF(ISBLANK($W10),IF(ISBLANK(AC10),"ok","Variable anti-sweat heater question not answered"),IF(OR($W10="yes",$W10="y"),IF(ISBLANK(AC10),"Empty cell",IF(ISNUMBER(AC10),IF(AC10&lt;0,"Entry should be &gt;= 0","ok"),"Entry should be &gt;= 0")),IF(OR($W10="no",$W10="n"),IF(ISBLANK(AC10),"ok","No entry should be made in cell"),IF(ISBLANK(AC10),"ok","No entry should be made in cell"))))))</f>
        <v/>
      </c>
      <c r="BO10" s="16" t="str">
        <f>IF(COUNTA($C10:$AL10)=0,"",IF(H10="d","ok",IF(ISBLANK($W10),IF(ISBLANK(AD10),"ok","Variable anti-sweat heater question not answered"),IF(OR($W10="yes",$W10="y"),IF(ISBLANK(AD10),"Empty cell",IF(ISNUMBER(AD10),IF(AD10&lt;0,"Entry should be &gt;= 0","ok"),"Entry should be &gt;= 0")),IF(OR($W10="no",$W10="n"),IF(ISBLANK(AD10),"ok","No entry should be made in cell"),IF(ISBLANK(AD10),"ok","No entry should be made in cell"))))))</f>
        <v/>
      </c>
      <c r="BP10" s="16" t="str">
        <f>IF(COUNTA($C10:$AL10)=0,"",IF(H10="d","ok",IF(ISBLANK($W10),IF(ISBLANK(AE10),"ok","Variable anti-sweat heater question not answered"),IF(OR($W10="yes",$W10="y"),IF(ISBLANK(AE10),"Empty cell",IF(ISNUMBER(AE10),IF(AE10&lt;0,"Entry should be &gt;= 0","ok"),"Entry should be &gt;= 0")),IF(OR($W10="no",$W10="n"),IF(ISBLANK(AE10),"ok","No entry should be made in cell"),IF(ISBLANK(AE10),"ok","No entry should be made in cell"))))))</f>
        <v/>
      </c>
      <c r="BQ10" s="16" t="str">
        <f>IF(COUNTA($C10:$AL10)=0,"",IF(H10="d","ok",IF(ISBLANK($W10),IF(ISBLANK(AF10),"ok","Variable anti-sweat heater question not answered"),IF(OR($W10="yes",$W10="y"),IF(ISBLANK(AF10),"Empty cell",IF(ISNUMBER(AF10),IF(AF10&lt;0,"Entry should be &gt;= 0","ok"),"Entry should be &gt;= 0")),IF(OR($W10="no",$W10="n"),IF(ISBLANK(AF10),"ok","No entry should be made in cell"),IF(ISBLANK(AF10),"ok","No entry should be made in cell"))))))</f>
        <v/>
      </c>
      <c r="BR10" s="16" t="str">
        <f>IF(COUNTA($C10:$AL10)=0,"",IF(H10="d","ok",IF(ISBLANK($W10),IF(ISBLANK(AG10),"ok","Variable anti-sweat heater question not answered"),IF(OR($W10="yes",$W10="y"),IF(ISBLANK(AG10),"Empty cell",IF(ISNUMBER(AG10),IF(AG10&lt;0,"Entry should be &gt;= 0","ok"),"Entry should be &gt;= 0")),IF(OR($W10="no",$W10="n"),IF(ISBLANK(AG10),"ok","No entry should be made in cell"),IF(ISBLANK(AG10),"ok","No entry should be made in cell"))))))</f>
        <v/>
      </c>
      <c r="BS10" s="16" t="str">
        <f>IF(COUNTA($C10:$AL10)=0,"",IF(H10="d","ok",IF(ISBLANK(AH10),"Empty cell",IF(AH10="yes","ok",IF(AH10="y","ok",IF(AH10="no","ok",IF(AH10="n","ok","Entry should be either 'yes', 'y', 'no' or 'n'")))))))</f>
        <v/>
      </c>
      <c r="BT10" s="16" t="str">
        <f>IF(COUNTA($C10:$AL10)=0,"","ok")</f>
        <v/>
      </c>
      <c r="BU10" s="16" t="str">
        <f>IF(COUNTA($C10:$AL10)=0,"","ok")</f>
        <v/>
      </c>
      <c r="BV10" s="16" t="str">
        <f>IF(COUNTA($C10:$AL10)=0,"","ok")</f>
        <v/>
      </c>
      <c r="BW10" s="16" t="str">
        <f>IF(COUNTA($C10:$AL10)=0,"","ok")</f>
        <v/>
      </c>
      <c r="BX10" s="17"/>
      <c r="CA10" s="18" t="s">
        <v>4</v>
      </c>
      <c r="CB10" s="19">
        <v>36</v>
      </c>
      <c r="CC10" s="19"/>
      <c r="CD10" s="69" t="str">
        <f t="shared" ref="CD10:CD73" si="3">IF(AT10="ok",VLOOKUP(I10,PrClDesc,2),"")</f>
        <v/>
      </c>
      <c r="CE10" s="69" t="str">
        <f>IF(ISBLANK($D10),"",CHOOSE($D10,Certification!$C$32,Certification!$C$48,Certification!$C$64,Certification!$C$80,Certification!$C$96))</f>
        <v/>
      </c>
      <c r="CF10" s="69" t="str">
        <f>IF(ISBLANK($D10),"",CHOOSE($D10,Certification!$C$33,Certification!$C$49,Certification!$C$65,Certification!$C$81,Certification!$C$97))</f>
        <v/>
      </c>
      <c r="CG10" s="69" t="str">
        <f>IF(ISBLANK($D10),"",CHOOSE($D10,Certification!$C$34,Certification!$C$50,Certification!$C$66,Certification!$C$82,Certification!$C$98))</f>
        <v/>
      </c>
      <c r="CH10" s="69" t="str">
        <f>IF(ISBLANK($D10),"",CHOOSE($D10,Certification!$C$35,Certification!$C$51,Certification!$C$67,Certification!$C$83,Certification!$C$99))</f>
        <v/>
      </c>
      <c r="CI10" s="69" t="str">
        <f>IF(ISBLANK($D10),"",CHOOSE($D10,Certification!$C$36,Certification!$C$52,Certification!$C$68,Certification!$C$84,Certification!$C$100))</f>
        <v/>
      </c>
      <c r="CJ10" s="69" t="str">
        <f>IF(ISBLANK($D10),"",CHOOSE($D10,Certification!$C$37,Certification!$C$53,Certification!$C$69,Certification!$C$85,Certification!$C$101))</f>
        <v/>
      </c>
      <c r="CK10" s="190" t="str">
        <f>IF(ISBLANK($D10),"",CHOOSE($D10,Certification!$G$39,Certification!$G$55,Certification!$G$71,Certification!$G$87,Certification!$G$103))</f>
        <v/>
      </c>
      <c r="CL10" s="190" t="str">
        <f>IF(ISBLANK($D10),"",CHOOSE($D10,Certification!$G$40,Certification!$G$56,Certification!$G$72,Certification!$G$88,Certification!$G$104))</f>
        <v/>
      </c>
      <c r="CM10" s="190" t="str">
        <f>IF(ISBLANK($D10),"",CHOOSE($D10,Certification!$G$41,Certification!$G$57,Certification!$G$73,Certification!$G$89,Certification!$G$105))</f>
        <v/>
      </c>
      <c r="CN10" s="69" t="str">
        <f>IF(ISBLANK($D10),"",CHOOSE($D10,IF(ISBLANK(Certification!$C$43),"",Certification!$C$43),IF(ISBLANK(Certification!$C$59),"",Certification!$C$59),IF(ISBLANK(Certification!$C$75),"",Certification!$C$75),IF(ISBLANK(Certification!$C$91),"",Certification!$C$91),IF(ISBLANK(Certification!$C$107),"",Certification!$C$107)))</f>
        <v/>
      </c>
      <c r="CO10" s="69" t="str">
        <f>IF(ISBLANK($D10),"",CHOOSE($D10,IF(ISBLANK(Certification!$C$45),"",Certification!$C$45),IF(ISBLANK(Certification!$C$61),"",Certification!$C$61),IF(ISBLANK(Certification!$C$77),"",Certification!$C$77),IF(ISBLANK(Certification!$C$93),"",Certification!$C$93),IF(ISBLANK(Certification!$C$109),"",Certification!$C$109)))</f>
        <v/>
      </c>
      <c r="CQ10" s="20" t="s">
        <v>9</v>
      </c>
    </row>
    <row r="11" spans="1:148" s="18" customFormat="1" ht="25.5" x14ac:dyDescent="0.2">
      <c r="A11" s="64">
        <v>2</v>
      </c>
      <c r="B11" s="65" t="str">
        <f t="shared" si="1"/>
        <v/>
      </c>
      <c r="C11" s="230"/>
      <c r="D11" s="31"/>
      <c r="E11" s="233"/>
      <c r="F11" s="233"/>
      <c r="G11" s="233"/>
      <c r="H11" s="32"/>
      <c r="I11" s="31"/>
      <c r="J11" s="32"/>
      <c r="K11" s="32"/>
      <c r="L11" s="32"/>
      <c r="M11" s="56"/>
      <c r="N11" s="32"/>
      <c r="O11" s="56"/>
      <c r="P11" s="31"/>
      <c r="Q11" s="51"/>
      <c r="R11" s="31"/>
      <c r="S11" s="31"/>
      <c r="T11" s="32"/>
      <c r="U11" s="32"/>
      <c r="V11" s="32"/>
      <c r="W11" s="32"/>
      <c r="X11" s="32"/>
      <c r="Y11" s="32"/>
      <c r="Z11" s="32"/>
      <c r="AA11" s="32"/>
      <c r="AB11" s="32"/>
      <c r="AC11" s="32"/>
      <c r="AD11" s="32"/>
      <c r="AE11" s="32"/>
      <c r="AF11" s="32"/>
      <c r="AG11" s="32"/>
      <c r="AH11" s="58"/>
      <c r="AI11" s="51"/>
      <c r="AJ11" s="31"/>
      <c r="AK11" s="31"/>
      <c r="AL11" s="31"/>
      <c r="AM11" s="15"/>
      <c r="AN11" s="16" t="str">
        <f t="shared" ref="AN11:AN74" si="4">IF(COUNTA($C11:$AL11)=0,"",IF(ISBLANK($C11),"Empty cell","ok"))</f>
        <v/>
      </c>
      <c r="AO11" s="16" t="str">
        <f t="shared" ref="AO11:AO74" si="5">IF(COUNTA($C11:$AL11)=0,"",IF($CB$12=3,IF(ISBLANK(D11),"Empty cell",IF(ISNUMBER(D11),IF(D11=INT(D11),IF(D11&gt;0,IF(D11&lt;=$CB$13,"ok","Entry must be a positive integer &lt;= "&amp;$CB$13),"Entry must be a positive integer &lt;= "&amp;$CB$13),"Entry must be a positive integer &lt;= "&amp;$CB$13),"Entry must be a positive integer &lt;= "&amp;$CB$13)),IF(ISBLANK(D11),"ok","Submitter is not a Third-Party Rep.")))</f>
        <v/>
      </c>
      <c r="AP11" s="16" t="str">
        <f t="shared" ref="AP11:AP74" si="6">IF(COUNTA($C11:$AL11)=0,"",IF(ISBLANK($E11),"Empty cell","ok"))</f>
        <v/>
      </c>
      <c r="AQ11" s="16" t="str">
        <f t="shared" ref="AQ11:AQ74" si="7">IF(COUNTA($C11:$AL11)=0,"",IF(ISBLANK($F11),"Empty cell","ok"))</f>
        <v/>
      </c>
      <c r="AR11" s="16" t="str">
        <f t="shared" ref="AR11:AR74" si="8">IF(COUNTA($C11:$AL11)=0,"",IF(ISBLANK($G11),"Empty cell","ok"))</f>
        <v/>
      </c>
      <c r="AS11" s="16" t="str">
        <f t="shared" ref="AS11:AS74" si="9">IF(COUNTA($C11:$AL11)=0,"",IF(ISBLANK($H11),"Empty cell",IF(OR($H11="n",$H11="d",$H11="c",$H11="e",$H11="f"),"ok","Should be n, d, c, e, or f")))</f>
        <v/>
      </c>
      <c r="AT11" s="16" t="str">
        <f t="shared" si="2"/>
        <v/>
      </c>
      <c r="AU11" s="16" t="str">
        <f t="shared" ref="AU11:AU74" si="10">IF(COUNTA($C11:$AL11)=0,"","ok")</f>
        <v/>
      </c>
      <c r="AV11" s="16" t="str">
        <f t="shared" ref="AV11:AV74" si="11">IF(COUNTA($C11:$AL11)=0,"",IF(H11="d","ok",IF(ISBLANK($K11),"Empty cell",IF(ISNUMBER(K11)=FALSE,"Entry should be a positive integer",IF($K11&lt;1,"Entry should be a positive integer",IF($K11=INT($K11),"ok","Entry should be a positive integer"))))))</f>
        <v/>
      </c>
      <c r="AW11" s="16" t="str">
        <f t="shared" ref="AW11:AW74" si="12">IF(COUNTA($C11:$AL11)=0,"",IF(H11="d","ok",IF(ISBLANK(L11),"Empty cell",IF(L11="yes","ok",IF(L11="y","ok",IF(L11="no","ok",IF(L11="n","ok","Entry should be either 'yes', 'y', 'no' or 'n'")))))))</f>
        <v/>
      </c>
      <c r="AX11" s="16" t="str">
        <f t="shared" ref="AX11:AX74" si="13">IF(COUNTA($C11:$AL11)=0,"",IF(H11="d","ok",IF(ISBLANK(L11),IF(ISBLANK(M11),"ok","Waiver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Y11" s="16" t="str">
        <f t="shared" ref="AY11:AY74" si="14">IF(COUNTA($C11:$AL11)=0,"",IF(H11="d","ok",IF(ISBLANK(N11),"Empty cell",IF(N11="yes","ok",IF(N11="y","ok",IF(N11="no","ok",IF(N11="n","ok","Entry should be either 'yes', 'y', 'no' or 'n'")))))))</f>
        <v/>
      </c>
      <c r="AZ11" s="16" t="str">
        <f t="shared" ref="AZ11:AZ74" si="15">IF(COUNTA($C11:$AL11)=0,"",IF(H11="d","ok",IF(ISBLANK(N11),IF(ISBLANK(O11),"ok","Exemption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A11" s="16" t="str">
        <f t="shared" ref="BA11:BB74" si="16">IF(COUNTA($C11:$AL11)=0,"","ok")</f>
        <v/>
      </c>
      <c r="BB11" s="16" t="str">
        <f t="shared" si="16"/>
        <v/>
      </c>
      <c r="BC11" s="16" t="str">
        <f t="shared" ref="BC11:BC74" si="17">IF(COUNTA($C11:$AL11)=0,"",IF(H11="d","ok",IF(ISBLANK($R11),"Empty cell",IF(ISNUMBER($R11),IF($R11&gt;0,"ok","Entry should be greater than 0"),"Entry should be a number"))))</f>
        <v/>
      </c>
      <c r="BD11" s="16" t="str">
        <f t="shared" ref="BD11:BD74" si="18">IF(COUNTA($C11:$AL11)=0,"",IF(H11="d","ok",IF(ISBLANK($S11),"Empty cell",IF(ISNUMBER($S11),IF($S11&gt;0,"ok","Entry should be greater than 0"),"Entry should be a number"))))</f>
        <v/>
      </c>
      <c r="BE11" s="16" t="str">
        <f t="shared" ref="BE11:BE74" si="19">IF(COUNTA($C11:$AL11)=0,"",IF(H11="d","ok",IF(ISBLANK(T11),"Empty cell",IF(T11="yes","ok",IF(T11="y","ok",IF(T11="no","ok",IF(T11="n","ok","Entry should be either 'yes', 'y', 'no' or 'n'")))))))</f>
        <v/>
      </c>
      <c r="BF11" s="16" t="str">
        <f t="shared" ref="BF11:BF74" si="20">IF(COUNTA($C11:$AL11)=0,"",IF(H11="d","ok",IF(ISBLANK($T11),IF(ISBLANK(U11),"ok","Variable defrost question not answered"),IF(OR($T11="yes",$T11="y"),IF(ISBLANK(U11),"Empty cell",IF(ISNUMBER(U11),IF(U11&lt;=0,"Entry should be a positive number","ok"),"Entry should be a positive number")),IF(OR($T11="no",$T11="n"),IF(ISBLANK(U11),"ok","No entry should be made in cell"),IF(ISBLANK(U11),"ok","No entry should be made in cell"))))))</f>
        <v/>
      </c>
      <c r="BG11" s="16" t="str">
        <f t="shared" ref="BG11:BG74" si="21">IF(COUNTA($C11:$AL11)=0,"",IF(H11="d","ok",IF(ISBLANK($T11),IF(ISBLANK(V11),"ok","Variable defrost question not answered"),IF(OR($T11="yes",$T11="y"),IF(ISBLANK(V11),"Empty cell",IF(ISNUMBER(V11),IF(V11&lt;=0,"Entry should be a positive number","ok"),"Entry should be a positive number")),IF(OR($T11="no",$T11="n"),IF(ISBLANK(V11),"ok","No entry should be made in cell"),IF(ISBLANK(V11),"ok","No entry should be made in cell"))))))</f>
        <v/>
      </c>
      <c r="BH11" s="16" t="str">
        <f t="shared" ref="BH11:BH74" si="22">IF(COUNTA($C11:$AL11)=0,"",IF(H11="d","ok",IF(ISBLANK(W11),"Empty cell",IF(W11="yes","ok",IF(W11="y","ok",IF(W11="no","ok",IF(W11="n","ok","Entry should be either 'yes', 'y', 'no' or 'n'")))))))</f>
        <v/>
      </c>
      <c r="BI11" s="16" t="str">
        <f t="shared" ref="BI11:BI74" si="23">IF(COUNTA($C11:$AL11)=0,"",IF(H11="d","ok",IF(ISBLANK($W11),IF(ISBLANK(X11),"ok","Variable anti-sweat heater question not answered"),IF(OR($W11="yes",$W11="y"),IF(ISBLANK(X11),"Empty cell",IF(ISNUMBER(X11),IF(X11&lt;0,"Entry should be &gt;= 0","ok"),"Entry should be &gt;= 0")),IF(OR($W11="no",$W11="n"),IF(ISBLANK(X11),"ok","No entry should be made in cell"),IF(ISBLANK(X11),"ok","No entry should be made in cell"))))))</f>
        <v/>
      </c>
      <c r="BJ11" s="16" t="str">
        <f t="shared" ref="BJ11:BJ74" si="24">IF(COUNTA($C11:$AL11)=0,"",IF(H11="d","ok",IF(ISBLANK($W11),IF(ISBLANK(Y11),"ok","Variable anti-sweat heater question not answered"),IF(OR($W11="yes",$W11="y"),IF(ISBLANK(Y11),"Empty cell",IF(ISNUMBER(Y11),IF(Y11&lt;0,"Entry should be &gt;= 0","ok"),"Entry should be &gt;= 0")),IF(OR($W11="no",$W11="n"),IF(ISBLANK(Y11),"ok","No entry should be made in cell"),IF(ISBLANK(Y11),"ok","No entry should be made in cell"))))))</f>
        <v/>
      </c>
      <c r="BK11" s="16" t="str">
        <f t="shared" ref="BK11:BK74" si="25">IF(COUNTA($C11:$AL11)=0,"",IF(H11="d","ok",IF(ISBLANK($W11),IF(ISBLANK(Z11),"ok","Variable anti-sweat heater question not answered"),IF(OR($W11="yes",$W11="y"),IF(ISBLANK(Z11),"Empty cell",IF(ISNUMBER(Z11),IF(Z11&lt;0,"Entry should be &gt;= 0","ok"),"Entry should be &gt;= 0")),IF(OR($W11="no",$W11="n"),IF(ISBLANK(Z11),"ok","No entry should be made in cell"),IF(ISBLANK(Z11),"ok","No entry should be made in cell"))))))</f>
        <v/>
      </c>
      <c r="BL11" s="16" t="str">
        <f t="shared" ref="BL11:BL74" si="26">IF(COUNTA($C11:$AL11)=0,"",IF(H11="d","ok",IF(ISBLANK($W11),IF(ISBLANK(AA11),"ok","Variable anti-sweat heater question not answered"),IF(OR($W11="yes",$W11="y"),IF(ISBLANK(AA11),"Empty cell",IF(ISNUMBER(AA11),IF(AA11&lt;0,"Entry should be &gt;= 0","ok"),"Entry should be &gt;= 0")),IF(OR($W11="no",$W11="n"),IF(ISBLANK(AA11),"ok","No entry should be made in cell"),IF(ISBLANK(AA11),"ok","No entry should be made in cell"))))))</f>
        <v/>
      </c>
      <c r="BM11" s="16" t="str">
        <f t="shared" ref="BM11:BM74" si="27">IF(COUNTA($C11:$AL11)=0,"",IF(H11="d","ok",IF(ISBLANK($W11),IF(ISBLANK(AB11),"ok","Variable anti-sweat heater question not answered"),IF(OR($W11="yes",$W11="y"),IF(ISBLANK(AB11),"Empty cell",IF(ISNUMBER(AB11),IF(AB11&lt;0,"Entry should be &gt;= 0","ok"),"Entry should be &gt;= 0")),IF(OR($W11="no",$W11="n"),IF(ISBLANK(AB11),"ok","No entry should be made in cell"),IF(ISBLANK(AB11),"ok","No entry should be made in cell"))))))</f>
        <v/>
      </c>
      <c r="BN11" s="16" t="str">
        <f t="shared" ref="BN11:BN74" si="28">IF(COUNTA($C11:$AL11)=0,"",IF(H11="d","ok",IF(ISBLANK($W11),IF(ISBLANK(AC11),"ok","Variable anti-sweat heater question not answered"),IF(OR($W11="yes",$W11="y"),IF(ISBLANK(AC11),"Empty cell",IF(ISNUMBER(AC11),IF(AC11&lt;0,"Entry should be &gt;= 0","ok"),"Entry should be &gt;= 0")),IF(OR($W11="no",$W11="n"),IF(ISBLANK(AC11),"ok","No entry should be made in cell"),IF(ISBLANK(AC11),"ok","No entry should be made in cell"))))))</f>
        <v/>
      </c>
      <c r="BO11" s="16" t="str">
        <f t="shared" ref="BO11:BO74" si="29">IF(COUNTA($C11:$AL11)=0,"",IF(H11="d","ok",IF(ISBLANK($W11),IF(ISBLANK(AD11),"ok","Variable anti-sweat heater question not answered"),IF(OR($W11="yes",$W11="y"),IF(ISBLANK(AD11),"Empty cell",IF(ISNUMBER(AD11),IF(AD11&lt;0,"Entry should be &gt;= 0","ok"),"Entry should be &gt;= 0")),IF(OR($W11="no",$W11="n"),IF(ISBLANK(AD11),"ok","No entry should be made in cell"),IF(ISBLANK(AD11),"ok","No entry should be made in cell"))))))</f>
        <v/>
      </c>
      <c r="BP11" s="16" t="str">
        <f t="shared" ref="BP11:BP74" si="30">IF(COUNTA($C11:$AL11)=0,"",IF(H11="d","ok",IF(ISBLANK($W11),IF(ISBLANK(AE11),"ok","Variable anti-sweat heater question not answered"),IF(OR($W11="yes",$W11="y"),IF(ISBLANK(AE11),"Empty cell",IF(ISNUMBER(AE11),IF(AE11&lt;0,"Entry should be &gt;= 0","ok"),"Entry should be &gt;= 0")),IF(OR($W11="no",$W11="n"),IF(ISBLANK(AE11),"ok","No entry should be made in cell"),IF(ISBLANK(AE11),"ok","No entry should be made in cell"))))))</f>
        <v/>
      </c>
      <c r="BQ11" s="16" t="str">
        <f t="shared" ref="BQ11:BQ74" si="31">IF(COUNTA($C11:$AL11)=0,"",IF(H11="d","ok",IF(ISBLANK($W11),IF(ISBLANK(AF11),"ok","Variable anti-sweat heater question not answered"),IF(OR($W11="yes",$W11="y"),IF(ISBLANK(AF11),"Empty cell",IF(ISNUMBER(AF11),IF(AF11&lt;0,"Entry should be &gt;= 0","ok"),"Entry should be &gt;= 0")),IF(OR($W11="no",$W11="n"),IF(ISBLANK(AF11),"ok","No entry should be made in cell"),IF(ISBLANK(AF11),"ok","No entry should be made in cell"))))))</f>
        <v/>
      </c>
      <c r="BR11" s="16" t="str">
        <f t="shared" ref="BR11:BR74" si="32">IF(COUNTA($C11:$AL11)=0,"",IF(H11="d","ok",IF(ISBLANK($W11),IF(ISBLANK(AG11),"ok","Variable anti-sweat heater question not answered"),IF(OR($W11="yes",$W11="y"),IF(ISBLANK(AG11),"Empty cell",IF(ISNUMBER(AG11),IF(AG11&lt;0,"Entry should be &gt;= 0","ok"),"Entry should be &gt;= 0")),IF(OR($W11="no",$W11="n"),IF(ISBLANK(AG11),"ok","No entry should be made in cell"),IF(ISBLANK(AG11),"ok","No entry should be made in cell"))))))</f>
        <v/>
      </c>
      <c r="BS11" s="16" t="str">
        <f t="shared" ref="BS11:BS74" si="33">IF(COUNTA($C11:$AL11)=0,"",IF(H11="d","ok",IF(ISBLANK(AH11),"Empty cell",IF(AH11="yes","ok",IF(AH11="y","ok",IF(AH11="no","ok",IF(AH11="n","ok","Entry should be either 'yes', 'y', 'no' or 'n'")))))))</f>
        <v/>
      </c>
      <c r="BT11" s="16" t="str">
        <f t="shared" ref="BT11:BW74" si="34">IF(COUNTA($C11:$AL11)=0,"","ok")</f>
        <v/>
      </c>
      <c r="BU11" s="16" t="str">
        <f t="shared" si="34"/>
        <v/>
      </c>
      <c r="BV11" s="16" t="str">
        <f t="shared" si="34"/>
        <v/>
      </c>
      <c r="BW11" s="16" t="str">
        <f t="shared" si="34"/>
        <v/>
      </c>
      <c r="BX11" s="17"/>
      <c r="CA11" s="18" t="s">
        <v>5</v>
      </c>
      <c r="CB11" s="19">
        <v>42</v>
      </c>
      <c r="CC11" s="19"/>
      <c r="CD11" s="69" t="str">
        <f t="shared" si="3"/>
        <v/>
      </c>
      <c r="CE11" s="69" t="str">
        <f>IF(ISBLANK($D11),"",CHOOSE($D11,Certification!$C$32,Certification!$C$48,Certification!$C$64,Certification!$C$80,Certification!$C$96))</f>
        <v/>
      </c>
      <c r="CF11" s="69" t="str">
        <f>IF(ISBLANK($D11),"",CHOOSE($D11,Certification!$C$33,Certification!$C$49,Certification!$C$65,Certification!$C$81,Certification!$C$97))</f>
        <v/>
      </c>
      <c r="CG11" s="69" t="str">
        <f>IF(ISBLANK($D11),"",CHOOSE($D11,Certification!$C$34,Certification!$C$50,Certification!$C$66,Certification!$C$82,Certification!$C$98))</f>
        <v/>
      </c>
      <c r="CH11" s="69" t="str">
        <f>IF(ISBLANK($D11),"",CHOOSE($D11,Certification!$C$35,Certification!$C$51,Certification!$C$67,Certification!$C$83,Certification!$C$99))</f>
        <v/>
      </c>
      <c r="CI11" s="69" t="str">
        <f>IF(ISBLANK($D11),"",CHOOSE($D11,Certification!$C$36,Certification!$C$52,Certification!$C$68,Certification!$C$84,Certification!$C$100))</f>
        <v/>
      </c>
      <c r="CJ11" s="69" t="str">
        <f>IF(ISBLANK($D11),"",CHOOSE($D11,Certification!$C$37,Certification!$C$53,Certification!$C$69,Certification!$C$85,Certification!$C$101))</f>
        <v/>
      </c>
      <c r="CK11" s="190" t="str">
        <f>IF(ISBLANK($D11),"",CHOOSE($D11,Certification!$G$39,Certification!$G$55,Certification!$G$71,Certification!$G$87,Certification!$G$103))</f>
        <v/>
      </c>
      <c r="CL11" s="190" t="str">
        <f>IF(ISBLANK($D11),"",CHOOSE($D11,Certification!$G$40,Certification!$G$56,Certification!$G$72,Certification!$G$88,Certification!$G$104))</f>
        <v/>
      </c>
      <c r="CM11" s="190" t="str">
        <f>IF(ISBLANK($D11),"",CHOOSE($D11,Certification!$G$41,Certification!$G$57,Certification!$G$73,Certification!$G$89,Certification!$G$105))</f>
        <v/>
      </c>
      <c r="CN11" s="69" t="str">
        <f>IF(ISBLANK($D11),"",CHOOSE($D11,IF(ISBLANK(Certification!$C$43),"",Certification!$C$43),IF(ISBLANK(Certification!$C$59),"",Certification!$C$59),IF(ISBLANK(Certification!$C$75),"",Certification!$C$75),IF(ISBLANK(Certification!$C$91),"",Certification!$C$91),IF(ISBLANK(Certification!$C$107),"",Certification!$C$107)))</f>
        <v/>
      </c>
      <c r="CO11" s="69" t="str">
        <f>IF(ISBLANK($D11),"",CHOOSE($D11,IF(ISBLANK(Certification!$C$45),"",Certification!$C$45),IF(ISBLANK(Certification!$C$61),"",Certification!$C$61),IF(ISBLANK(Certification!$C$77),"",Certification!$C$77),IF(ISBLANK(Certification!$C$93),"",Certification!$C$93),IF(ISBLANK(Certification!$C$109),"",Certification!$C$109)))</f>
        <v/>
      </c>
      <c r="CQ11" s="20" t="s">
        <v>9</v>
      </c>
    </row>
    <row r="12" spans="1:148" s="18" customFormat="1" ht="25.5" x14ac:dyDescent="0.2">
      <c r="A12" s="64">
        <v>3</v>
      </c>
      <c r="B12" s="65" t="str">
        <f t="shared" si="1"/>
        <v/>
      </c>
      <c r="C12" s="230"/>
      <c r="D12" s="31"/>
      <c r="E12" s="233"/>
      <c r="F12" s="233"/>
      <c r="G12" s="233"/>
      <c r="H12" s="32"/>
      <c r="I12" s="31"/>
      <c r="J12" s="32"/>
      <c r="K12" s="32"/>
      <c r="L12" s="32"/>
      <c r="M12" s="56"/>
      <c r="N12" s="32"/>
      <c r="O12" s="56"/>
      <c r="P12" s="31"/>
      <c r="Q12" s="51"/>
      <c r="R12" s="31"/>
      <c r="S12" s="31"/>
      <c r="T12" s="32"/>
      <c r="U12" s="32"/>
      <c r="V12" s="32"/>
      <c r="W12" s="32"/>
      <c r="X12" s="32"/>
      <c r="Y12" s="57"/>
      <c r="Z12" s="32"/>
      <c r="AA12" s="32"/>
      <c r="AB12" s="32"/>
      <c r="AC12" s="32"/>
      <c r="AD12" s="32"/>
      <c r="AE12" s="32"/>
      <c r="AF12" s="57"/>
      <c r="AG12" s="32"/>
      <c r="AH12" s="58"/>
      <c r="AI12" s="51"/>
      <c r="AJ12" s="31"/>
      <c r="AK12" s="31"/>
      <c r="AL12" s="31"/>
      <c r="AM12" s="15"/>
      <c r="AN12" s="16" t="str">
        <f t="shared" si="4"/>
        <v/>
      </c>
      <c r="AO12" s="16" t="str">
        <f t="shared" si="5"/>
        <v/>
      </c>
      <c r="AP12" s="16" t="str">
        <f t="shared" si="6"/>
        <v/>
      </c>
      <c r="AQ12" s="16" t="str">
        <f t="shared" si="7"/>
        <v/>
      </c>
      <c r="AR12" s="16" t="str">
        <f t="shared" si="8"/>
        <v/>
      </c>
      <c r="AS12" s="16" t="str">
        <f t="shared" si="9"/>
        <v/>
      </c>
      <c r="AT12" s="16" t="str">
        <f t="shared" si="2"/>
        <v/>
      </c>
      <c r="AU12" s="16" t="str">
        <f t="shared" si="10"/>
        <v/>
      </c>
      <c r="AV12" s="16" t="str">
        <f t="shared" si="11"/>
        <v/>
      </c>
      <c r="AW12" s="16" t="str">
        <f t="shared" si="12"/>
        <v/>
      </c>
      <c r="AX12" s="16" t="str">
        <f t="shared" si="13"/>
        <v/>
      </c>
      <c r="AY12" s="16" t="str">
        <f t="shared" si="14"/>
        <v/>
      </c>
      <c r="AZ12" s="16" t="str">
        <f t="shared" si="15"/>
        <v/>
      </c>
      <c r="BA12" s="16" t="str">
        <f t="shared" si="16"/>
        <v/>
      </c>
      <c r="BB12" s="16" t="str">
        <f t="shared" si="16"/>
        <v/>
      </c>
      <c r="BC12" s="16" t="str">
        <f t="shared" si="17"/>
        <v/>
      </c>
      <c r="BD12" s="16" t="str">
        <f t="shared" si="18"/>
        <v/>
      </c>
      <c r="BE12" s="16" t="str">
        <f t="shared" si="19"/>
        <v/>
      </c>
      <c r="BF12" s="16" t="str">
        <f t="shared" si="20"/>
        <v/>
      </c>
      <c r="BG12" s="16" t="str">
        <f t="shared" si="21"/>
        <v/>
      </c>
      <c r="BH12" s="16" t="str">
        <f t="shared" si="22"/>
        <v/>
      </c>
      <c r="BI12" s="16" t="str">
        <f t="shared" si="23"/>
        <v/>
      </c>
      <c r="BJ12" s="16" t="str">
        <f t="shared" si="24"/>
        <v/>
      </c>
      <c r="BK12" s="16" t="str">
        <f t="shared" si="25"/>
        <v/>
      </c>
      <c r="BL12" s="16" t="str">
        <f t="shared" si="26"/>
        <v/>
      </c>
      <c r="BM12" s="16" t="str">
        <f t="shared" si="27"/>
        <v/>
      </c>
      <c r="BN12" s="16" t="str">
        <f t="shared" si="28"/>
        <v/>
      </c>
      <c r="BO12" s="16" t="str">
        <f t="shared" si="29"/>
        <v/>
      </c>
      <c r="BP12" s="16" t="str">
        <f t="shared" si="30"/>
        <v/>
      </c>
      <c r="BQ12" s="16" t="str">
        <f t="shared" si="31"/>
        <v/>
      </c>
      <c r="BR12" s="16" t="str">
        <f t="shared" si="32"/>
        <v/>
      </c>
      <c r="BS12" s="16" t="str">
        <f t="shared" si="33"/>
        <v/>
      </c>
      <c r="BT12" s="16" t="str">
        <f t="shared" si="34"/>
        <v/>
      </c>
      <c r="BU12" s="16" t="str">
        <f t="shared" si="34"/>
        <v/>
      </c>
      <c r="BV12" s="16" t="str">
        <f t="shared" si="34"/>
        <v/>
      </c>
      <c r="BW12" s="16" t="str">
        <f t="shared" si="34"/>
        <v/>
      </c>
      <c r="BX12" s="17"/>
      <c r="CA12" s="18" t="s">
        <v>78</v>
      </c>
      <c r="CB12" s="19">
        <f>Certification!F11</f>
        <v>0</v>
      </c>
      <c r="CC12" s="19"/>
      <c r="CD12" s="69" t="str">
        <f t="shared" si="3"/>
        <v/>
      </c>
      <c r="CE12" s="69" t="str">
        <f>IF(ISBLANK($D12),"",CHOOSE($D12,Certification!$C$32,Certification!$C$48,Certification!$C$64,Certification!$C$80,Certification!$C$96))</f>
        <v/>
      </c>
      <c r="CF12" s="69" t="str">
        <f>IF(ISBLANK($D12),"",CHOOSE($D12,Certification!$C$33,Certification!$C$49,Certification!$C$65,Certification!$C$81,Certification!$C$97))</f>
        <v/>
      </c>
      <c r="CG12" s="69" t="str">
        <f>IF(ISBLANK($D12),"",CHOOSE($D12,Certification!$C$34,Certification!$C$50,Certification!$C$66,Certification!$C$82,Certification!$C$98))</f>
        <v/>
      </c>
      <c r="CH12" s="69" t="str">
        <f>IF(ISBLANK($D12),"",CHOOSE($D12,Certification!$C$35,Certification!$C$51,Certification!$C$67,Certification!$C$83,Certification!$C$99))</f>
        <v/>
      </c>
      <c r="CI12" s="69" t="str">
        <f>IF(ISBLANK($D12),"",CHOOSE($D12,Certification!$C$36,Certification!$C$52,Certification!$C$68,Certification!$C$84,Certification!$C$100))</f>
        <v/>
      </c>
      <c r="CJ12" s="69" t="str">
        <f>IF(ISBLANK($D12),"",CHOOSE($D12,Certification!$C$37,Certification!$C$53,Certification!$C$69,Certification!$C$85,Certification!$C$101))</f>
        <v/>
      </c>
      <c r="CK12" s="190" t="str">
        <f>IF(ISBLANK($D12),"",CHOOSE($D12,Certification!$G$39,Certification!$G$55,Certification!$G$71,Certification!$G$87,Certification!$G$103))</f>
        <v/>
      </c>
      <c r="CL12" s="190" t="str">
        <f>IF(ISBLANK($D12),"",CHOOSE($D12,Certification!$G$40,Certification!$G$56,Certification!$G$72,Certification!$G$88,Certification!$G$104))</f>
        <v/>
      </c>
      <c r="CM12" s="190" t="str">
        <f>IF(ISBLANK($D12),"",CHOOSE($D12,Certification!$G$41,Certification!$G$57,Certification!$G$73,Certification!$G$89,Certification!$G$105))</f>
        <v/>
      </c>
      <c r="CN12" s="69" t="str">
        <f>IF(ISBLANK($D12),"",CHOOSE($D12,IF(ISBLANK(Certification!$C$43),"",Certification!$C$43),IF(ISBLANK(Certification!$C$59),"",Certification!$C$59),IF(ISBLANK(Certification!$C$75),"",Certification!$C$75),IF(ISBLANK(Certification!$C$91),"",Certification!$C$91),IF(ISBLANK(Certification!$C$107),"",Certification!$C$107)))</f>
        <v/>
      </c>
      <c r="CO12" s="69" t="str">
        <f>IF(ISBLANK($D12),"",CHOOSE($D12,IF(ISBLANK(Certification!$C$45),"",Certification!$C$45),IF(ISBLANK(Certification!$C$61),"",Certification!$C$61),IF(ISBLANK(Certification!$C$77),"",Certification!$C$77),IF(ISBLANK(Certification!$C$93),"",Certification!$C$93),IF(ISBLANK(Certification!$C$109),"",Certification!$C$109)))</f>
        <v/>
      </c>
      <c r="CQ12" s="20" t="s">
        <v>9</v>
      </c>
    </row>
    <row r="13" spans="1:148" s="18" customFormat="1" ht="25.5" customHeight="1" x14ac:dyDescent="0.2">
      <c r="A13" s="64">
        <v>4</v>
      </c>
      <c r="B13" s="65" t="str">
        <f t="shared" si="1"/>
        <v/>
      </c>
      <c r="C13" s="230"/>
      <c r="D13" s="31"/>
      <c r="E13" s="233"/>
      <c r="F13" s="233"/>
      <c r="G13" s="233"/>
      <c r="H13" s="32"/>
      <c r="I13" s="31"/>
      <c r="J13" s="32"/>
      <c r="K13" s="32"/>
      <c r="L13" s="32"/>
      <c r="M13" s="56"/>
      <c r="N13" s="32"/>
      <c r="O13" s="56"/>
      <c r="P13" s="31"/>
      <c r="Q13" s="51"/>
      <c r="R13" s="31"/>
      <c r="S13" s="31"/>
      <c r="T13" s="32"/>
      <c r="U13" s="32"/>
      <c r="V13" s="32"/>
      <c r="W13" s="32"/>
      <c r="X13" s="32"/>
      <c r="Y13" s="32"/>
      <c r="Z13" s="32"/>
      <c r="AA13" s="32"/>
      <c r="AB13" s="32"/>
      <c r="AC13" s="32"/>
      <c r="AD13" s="32"/>
      <c r="AE13" s="32"/>
      <c r="AF13" s="32"/>
      <c r="AG13" s="32"/>
      <c r="AH13" s="58"/>
      <c r="AI13" s="51"/>
      <c r="AJ13" s="31"/>
      <c r="AK13" s="31"/>
      <c r="AL13" s="31"/>
      <c r="AM13" s="15"/>
      <c r="AN13" s="16" t="str">
        <f t="shared" si="4"/>
        <v/>
      </c>
      <c r="AO13" s="16" t="str">
        <f t="shared" si="5"/>
        <v/>
      </c>
      <c r="AP13" s="16" t="str">
        <f t="shared" si="6"/>
        <v/>
      </c>
      <c r="AQ13" s="16" t="str">
        <f t="shared" si="7"/>
        <v/>
      </c>
      <c r="AR13" s="16" t="str">
        <f t="shared" si="8"/>
        <v/>
      </c>
      <c r="AS13" s="16" t="str">
        <f t="shared" si="9"/>
        <v/>
      </c>
      <c r="AT13" s="16" t="str">
        <f t="shared" si="2"/>
        <v/>
      </c>
      <c r="AU13" s="16" t="str">
        <f t="shared" si="10"/>
        <v/>
      </c>
      <c r="AV13" s="16" t="str">
        <f t="shared" si="11"/>
        <v/>
      </c>
      <c r="AW13" s="16" t="str">
        <f t="shared" si="12"/>
        <v/>
      </c>
      <c r="AX13" s="16" t="str">
        <f t="shared" si="13"/>
        <v/>
      </c>
      <c r="AY13" s="16" t="str">
        <f t="shared" si="14"/>
        <v/>
      </c>
      <c r="AZ13" s="16" t="str">
        <f t="shared" si="15"/>
        <v/>
      </c>
      <c r="BA13" s="16" t="str">
        <f t="shared" si="16"/>
        <v/>
      </c>
      <c r="BB13" s="16" t="str">
        <f t="shared" si="16"/>
        <v/>
      </c>
      <c r="BC13" s="16" t="str">
        <f t="shared" si="17"/>
        <v/>
      </c>
      <c r="BD13" s="16" t="str">
        <f t="shared" si="18"/>
        <v/>
      </c>
      <c r="BE13" s="16" t="str">
        <f t="shared" si="19"/>
        <v/>
      </c>
      <c r="BF13" s="16" t="str">
        <f t="shared" si="20"/>
        <v/>
      </c>
      <c r="BG13" s="16" t="str">
        <f t="shared" si="21"/>
        <v/>
      </c>
      <c r="BH13" s="16" t="str">
        <f t="shared" si="22"/>
        <v/>
      </c>
      <c r="BI13" s="16" t="str">
        <f t="shared" si="23"/>
        <v/>
      </c>
      <c r="BJ13" s="16" t="str">
        <f t="shared" si="24"/>
        <v/>
      </c>
      <c r="BK13" s="16" t="str">
        <f t="shared" si="25"/>
        <v/>
      </c>
      <c r="BL13" s="16" t="str">
        <f t="shared" si="26"/>
        <v/>
      </c>
      <c r="BM13" s="16" t="str">
        <f t="shared" si="27"/>
        <v/>
      </c>
      <c r="BN13" s="16" t="str">
        <f t="shared" si="28"/>
        <v/>
      </c>
      <c r="BO13" s="16" t="str">
        <f t="shared" si="29"/>
        <v/>
      </c>
      <c r="BP13" s="16" t="str">
        <f t="shared" si="30"/>
        <v/>
      </c>
      <c r="BQ13" s="16" t="str">
        <f t="shared" si="31"/>
        <v/>
      </c>
      <c r="BR13" s="16" t="str">
        <f t="shared" si="32"/>
        <v/>
      </c>
      <c r="BS13" s="16" t="str">
        <f t="shared" si="33"/>
        <v/>
      </c>
      <c r="BT13" s="16" t="str">
        <f t="shared" si="34"/>
        <v/>
      </c>
      <c r="BU13" s="16" t="str">
        <f t="shared" si="34"/>
        <v/>
      </c>
      <c r="BV13" s="16" t="str">
        <f t="shared" si="34"/>
        <v/>
      </c>
      <c r="BW13" s="16" t="str">
        <f t="shared" si="34"/>
        <v/>
      </c>
      <c r="BX13" s="17"/>
      <c r="CA13" s="85" t="s">
        <v>79</v>
      </c>
      <c r="CB13" s="175">
        <f>Certification!F29</f>
        <v>0</v>
      </c>
      <c r="CC13" s="175"/>
      <c r="CD13" s="69" t="str">
        <f t="shared" si="3"/>
        <v/>
      </c>
      <c r="CE13" s="69" t="str">
        <f>IF(ISBLANK($D13),"",CHOOSE($D13,Certification!$C$32,Certification!$C$48,Certification!$C$64,Certification!$C$80,Certification!$C$96))</f>
        <v/>
      </c>
      <c r="CF13" s="69" t="str">
        <f>IF(ISBLANK($D13),"",CHOOSE($D13,Certification!$C$33,Certification!$C$49,Certification!$C$65,Certification!$C$81,Certification!$C$97))</f>
        <v/>
      </c>
      <c r="CG13" s="69" t="str">
        <f>IF(ISBLANK($D13),"",CHOOSE($D13,Certification!$C$34,Certification!$C$50,Certification!$C$66,Certification!$C$82,Certification!$C$98))</f>
        <v/>
      </c>
      <c r="CH13" s="69" t="str">
        <f>IF(ISBLANK($D13),"",CHOOSE($D13,Certification!$C$35,Certification!$C$51,Certification!$C$67,Certification!$C$83,Certification!$C$99))</f>
        <v/>
      </c>
      <c r="CI13" s="69" t="str">
        <f>IF(ISBLANK($D13),"",CHOOSE($D13,Certification!$C$36,Certification!$C$52,Certification!$C$68,Certification!$C$84,Certification!$C$100))</f>
        <v/>
      </c>
      <c r="CJ13" s="69" t="str">
        <f>IF(ISBLANK($D13),"",CHOOSE($D13,Certification!$C$37,Certification!$C$53,Certification!$C$69,Certification!$C$85,Certification!$C$101))</f>
        <v/>
      </c>
      <c r="CK13" s="190" t="str">
        <f>IF(ISBLANK($D13),"",CHOOSE($D13,Certification!$G$39,Certification!$G$55,Certification!$G$71,Certification!$G$87,Certification!$G$103))</f>
        <v/>
      </c>
      <c r="CL13" s="190" t="str">
        <f>IF(ISBLANK($D13),"",CHOOSE($D13,Certification!$G$40,Certification!$G$56,Certification!$G$72,Certification!$G$88,Certification!$G$104))</f>
        <v/>
      </c>
      <c r="CM13" s="190" t="str">
        <f>IF(ISBLANK($D13),"",CHOOSE($D13,Certification!$G$41,Certification!$G$57,Certification!$G$73,Certification!$G$89,Certification!$G$105))</f>
        <v/>
      </c>
      <c r="CN13" s="69" t="str">
        <f>IF(ISBLANK($D13),"",CHOOSE($D13,IF(ISBLANK(Certification!$C$43),"",Certification!$C$43),IF(ISBLANK(Certification!$C$59),"",Certification!$C$59),IF(ISBLANK(Certification!$C$75),"",Certification!$C$75),IF(ISBLANK(Certification!$C$91),"",Certification!$C$91),IF(ISBLANK(Certification!$C$107),"",Certification!$C$107)))</f>
        <v/>
      </c>
      <c r="CO13" s="69" t="str">
        <f>IF(ISBLANK($D13),"",CHOOSE($D13,IF(ISBLANK(Certification!$C$45),"",Certification!$C$45),IF(ISBLANK(Certification!$C$61),"",Certification!$C$61),IF(ISBLANK(Certification!$C$77),"",Certification!$C$77),IF(ISBLANK(Certification!$C$93),"",Certification!$C$93),IF(ISBLANK(Certification!$C$109),"",Certification!$C$109)))</f>
        <v/>
      </c>
      <c r="CQ13" s="20" t="s">
        <v>9</v>
      </c>
    </row>
    <row r="14" spans="1:148" s="18" customFormat="1" ht="25.5" x14ac:dyDescent="0.2">
      <c r="A14" s="64">
        <v>5</v>
      </c>
      <c r="B14" s="65" t="str">
        <f t="shared" si="1"/>
        <v/>
      </c>
      <c r="C14" s="230"/>
      <c r="D14" s="31"/>
      <c r="E14" s="233"/>
      <c r="F14" s="233"/>
      <c r="G14" s="233"/>
      <c r="H14" s="32"/>
      <c r="I14" s="31"/>
      <c r="J14" s="32"/>
      <c r="K14" s="32"/>
      <c r="L14" s="32"/>
      <c r="M14" s="56"/>
      <c r="N14" s="32"/>
      <c r="O14" s="56"/>
      <c r="P14" s="31"/>
      <c r="Q14" s="51"/>
      <c r="R14" s="31"/>
      <c r="S14" s="31"/>
      <c r="T14" s="32"/>
      <c r="U14" s="32"/>
      <c r="V14" s="32"/>
      <c r="W14" s="32"/>
      <c r="X14" s="32"/>
      <c r="Y14" s="32"/>
      <c r="Z14" s="32"/>
      <c r="AA14" s="32"/>
      <c r="AB14" s="32"/>
      <c r="AC14" s="32"/>
      <c r="AD14" s="32"/>
      <c r="AE14" s="32"/>
      <c r="AF14" s="32"/>
      <c r="AG14" s="32"/>
      <c r="AH14" s="58"/>
      <c r="AI14" s="51"/>
      <c r="AJ14" s="31"/>
      <c r="AK14" s="31"/>
      <c r="AL14" s="31"/>
      <c r="AM14" s="15"/>
      <c r="AN14" s="16" t="str">
        <f t="shared" si="4"/>
        <v/>
      </c>
      <c r="AO14" s="16" t="str">
        <f t="shared" si="5"/>
        <v/>
      </c>
      <c r="AP14" s="16" t="str">
        <f t="shared" si="6"/>
        <v/>
      </c>
      <c r="AQ14" s="16" t="str">
        <f t="shared" si="7"/>
        <v/>
      </c>
      <c r="AR14" s="16" t="str">
        <f t="shared" si="8"/>
        <v/>
      </c>
      <c r="AS14" s="16" t="str">
        <f t="shared" si="9"/>
        <v/>
      </c>
      <c r="AT14" s="16" t="str">
        <f t="shared" si="2"/>
        <v/>
      </c>
      <c r="AU14" s="16" t="str">
        <f t="shared" si="10"/>
        <v/>
      </c>
      <c r="AV14" s="16" t="str">
        <f t="shared" si="11"/>
        <v/>
      </c>
      <c r="AW14" s="16" t="str">
        <f t="shared" si="12"/>
        <v/>
      </c>
      <c r="AX14" s="16" t="str">
        <f t="shared" si="13"/>
        <v/>
      </c>
      <c r="AY14" s="16" t="str">
        <f t="shared" si="14"/>
        <v/>
      </c>
      <c r="AZ14" s="16" t="str">
        <f t="shared" si="15"/>
        <v/>
      </c>
      <c r="BA14" s="16" t="str">
        <f t="shared" si="16"/>
        <v/>
      </c>
      <c r="BB14" s="16" t="str">
        <f t="shared" si="16"/>
        <v/>
      </c>
      <c r="BC14" s="16" t="str">
        <f t="shared" si="17"/>
        <v/>
      </c>
      <c r="BD14" s="16" t="str">
        <f t="shared" si="18"/>
        <v/>
      </c>
      <c r="BE14" s="16" t="str">
        <f t="shared" si="19"/>
        <v/>
      </c>
      <c r="BF14" s="16" t="str">
        <f t="shared" si="20"/>
        <v/>
      </c>
      <c r="BG14" s="16" t="str">
        <f t="shared" si="21"/>
        <v/>
      </c>
      <c r="BH14" s="16" t="str">
        <f t="shared" si="22"/>
        <v/>
      </c>
      <c r="BI14" s="16" t="str">
        <f t="shared" si="23"/>
        <v/>
      </c>
      <c r="BJ14" s="16" t="str">
        <f t="shared" si="24"/>
        <v/>
      </c>
      <c r="BK14" s="16" t="str">
        <f t="shared" si="25"/>
        <v/>
      </c>
      <c r="BL14" s="16" t="str">
        <f t="shared" si="26"/>
        <v/>
      </c>
      <c r="BM14" s="16" t="str">
        <f t="shared" si="27"/>
        <v/>
      </c>
      <c r="BN14" s="16" t="str">
        <f t="shared" si="28"/>
        <v/>
      </c>
      <c r="BO14" s="16" t="str">
        <f t="shared" si="29"/>
        <v/>
      </c>
      <c r="BP14" s="16" t="str">
        <f t="shared" si="30"/>
        <v/>
      </c>
      <c r="BQ14" s="16" t="str">
        <f t="shared" si="31"/>
        <v/>
      </c>
      <c r="BR14" s="16" t="str">
        <f t="shared" si="32"/>
        <v/>
      </c>
      <c r="BS14" s="16" t="str">
        <f t="shared" si="33"/>
        <v/>
      </c>
      <c r="BT14" s="16" t="str">
        <f t="shared" si="34"/>
        <v/>
      </c>
      <c r="BU14" s="16" t="str">
        <f t="shared" si="34"/>
        <v/>
      </c>
      <c r="BV14" s="16" t="str">
        <f t="shared" si="34"/>
        <v/>
      </c>
      <c r="BW14" s="16" t="str">
        <f t="shared" si="34"/>
        <v/>
      </c>
      <c r="BX14" s="17"/>
      <c r="CA14" s="174"/>
      <c r="CB14" s="46"/>
      <c r="CC14" s="46"/>
      <c r="CD14" s="69" t="str">
        <f t="shared" si="3"/>
        <v/>
      </c>
      <c r="CE14" s="69" t="str">
        <f>IF(ISBLANK($D14),"",CHOOSE($D14,Certification!$C$32,Certification!$C$48,Certification!$C$64,Certification!$C$80,Certification!$C$96))</f>
        <v/>
      </c>
      <c r="CF14" s="69" t="str">
        <f>IF(ISBLANK($D14),"",CHOOSE($D14,Certification!$C$33,Certification!$C$49,Certification!$C$65,Certification!$C$81,Certification!$C$97))</f>
        <v/>
      </c>
      <c r="CG14" s="69" t="str">
        <f>IF(ISBLANK($D14),"",CHOOSE($D14,Certification!$C$34,Certification!$C$50,Certification!$C$66,Certification!$C$82,Certification!$C$98))</f>
        <v/>
      </c>
      <c r="CH14" s="69" t="str">
        <f>IF(ISBLANK($D14),"",CHOOSE($D14,Certification!$C$35,Certification!$C$51,Certification!$C$67,Certification!$C$83,Certification!$C$99))</f>
        <v/>
      </c>
      <c r="CI14" s="69" t="str">
        <f>IF(ISBLANK($D14),"",CHOOSE($D14,Certification!$C$36,Certification!$C$52,Certification!$C$68,Certification!$C$84,Certification!$C$100))</f>
        <v/>
      </c>
      <c r="CJ14" s="69" t="str">
        <f>IF(ISBLANK($D14),"",CHOOSE($D14,Certification!$C$37,Certification!$C$53,Certification!$C$69,Certification!$C$85,Certification!$C$101))</f>
        <v/>
      </c>
      <c r="CK14" s="190" t="str">
        <f>IF(ISBLANK($D14),"",CHOOSE($D14,Certification!$G$39,Certification!$G$55,Certification!$G$71,Certification!$G$87,Certification!$G$103))</f>
        <v/>
      </c>
      <c r="CL14" s="190" t="str">
        <f>IF(ISBLANK($D14),"",CHOOSE($D14,Certification!$G$40,Certification!$G$56,Certification!$G$72,Certification!$G$88,Certification!$G$104))</f>
        <v/>
      </c>
      <c r="CM14" s="190" t="str">
        <f>IF(ISBLANK($D14),"",CHOOSE($D14,Certification!$G$41,Certification!$G$57,Certification!$G$73,Certification!$G$89,Certification!$G$105))</f>
        <v/>
      </c>
      <c r="CN14" s="69" t="str">
        <f>IF(ISBLANK($D14),"",CHOOSE($D14,IF(ISBLANK(Certification!$C$43),"",Certification!$C$43),IF(ISBLANK(Certification!$C$59),"",Certification!$C$59),IF(ISBLANK(Certification!$C$75),"",Certification!$C$75),IF(ISBLANK(Certification!$C$91),"",Certification!$C$91),IF(ISBLANK(Certification!$C$107),"",Certification!$C$107)))</f>
        <v/>
      </c>
      <c r="CO14" s="69" t="str">
        <f>IF(ISBLANK($D14),"",CHOOSE($D14,IF(ISBLANK(Certification!$C$45),"",Certification!$C$45),IF(ISBLANK(Certification!$C$61),"",Certification!$C$61),IF(ISBLANK(Certification!$C$77),"",Certification!$C$77),IF(ISBLANK(Certification!$C$93),"",Certification!$C$93),IF(ISBLANK(Certification!$C$109),"",Certification!$C$109)))</f>
        <v/>
      </c>
      <c r="CQ14" s="20" t="s">
        <v>9</v>
      </c>
    </row>
    <row r="15" spans="1:148" s="18" customFormat="1" ht="25.5" x14ac:dyDescent="0.2">
      <c r="A15" s="64">
        <v>6</v>
      </c>
      <c r="B15" s="65" t="str">
        <f t="shared" si="1"/>
        <v/>
      </c>
      <c r="C15" s="230"/>
      <c r="D15" s="31"/>
      <c r="E15" s="233"/>
      <c r="F15" s="233"/>
      <c r="G15" s="233"/>
      <c r="H15" s="32"/>
      <c r="I15" s="31"/>
      <c r="J15" s="32"/>
      <c r="K15" s="32"/>
      <c r="L15" s="32"/>
      <c r="M15" s="56"/>
      <c r="N15" s="32"/>
      <c r="O15" s="56"/>
      <c r="P15" s="31"/>
      <c r="Q15" s="51"/>
      <c r="R15" s="31"/>
      <c r="S15" s="31"/>
      <c r="T15" s="32"/>
      <c r="U15" s="32"/>
      <c r="V15" s="32"/>
      <c r="W15" s="32"/>
      <c r="X15" s="32"/>
      <c r="Y15" s="32"/>
      <c r="Z15" s="32"/>
      <c r="AA15" s="32"/>
      <c r="AB15" s="32"/>
      <c r="AC15" s="32"/>
      <c r="AD15" s="32"/>
      <c r="AE15" s="32"/>
      <c r="AF15" s="32"/>
      <c r="AG15" s="32"/>
      <c r="AH15" s="58"/>
      <c r="AI15" s="51"/>
      <c r="AJ15" s="31"/>
      <c r="AK15" s="31"/>
      <c r="AL15" s="31"/>
      <c r="AM15" s="15"/>
      <c r="AN15" s="16" t="str">
        <f t="shared" si="4"/>
        <v/>
      </c>
      <c r="AO15" s="16" t="str">
        <f t="shared" si="5"/>
        <v/>
      </c>
      <c r="AP15" s="16" t="str">
        <f t="shared" si="6"/>
        <v/>
      </c>
      <c r="AQ15" s="16" t="str">
        <f t="shared" si="7"/>
        <v/>
      </c>
      <c r="AR15" s="16" t="str">
        <f t="shared" si="8"/>
        <v/>
      </c>
      <c r="AS15" s="16" t="str">
        <f t="shared" si="9"/>
        <v/>
      </c>
      <c r="AT15" s="16" t="str">
        <f t="shared" si="2"/>
        <v/>
      </c>
      <c r="AU15" s="16" t="str">
        <f t="shared" si="10"/>
        <v/>
      </c>
      <c r="AV15" s="16" t="str">
        <f t="shared" si="11"/>
        <v/>
      </c>
      <c r="AW15" s="16" t="str">
        <f t="shared" si="12"/>
        <v/>
      </c>
      <c r="AX15" s="16" t="str">
        <f t="shared" si="13"/>
        <v/>
      </c>
      <c r="AY15" s="16" t="str">
        <f t="shared" si="14"/>
        <v/>
      </c>
      <c r="AZ15" s="16" t="str">
        <f t="shared" si="15"/>
        <v/>
      </c>
      <c r="BA15" s="16" t="str">
        <f t="shared" si="16"/>
        <v/>
      </c>
      <c r="BB15" s="16" t="str">
        <f t="shared" si="16"/>
        <v/>
      </c>
      <c r="BC15" s="16" t="str">
        <f t="shared" si="17"/>
        <v/>
      </c>
      <c r="BD15" s="16" t="str">
        <f t="shared" si="18"/>
        <v/>
      </c>
      <c r="BE15" s="16" t="str">
        <f t="shared" si="19"/>
        <v/>
      </c>
      <c r="BF15" s="16" t="str">
        <f t="shared" si="20"/>
        <v/>
      </c>
      <c r="BG15" s="16" t="str">
        <f t="shared" si="21"/>
        <v/>
      </c>
      <c r="BH15" s="16" t="str">
        <f t="shared" si="22"/>
        <v/>
      </c>
      <c r="BI15" s="16" t="str">
        <f t="shared" si="23"/>
        <v/>
      </c>
      <c r="BJ15" s="16" t="str">
        <f t="shared" si="24"/>
        <v/>
      </c>
      <c r="BK15" s="16" t="str">
        <f t="shared" si="25"/>
        <v/>
      </c>
      <c r="BL15" s="16" t="str">
        <f t="shared" si="26"/>
        <v/>
      </c>
      <c r="BM15" s="16" t="str">
        <f t="shared" si="27"/>
        <v/>
      </c>
      <c r="BN15" s="16" t="str">
        <f t="shared" si="28"/>
        <v/>
      </c>
      <c r="BO15" s="16" t="str">
        <f t="shared" si="29"/>
        <v/>
      </c>
      <c r="BP15" s="16" t="str">
        <f t="shared" si="30"/>
        <v/>
      </c>
      <c r="BQ15" s="16" t="str">
        <f t="shared" si="31"/>
        <v/>
      </c>
      <c r="BR15" s="16" t="str">
        <f t="shared" si="32"/>
        <v/>
      </c>
      <c r="BS15" s="16" t="str">
        <f t="shared" si="33"/>
        <v/>
      </c>
      <c r="BT15" s="16" t="str">
        <f t="shared" si="34"/>
        <v/>
      </c>
      <c r="BU15" s="16" t="str">
        <f t="shared" si="34"/>
        <v/>
      </c>
      <c r="BV15" s="16" t="str">
        <f t="shared" si="34"/>
        <v/>
      </c>
      <c r="BW15" s="16" t="str">
        <f t="shared" si="34"/>
        <v/>
      </c>
      <c r="BX15" s="17"/>
      <c r="CA15" s="47"/>
      <c r="CB15" s="47"/>
      <c r="CC15" s="47"/>
      <c r="CD15" s="69" t="str">
        <f t="shared" si="3"/>
        <v/>
      </c>
      <c r="CE15" s="69" t="str">
        <f>IF(ISBLANK($D15),"",CHOOSE($D15,Certification!$C$32,Certification!$C$48,Certification!$C$64,Certification!$C$80,Certification!$C$96))</f>
        <v/>
      </c>
      <c r="CF15" s="69" t="str">
        <f>IF(ISBLANK($D15),"",CHOOSE($D15,Certification!$C$33,Certification!$C$49,Certification!$C$65,Certification!$C$81,Certification!$C$97))</f>
        <v/>
      </c>
      <c r="CG15" s="69" t="str">
        <f>IF(ISBLANK($D15),"",CHOOSE($D15,Certification!$C$34,Certification!$C$50,Certification!$C$66,Certification!$C$82,Certification!$C$98))</f>
        <v/>
      </c>
      <c r="CH15" s="69" t="str">
        <f>IF(ISBLANK($D15),"",CHOOSE($D15,Certification!$C$35,Certification!$C$51,Certification!$C$67,Certification!$C$83,Certification!$C$99))</f>
        <v/>
      </c>
      <c r="CI15" s="69" t="str">
        <f>IF(ISBLANK($D15),"",CHOOSE($D15,Certification!$C$36,Certification!$C$52,Certification!$C$68,Certification!$C$84,Certification!$C$100))</f>
        <v/>
      </c>
      <c r="CJ15" s="69" t="str">
        <f>IF(ISBLANK($D15),"",CHOOSE($D15,Certification!$C$37,Certification!$C$53,Certification!$C$69,Certification!$C$85,Certification!$C$101))</f>
        <v/>
      </c>
      <c r="CK15" s="190" t="str">
        <f>IF(ISBLANK($D15),"",CHOOSE($D15,Certification!$G$39,Certification!$G$55,Certification!$G$71,Certification!$G$87,Certification!$G$103))</f>
        <v/>
      </c>
      <c r="CL15" s="190" t="str">
        <f>IF(ISBLANK($D15),"",CHOOSE($D15,Certification!$G$40,Certification!$G$56,Certification!$G$72,Certification!$G$88,Certification!$G$104))</f>
        <v/>
      </c>
      <c r="CM15" s="190" t="str">
        <f>IF(ISBLANK($D15),"",CHOOSE($D15,Certification!$G$41,Certification!$G$57,Certification!$G$73,Certification!$G$89,Certification!$G$105))</f>
        <v/>
      </c>
      <c r="CN15" s="69" t="str">
        <f>IF(ISBLANK($D15),"",CHOOSE($D15,IF(ISBLANK(Certification!$C$43),"",Certification!$C$43),IF(ISBLANK(Certification!$C$59),"",Certification!$C$59),IF(ISBLANK(Certification!$C$75),"",Certification!$C$75),IF(ISBLANK(Certification!$C$91),"",Certification!$C$91),IF(ISBLANK(Certification!$C$107),"",Certification!$C$107)))</f>
        <v/>
      </c>
      <c r="CO15" s="69" t="str">
        <f>IF(ISBLANK($D15),"",CHOOSE($D15,IF(ISBLANK(Certification!$C$45),"",Certification!$C$45),IF(ISBLANK(Certification!$C$61),"",Certification!$C$61),IF(ISBLANK(Certification!$C$77),"",Certification!$C$77),IF(ISBLANK(Certification!$C$93),"",Certification!$C$93),IF(ISBLANK(Certification!$C$109),"",Certification!$C$109)))</f>
        <v/>
      </c>
      <c r="CQ15" s="20" t="s">
        <v>9</v>
      </c>
    </row>
    <row r="16" spans="1:148" s="18" customFormat="1" ht="25.5" x14ac:dyDescent="0.2">
      <c r="A16" s="64">
        <v>7</v>
      </c>
      <c r="B16" s="65" t="str">
        <f t="shared" si="1"/>
        <v/>
      </c>
      <c r="C16" s="230"/>
      <c r="D16" s="31"/>
      <c r="E16" s="233"/>
      <c r="F16" s="233"/>
      <c r="G16" s="233"/>
      <c r="H16" s="32"/>
      <c r="I16" s="31"/>
      <c r="J16" s="32"/>
      <c r="K16" s="32"/>
      <c r="L16" s="32"/>
      <c r="M16" s="56"/>
      <c r="N16" s="32"/>
      <c r="O16" s="56"/>
      <c r="P16" s="31"/>
      <c r="Q16" s="51"/>
      <c r="R16" s="31"/>
      <c r="S16" s="31"/>
      <c r="T16" s="32"/>
      <c r="U16" s="32"/>
      <c r="V16" s="32"/>
      <c r="W16" s="32"/>
      <c r="X16" s="32"/>
      <c r="Y16" s="32"/>
      <c r="Z16" s="32"/>
      <c r="AA16" s="32"/>
      <c r="AB16" s="32"/>
      <c r="AC16" s="32"/>
      <c r="AD16" s="32"/>
      <c r="AE16" s="32"/>
      <c r="AF16" s="32"/>
      <c r="AG16" s="32"/>
      <c r="AH16" s="58"/>
      <c r="AI16" s="51"/>
      <c r="AJ16" s="31"/>
      <c r="AK16" s="31"/>
      <c r="AL16" s="31"/>
      <c r="AM16" s="15"/>
      <c r="AN16" s="16" t="str">
        <f t="shared" si="4"/>
        <v/>
      </c>
      <c r="AO16" s="16" t="str">
        <f t="shared" si="5"/>
        <v/>
      </c>
      <c r="AP16" s="16" t="str">
        <f t="shared" si="6"/>
        <v/>
      </c>
      <c r="AQ16" s="16" t="str">
        <f t="shared" si="7"/>
        <v/>
      </c>
      <c r="AR16" s="16" t="str">
        <f t="shared" si="8"/>
        <v/>
      </c>
      <c r="AS16" s="16" t="str">
        <f t="shared" si="9"/>
        <v/>
      </c>
      <c r="AT16" s="16" t="str">
        <f t="shared" si="2"/>
        <v/>
      </c>
      <c r="AU16" s="16" t="str">
        <f t="shared" si="10"/>
        <v/>
      </c>
      <c r="AV16" s="16" t="str">
        <f t="shared" si="11"/>
        <v/>
      </c>
      <c r="AW16" s="16" t="str">
        <f t="shared" si="12"/>
        <v/>
      </c>
      <c r="AX16" s="16" t="str">
        <f t="shared" si="13"/>
        <v/>
      </c>
      <c r="AY16" s="16" t="str">
        <f t="shared" si="14"/>
        <v/>
      </c>
      <c r="AZ16" s="16" t="str">
        <f t="shared" si="15"/>
        <v/>
      </c>
      <c r="BA16" s="16" t="str">
        <f t="shared" si="16"/>
        <v/>
      </c>
      <c r="BB16" s="16" t="str">
        <f t="shared" si="16"/>
        <v/>
      </c>
      <c r="BC16" s="16" t="str">
        <f t="shared" si="17"/>
        <v/>
      </c>
      <c r="BD16" s="16" t="str">
        <f t="shared" si="18"/>
        <v/>
      </c>
      <c r="BE16" s="16" t="str">
        <f t="shared" si="19"/>
        <v/>
      </c>
      <c r="BF16" s="16" t="str">
        <f t="shared" si="20"/>
        <v/>
      </c>
      <c r="BG16" s="16" t="str">
        <f t="shared" si="21"/>
        <v/>
      </c>
      <c r="BH16" s="16" t="str">
        <f t="shared" si="22"/>
        <v/>
      </c>
      <c r="BI16" s="16" t="str">
        <f t="shared" si="23"/>
        <v/>
      </c>
      <c r="BJ16" s="16" t="str">
        <f t="shared" si="24"/>
        <v/>
      </c>
      <c r="BK16" s="16" t="str">
        <f t="shared" si="25"/>
        <v/>
      </c>
      <c r="BL16" s="16" t="str">
        <f t="shared" si="26"/>
        <v/>
      </c>
      <c r="BM16" s="16" t="str">
        <f t="shared" si="27"/>
        <v/>
      </c>
      <c r="BN16" s="16" t="str">
        <f t="shared" si="28"/>
        <v/>
      </c>
      <c r="BO16" s="16" t="str">
        <f t="shared" si="29"/>
        <v/>
      </c>
      <c r="BP16" s="16" t="str">
        <f t="shared" si="30"/>
        <v/>
      </c>
      <c r="BQ16" s="16" t="str">
        <f t="shared" si="31"/>
        <v/>
      </c>
      <c r="BR16" s="16" t="str">
        <f t="shared" si="32"/>
        <v/>
      </c>
      <c r="BS16" s="16" t="str">
        <f t="shared" si="33"/>
        <v/>
      </c>
      <c r="BT16" s="16" t="str">
        <f t="shared" si="34"/>
        <v/>
      </c>
      <c r="BU16" s="16" t="str">
        <f t="shared" si="34"/>
        <v/>
      </c>
      <c r="BV16" s="16" t="str">
        <f t="shared" si="34"/>
        <v/>
      </c>
      <c r="BW16" s="16" t="str">
        <f t="shared" si="34"/>
        <v/>
      </c>
      <c r="BX16" s="17"/>
      <c r="CA16" s="47"/>
      <c r="CB16" s="47"/>
      <c r="CC16" s="47"/>
      <c r="CD16" s="69" t="str">
        <f t="shared" si="3"/>
        <v/>
      </c>
      <c r="CE16" s="69" t="str">
        <f>IF(ISBLANK($D16),"",CHOOSE($D16,Certification!$C$32,Certification!$C$48,Certification!$C$64,Certification!$C$80,Certification!$C$96))</f>
        <v/>
      </c>
      <c r="CF16" s="69" t="str">
        <f>IF(ISBLANK($D16),"",CHOOSE($D16,Certification!$C$33,Certification!$C$49,Certification!$C$65,Certification!$C$81,Certification!$C$97))</f>
        <v/>
      </c>
      <c r="CG16" s="69" t="str">
        <f>IF(ISBLANK($D16),"",CHOOSE($D16,Certification!$C$34,Certification!$C$50,Certification!$C$66,Certification!$C$82,Certification!$C$98))</f>
        <v/>
      </c>
      <c r="CH16" s="69" t="str">
        <f>IF(ISBLANK($D16),"",CHOOSE($D16,Certification!$C$35,Certification!$C$51,Certification!$C$67,Certification!$C$83,Certification!$C$99))</f>
        <v/>
      </c>
      <c r="CI16" s="69" t="str">
        <f>IF(ISBLANK($D16),"",CHOOSE($D16,Certification!$C$36,Certification!$C$52,Certification!$C$68,Certification!$C$84,Certification!$C$100))</f>
        <v/>
      </c>
      <c r="CJ16" s="69" t="str">
        <f>IF(ISBLANK($D16),"",CHOOSE($D16,Certification!$C$37,Certification!$C$53,Certification!$C$69,Certification!$C$85,Certification!$C$101))</f>
        <v/>
      </c>
      <c r="CK16" s="190" t="str">
        <f>IF(ISBLANK($D16),"",CHOOSE($D16,Certification!$G$39,Certification!$G$55,Certification!$G$71,Certification!$G$87,Certification!$G$103))</f>
        <v/>
      </c>
      <c r="CL16" s="190" t="str">
        <f>IF(ISBLANK($D16),"",CHOOSE($D16,Certification!$G$40,Certification!$G$56,Certification!$G$72,Certification!$G$88,Certification!$G$104))</f>
        <v/>
      </c>
      <c r="CM16" s="190" t="str">
        <f>IF(ISBLANK($D16),"",CHOOSE($D16,Certification!$G$41,Certification!$G$57,Certification!$G$73,Certification!$G$89,Certification!$G$105))</f>
        <v/>
      </c>
      <c r="CN16" s="69" t="str">
        <f>IF(ISBLANK($D16),"",CHOOSE($D16,IF(ISBLANK(Certification!$C$43),"",Certification!$C$43),IF(ISBLANK(Certification!$C$59),"",Certification!$C$59),IF(ISBLANK(Certification!$C$75),"",Certification!$C$75),IF(ISBLANK(Certification!$C$91),"",Certification!$C$91),IF(ISBLANK(Certification!$C$107),"",Certification!$C$107)))</f>
        <v/>
      </c>
      <c r="CO16" s="69" t="str">
        <f>IF(ISBLANK($D16),"",CHOOSE($D16,IF(ISBLANK(Certification!$C$45),"",Certification!$C$45),IF(ISBLANK(Certification!$C$61),"",Certification!$C$61),IF(ISBLANK(Certification!$C$77),"",Certification!$C$77),IF(ISBLANK(Certification!$C$93),"",Certification!$C$93),IF(ISBLANK(Certification!$C$109),"",Certification!$C$109)))</f>
        <v/>
      </c>
      <c r="CQ16" s="20" t="s">
        <v>9</v>
      </c>
    </row>
    <row r="17" spans="1:95" s="18" customFormat="1" ht="25.5" x14ac:dyDescent="0.2">
      <c r="A17" s="64">
        <v>8</v>
      </c>
      <c r="B17" s="65" t="str">
        <f t="shared" si="1"/>
        <v/>
      </c>
      <c r="C17" s="230"/>
      <c r="D17" s="31"/>
      <c r="E17" s="233"/>
      <c r="F17" s="233"/>
      <c r="G17" s="233"/>
      <c r="H17" s="32"/>
      <c r="I17" s="31"/>
      <c r="J17" s="32"/>
      <c r="K17" s="32"/>
      <c r="L17" s="32"/>
      <c r="M17" s="56"/>
      <c r="N17" s="32"/>
      <c r="O17" s="56"/>
      <c r="P17" s="31"/>
      <c r="Q17" s="51"/>
      <c r="R17" s="31"/>
      <c r="S17" s="31"/>
      <c r="T17" s="32"/>
      <c r="U17" s="32"/>
      <c r="V17" s="32"/>
      <c r="W17" s="32"/>
      <c r="X17" s="32"/>
      <c r="Y17" s="32"/>
      <c r="Z17" s="32"/>
      <c r="AA17" s="32"/>
      <c r="AB17" s="32"/>
      <c r="AC17" s="32"/>
      <c r="AD17" s="32"/>
      <c r="AE17" s="32"/>
      <c r="AF17" s="32"/>
      <c r="AG17" s="32"/>
      <c r="AH17" s="58"/>
      <c r="AI17" s="51"/>
      <c r="AJ17" s="31"/>
      <c r="AK17" s="31"/>
      <c r="AL17" s="31"/>
      <c r="AM17" s="15"/>
      <c r="AN17" s="16" t="str">
        <f t="shared" si="4"/>
        <v/>
      </c>
      <c r="AO17" s="16" t="str">
        <f t="shared" si="5"/>
        <v/>
      </c>
      <c r="AP17" s="16" t="str">
        <f t="shared" si="6"/>
        <v/>
      </c>
      <c r="AQ17" s="16" t="str">
        <f t="shared" si="7"/>
        <v/>
      </c>
      <c r="AR17" s="16" t="str">
        <f t="shared" si="8"/>
        <v/>
      </c>
      <c r="AS17" s="16" t="str">
        <f t="shared" si="9"/>
        <v/>
      </c>
      <c r="AT17" s="16" t="str">
        <f t="shared" si="2"/>
        <v/>
      </c>
      <c r="AU17" s="16" t="str">
        <f t="shared" si="10"/>
        <v/>
      </c>
      <c r="AV17" s="16" t="str">
        <f t="shared" si="11"/>
        <v/>
      </c>
      <c r="AW17" s="16" t="str">
        <f t="shared" si="12"/>
        <v/>
      </c>
      <c r="AX17" s="16" t="str">
        <f t="shared" si="13"/>
        <v/>
      </c>
      <c r="AY17" s="16" t="str">
        <f t="shared" si="14"/>
        <v/>
      </c>
      <c r="AZ17" s="16" t="str">
        <f t="shared" si="15"/>
        <v/>
      </c>
      <c r="BA17" s="16" t="str">
        <f t="shared" si="16"/>
        <v/>
      </c>
      <c r="BB17" s="16" t="str">
        <f t="shared" si="16"/>
        <v/>
      </c>
      <c r="BC17" s="16" t="str">
        <f t="shared" si="17"/>
        <v/>
      </c>
      <c r="BD17" s="16" t="str">
        <f t="shared" si="18"/>
        <v/>
      </c>
      <c r="BE17" s="16" t="str">
        <f t="shared" si="19"/>
        <v/>
      </c>
      <c r="BF17" s="16" t="str">
        <f t="shared" si="20"/>
        <v/>
      </c>
      <c r="BG17" s="16" t="str">
        <f t="shared" si="21"/>
        <v/>
      </c>
      <c r="BH17" s="16" t="str">
        <f t="shared" si="22"/>
        <v/>
      </c>
      <c r="BI17" s="16" t="str">
        <f t="shared" si="23"/>
        <v/>
      </c>
      <c r="BJ17" s="16" t="str">
        <f t="shared" si="24"/>
        <v/>
      </c>
      <c r="BK17" s="16" t="str">
        <f t="shared" si="25"/>
        <v/>
      </c>
      <c r="BL17" s="16" t="str">
        <f t="shared" si="26"/>
        <v/>
      </c>
      <c r="BM17" s="16" t="str">
        <f t="shared" si="27"/>
        <v/>
      </c>
      <c r="BN17" s="16" t="str">
        <f t="shared" si="28"/>
        <v/>
      </c>
      <c r="BO17" s="16" t="str">
        <f t="shared" si="29"/>
        <v/>
      </c>
      <c r="BP17" s="16" t="str">
        <f t="shared" si="30"/>
        <v/>
      </c>
      <c r="BQ17" s="16" t="str">
        <f t="shared" si="31"/>
        <v/>
      </c>
      <c r="BR17" s="16" t="str">
        <f t="shared" si="32"/>
        <v/>
      </c>
      <c r="BS17" s="16" t="str">
        <f t="shared" si="33"/>
        <v/>
      </c>
      <c r="BT17" s="16" t="str">
        <f t="shared" si="34"/>
        <v/>
      </c>
      <c r="BU17" s="16" t="str">
        <f t="shared" si="34"/>
        <v/>
      </c>
      <c r="BV17" s="16" t="str">
        <f t="shared" si="34"/>
        <v/>
      </c>
      <c r="BW17" s="16" t="str">
        <f t="shared" si="34"/>
        <v/>
      </c>
      <c r="BX17" s="17"/>
      <c r="CA17" s="47"/>
      <c r="CB17" s="47"/>
      <c r="CC17" s="47"/>
      <c r="CD17" s="69" t="str">
        <f t="shared" si="3"/>
        <v/>
      </c>
      <c r="CE17" s="69" t="str">
        <f>IF(ISBLANK($D17),"",CHOOSE($D17,Certification!$C$32,Certification!$C$48,Certification!$C$64,Certification!$C$80,Certification!$C$96))</f>
        <v/>
      </c>
      <c r="CF17" s="69" t="str">
        <f>IF(ISBLANK($D17),"",CHOOSE($D17,Certification!$C$33,Certification!$C$49,Certification!$C$65,Certification!$C$81,Certification!$C$97))</f>
        <v/>
      </c>
      <c r="CG17" s="69" t="str">
        <f>IF(ISBLANK($D17),"",CHOOSE($D17,Certification!$C$34,Certification!$C$50,Certification!$C$66,Certification!$C$82,Certification!$C$98))</f>
        <v/>
      </c>
      <c r="CH17" s="69" t="str">
        <f>IF(ISBLANK($D17),"",CHOOSE($D17,Certification!$C$35,Certification!$C$51,Certification!$C$67,Certification!$C$83,Certification!$C$99))</f>
        <v/>
      </c>
      <c r="CI17" s="69" t="str">
        <f>IF(ISBLANK($D17),"",CHOOSE($D17,Certification!$C$36,Certification!$C$52,Certification!$C$68,Certification!$C$84,Certification!$C$100))</f>
        <v/>
      </c>
      <c r="CJ17" s="69" t="str">
        <f>IF(ISBLANK($D17),"",CHOOSE($D17,Certification!$C$37,Certification!$C$53,Certification!$C$69,Certification!$C$85,Certification!$C$101))</f>
        <v/>
      </c>
      <c r="CK17" s="190" t="str">
        <f>IF(ISBLANK($D17),"",CHOOSE($D17,Certification!$G$39,Certification!$G$55,Certification!$G$71,Certification!$G$87,Certification!$G$103))</f>
        <v/>
      </c>
      <c r="CL17" s="190" t="str">
        <f>IF(ISBLANK($D17),"",CHOOSE($D17,Certification!$G$40,Certification!$G$56,Certification!$G$72,Certification!$G$88,Certification!$G$104))</f>
        <v/>
      </c>
      <c r="CM17" s="190" t="str">
        <f>IF(ISBLANK($D17),"",CHOOSE($D17,Certification!$G$41,Certification!$G$57,Certification!$G$73,Certification!$G$89,Certification!$G$105))</f>
        <v/>
      </c>
      <c r="CN17" s="69" t="str">
        <f>IF(ISBLANK($D17),"",CHOOSE($D17,IF(ISBLANK(Certification!$C$43),"",Certification!$C$43),IF(ISBLANK(Certification!$C$59),"",Certification!$C$59),IF(ISBLANK(Certification!$C$75),"",Certification!$C$75),IF(ISBLANK(Certification!$C$91),"",Certification!$C$91),IF(ISBLANK(Certification!$C$107),"",Certification!$C$107)))</f>
        <v/>
      </c>
      <c r="CO17" s="69" t="str">
        <f>IF(ISBLANK($D17),"",CHOOSE($D17,IF(ISBLANK(Certification!$C$45),"",Certification!$C$45),IF(ISBLANK(Certification!$C$61),"",Certification!$C$61),IF(ISBLANK(Certification!$C$77),"",Certification!$C$77),IF(ISBLANK(Certification!$C$93),"",Certification!$C$93),IF(ISBLANK(Certification!$C$109),"",Certification!$C$109)))</f>
        <v/>
      </c>
      <c r="CQ17" s="20" t="s">
        <v>9</v>
      </c>
    </row>
    <row r="18" spans="1:95" s="18" customFormat="1" ht="25.5" x14ac:dyDescent="0.2">
      <c r="A18" s="64">
        <v>9</v>
      </c>
      <c r="B18" s="65" t="str">
        <f t="shared" si="1"/>
        <v/>
      </c>
      <c r="C18" s="230"/>
      <c r="D18" s="31"/>
      <c r="E18" s="233"/>
      <c r="F18" s="233"/>
      <c r="G18" s="233"/>
      <c r="H18" s="32"/>
      <c r="I18" s="31"/>
      <c r="J18" s="32"/>
      <c r="K18" s="32"/>
      <c r="L18" s="32"/>
      <c r="M18" s="56"/>
      <c r="N18" s="32"/>
      <c r="O18" s="56"/>
      <c r="P18" s="31"/>
      <c r="Q18" s="51"/>
      <c r="R18" s="31"/>
      <c r="S18" s="31"/>
      <c r="T18" s="32"/>
      <c r="U18" s="32"/>
      <c r="V18" s="32"/>
      <c r="W18" s="32"/>
      <c r="X18" s="32"/>
      <c r="Y18" s="32"/>
      <c r="Z18" s="32"/>
      <c r="AA18" s="32"/>
      <c r="AB18" s="32"/>
      <c r="AC18" s="32"/>
      <c r="AD18" s="32"/>
      <c r="AE18" s="32"/>
      <c r="AF18" s="32"/>
      <c r="AG18" s="32"/>
      <c r="AH18" s="58"/>
      <c r="AI18" s="51"/>
      <c r="AJ18" s="31"/>
      <c r="AK18" s="31"/>
      <c r="AL18" s="31"/>
      <c r="AM18" s="15"/>
      <c r="AN18" s="16" t="str">
        <f t="shared" si="4"/>
        <v/>
      </c>
      <c r="AO18" s="16" t="str">
        <f t="shared" si="5"/>
        <v/>
      </c>
      <c r="AP18" s="16" t="str">
        <f t="shared" si="6"/>
        <v/>
      </c>
      <c r="AQ18" s="16" t="str">
        <f t="shared" si="7"/>
        <v/>
      </c>
      <c r="AR18" s="16" t="str">
        <f t="shared" si="8"/>
        <v/>
      </c>
      <c r="AS18" s="16" t="str">
        <f t="shared" si="9"/>
        <v/>
      </c>
      <c r="AT18" s="16" t="str">
        <f t="shared" si="2"/>
        <v/>
      </c>
      <c r="AU18" s="16" t="str">
        <f t="shared" si="10"/>
        <v/>
      </c>
      <c r="AV18" s="16" t="str">
        <f t="shared" si="11"/>
        <v/>
      </c>
      <c r="AW18" s="16" t="str">
        <f t="shared" si="12"/>
        <v/>
      </c>
      <c r="AX18" s="16" t="str">
        <f t="shared" si="13"/>
        <v/>
      </c>
      <c r="AY18" s="16" t="str">
        <f t="shared" si="14"/>
        <v/>
      </c>
      <c r="AZ18" s="16" t="str">
        <f t="shared" si="15"/>
        <v/>
      </c>
      <c r="BA18" s="16" t="str">
        <f t="shared" si="16"/>
        <v/>
      </c>
      <c r="BB18" s="16" t="str">
        <f t="shared" si="16"/>
        <v/>
      </c>
      <c r="BC18" s="16" t="str">
        <f t="shared" si="17"/>
        <v/>
      </c>
      <c r="BD18" s="16" t="str">
        <f t="shared" si="18"/>
        <v/>
      </c>
      <c r="BE18" s="16" t="str">
        <f t="shared" si="19"/>
        <v/>
      </c>
      <c r="BF18" s="16" t="str">
        <f t="shared" si="20"/>
        <v/>
      </c>
      <c r="BG18" s="16" t="str">
        <f t="shared" si="21"/>
        <v/>
      </c>
      <c r="BH18" s="16" t="str">
        <f t="shared" si="22"/>
        <v/>
      </c>
      <c r="BI18" s="16" t="str">
        <f t="shared" si="23"/>
        <v/>
      </c>
      <c r="BJ18" s="16" t="str">
        <f t="shared" si="24"/>
        <v/>
      </c>
      <c r="BK18" s="16" t="str">
        <f t="shared" si="25"/>
        <v/>
      </c>
      <c r="BL18" s="16" t="str">
        <f t="shared" si="26"/>
        <v/>
      </c>
      <c r="BM18" s="16" t="str">
        <f t="shared" si="27"/>
        <v/>
      </c>
      <c r="BN18" s="16" t="str">
        <f t="shared" si="28"/>
        <v/>
      </c>
      <c r="BO18" s="16" t="str">
        <f t="shared" si="29"/>
        <v/>
      </c>
      <c r="BP18" s="16" t="str">
        <f t="shared" si="30"/>
        <v/>
      </c>
      <c r="BQ18" s="16" t="str">
        <f t="shared" si="31"/>
        <v/>
      </c>
      <c r="BR18" s="16" t="str">
        <f t="shared" si="32"/>
        <v/>
      </c>
      <c r="BS18" s="16" t="str">
        <f t="shared" si="33"/>
        <v/>
      </c>
      <c r="BT18" s="16" t="str">
        <f t="shared" si="34"/>
        <v/>
      </c>
      <c r="BU18" s="16" t="str">
        <f t="shared" si="34"/>
        <v/>
      </c>
      <c r="BV18" s="16" t="str">
        <f t="shared" si="34"/>
        <v/>
      </c>
      <c r="BW18" s="16" t="str">
        <f t="shared" si="34"/>
        <v/>
      </c>
      <c r="BX18" s="17"/>
      <c r="CA18" s="47"/>
      <c r="CB18" s="47"/>
      <c r="CC18" s="47"/>
      <c r="CD18" s="69" t="str">
        <f t="shared" si="3"/>
        <v/>
      </c>
      <c r="CE18" s="69" t="str">
        <f>IF(ISBLANK($D18),"",CHOOSE($D18,Certification!$C$32,Certification!$C$48,Certification!$C$64,Certification!$C$80,Certification!$C$96))</f>
        <v/>
      </c>
      <c r="CF18" s="69" t="str">
        <f>IF(ISBLANK($D18),"",CHOOSE($D18,Certification!$C$33,Certification!$C$49,Certification!$C$65,Certification!$C$81,Certification!$C$97))</f>
        <v/>
      </c>
      <c r="CG18" s="69" t="str">
        <f>IF(ISBLANK($D18),"",CHOOSE($D18,Certification!$C$34,Certification!$C$50,Certification!$C$66,Certification!$C$82,Certification!$C$98))</f>
        <v/>
      </c>
      <c r="CH18" s="69" t="str">
        <f>IF(ISBLANK($D18),"",CHOOSE($D18,Certification!$C$35,Certification!$C$51,Certification!$C$67,Certification!$C$83,Certification!$C$99))</f>
        <v/>
      </c>
      <c r="CI18" s="69" t="str">
        <f>IF(ISBLANK($D18),"",CHOOSE($D18,Certification!$C$36,Certification!$C$52,Certification!$C$68,Certification!$C$84,Certification!$C$100))</f>
        <v/>
      </c>
      <c r="CJ18" s="69" t="str">
        <f>IF(ISBLANK($D18),"",CHOOSE($D18,Certification!$C$37,Certification!$C$53,Certification!$C$69,Certification!$C$85,Certification!$C$101))</f>
        <v/>
      </c>
      <c r="CK18" s="190" t="str">
        <f>IF(ISBLANK($D18),"",CHOOSE($D18,Certification!$G$39,Certification!$G$55,Certification!$G$71,Certification!$G$87,Certification!$G$103))</f>
        <v/>
      </c>
      <c r="CL18" s="190" t="str">
        <f>IF(ISBLANK($D18),"",CHOOSE($D18,Certification!$G$40,Certification!$G$56,Certification!$G$72,Certification!$G$88,Certification!$G$104))</f>
        <v/>
      </c>
      <c r="CM18" s="190" t="str">
        <f>IF(ISBLANK($D18),"",CHOOSE($D18,Certification!$G$41,Certification!$G$57,Certification!$G$73,Certification!$G$89,Certification!$G$105))</f>
        <v/>
      </c>
      <c r="CN18" s="69" t="str">
        <f>IF(ISBLANK($D18),"",CHOOSE($D18,IF(ISBLANK(Certification!$C$43),"",Certification!$C$43),IF(ISBLANK(Certification!$C$59),"",Certification!$C$59),IF(ISBLANK(Certification!$C$75),"",Certification!$C$75),IF(ISBLANK(Certification!$C$91),"",Certification!$C$91),IF(ISBLANK(Certification!$C$107),"",Certification!$C$107)))</f>
        <v/>
      </c>
      <c r="CO18" s="69" t="str">
        <f>IF(ISBLANK($D18),"",CHOOSE($D18,IF(ISBLANK(Certification!$C$45),"",Certification!$C$45),IF(ISBLANK(Certification!$C$61),"",Certification!$C$61),IF(ISBLANK(Certification!$C$77),"",Certification!$C$77),IF(ISBLANK(Certification!$C$93),"",Certification!$C$93),IF(ISBLANK(Certification!$C$109),"",Certification!$C$109)))</f>
        <v/>
      </c>
      <c r="CQ18" s="20" t="s">
        <v>9</v>
      </c>
    </row>
    <row r="19" spans="1:95" s="18" customFormat="1" ht="25.5" x14ac:dyDescent="0.2">
      <c r="A19" s="64">
        <v>10</v>
      </c>
      <c r="B19" s="65" t="str">
        <f t="shared" si="1"/>
        <v/>
      </c>
      <c r="C19" s="230"/>
      <c r="D19" s="31"/>
      <c r="E19" s="233"/>
      <c r="F19" s="233"/>
      <c r="G19" s="233"/>
      <c r="H19" s="32"/>
      <c r="I19" s="31"/>
      <c r="J19" s="32"/>
      <c r="K19" s="32"/>
      <c r="L19" s="32"/>
      <c r="M19" s="56"/>
      <c r="N19" s="32"/>
      <c r="O19" s="56"/>
      <c r="P19" s="31"/>
      <c r="Q19" s="51"/>
      <c r="R19" s="31"/>
      <c r="S19" s="31"/>
      <c r="T19" s="32"/>
      <c r="U19" s="32"/>
      <c r="V19" s="32"/>
      <c r="W19" s="32"/>
      <c r="X19" s="32"/>
      <c r="Y19" s="32"/>
      <c r="Z19" s="32"/>
      <c r="AA19" s="32"/>
      <c r="AB19" s="32"/>
      <c r="AC19" s="32"/>
      <c r="AD19" s="32"/>
      <c r="AE19" s="32"/>
      <c r="AF19" s="32"/>
      <c r="AG19" s="32"/>
      <c r="AH19" s="58"/>
      <c r="AI19" s="51"/>
      <c r="AJ19" s="31"/>
      <c r="AK19" s="31"/>
      <c r="AL19" s="31"/>
      <c r="AM19" s="15"/>
      <c r="AN19" s="16" t="str">
        <f t="shared" si="4"/>
        <v/>
      </c>
      <c r="AO19" s="16" t="str">
        <f t="shared" si="5"/>
        <v/>
      </c>
      <c r="AP19" s="16" t="str">
        <f t="shared" si="6"/>
        <v/>
      </c>
      <c r="AQ19" s="16" t="str">
        <f t="shared" si="7"/>
        <v/>
      </c>
      <c r="AR19" s="16" t="str">
        <f t="shared" si="8"/>
        <v/>
      </c>
      <c r="AS19" s="16" t="str">
        <f t="shared" si="9"/>
        <v/>
      </c>
      <c r="AT19" s="16" t="str">
        <f t="shared" si="2"/>
        <v/>
      </c>
      <c r="AU19" s="16" t="str">
        <f t="shared" si="10"/>
        <v/>
      </c>
      <c r="AV19" s="16" t="str">
        <f t="shared" si="11"/>
        <v/>
      </c>
      <c r="AW19" s="16" t="str">
        <f t="shared" si="12"/>
        <v/>
      </c>
      <c r="AX19" s="16" t="str">
        <f t="shared" si="13"/>
        <v/>
      </c>
      <c r="AY19" s="16" t="str">
        <f t="shared" si="14"/>
        <v/>
      </c>
      <c r="AZ19" s="16" t="str">
        <f t="shared" si="15"/>
        <v/>
      </c>
      <c r="BA19" s="16" t="str">
        <f t="shared" si="16"/>
        <v/>
      </c>
      <c r="BB19" s="16" t="str">
        <f t="shared" si="16"/>
        <v/>
      </c>
      <c r="BC19" s="16" t="str">
        <f t="shared" si="17"/>
        <v/>
      </c>
      <c r="BD19" s="16" t="str">
        <f t="shared" si="18"/>
        <v/>
      </c>
      <c r="BE19" s="16" t="str">
        <f t="shared" si="19"/>
        <v/>
      </c>
      <c r="BF19" s="16" t="str">
        <f t="shared" si="20"/>
        <v/>
      </c>
      <c r="BG19" s="16" t="str">
        <f t="shared" si="21"/>
        <v/>
      </c>
      <c r="BH19" s="16" t="str">
        <f t="shared" si="22"/>
        <v/>
      </c>
      <c r="BI19" s="16" t="str">
        <f t="shared" si="23"/>
        <v/>
      </c>
      <c r="BJ19" s="16" t="str">
        <f t="shared" si="24"/>
        <v/>
      </c>
      <c r="BK19" s="16" t="str">
        <f t="shared" si="25"/>
        <v/>
      </c>
      <c r="BL19" s="16" t="str">
        <f t="shared" si="26"/>
        <v/>
      </c>
      <c r="BM19" s="16" t="str">
        <f t="shared" si="27"/>
        <v/>
      </c>
      <c r="BN19" s="16" t="str">
        <f t="shared" si="28"/>
        <v/>
      </c>
      <c r="BO19" s="16" t="str">
        <f t="shared" si="29"/>
        <v/>
      </c>
      <c r="BP19" s="16" t="str">
        <f t="shared" si="30"/>
        <v/>
      </c>
      <c r="BQ19" s="16" t="str">
        <f t="shared" si="31"/>
        <v/>
      </c>
      <c r="BR19" s="16" t="str">
        <f t="shared" si="32"/>
        <v/>
      </c>
      <c r="BS19" s="16" t="str">
        <f t="shared" si="33"/>
        <v/>
      </c>
      <c r="BT19" s="16" t="str">
        <f t="shared" si="34"/>
        <v/>
      </c>
      <c r="BU19" s="16" t="str">
        <f t="shared" si="34"/>
        <v/>
      </c>
      <c r="BV19" s="16" t="str">
        <f t="shared" si="34"/>
        <v/>
      </c>
      <c r="BW19" s="16" t="str">
        <f t="shared" si="34"/>
        <v/>
      </c>
      <c r="BX19" s="17"/>
      <c r="CA19" s="47"/>
      <c r="CB19" s="47"/>
      <c r="CC19" s="47"/>
      <c r="CD19" s="69" t="str">
        <f t="shared" si="3"/>
        <v/>
      </c>
      <c r="CE19" s="69" t="str">
        <f>IF(ISBLANK($D19),"",CHOOSE($D19,Certification!$C$32,Certification!$C$48,Certification!$C$64,Certification!$C$80,Certification!$C$96))</f>
        <v/>
      </c>
      <c r="CF19" s="69" t="str">
        <f>IF(ISBLANK($D19),"",CHOOSE($D19,Certification!$C$33,Certification!$C$49,Certification!$C$65,Certification!$C$81,Certification!$C$97))</f>
        <v/>
      </c>
      <c r="CG19" s="69" t="str">
        <f>IF(ISBLANK($D19),"",CHOOSE($D19,Certification!$C$34,Certification!$C$50,Certification!$C$66,Certification!$C$82,Certification!$C$98))</f>
        <v/>
      </c>
      <c r="CH19" s="69" t="str">
        <f>IF(ISBLANK($D19),"",CHOOSE($D19,Certification!$C$35,Certification!$C$51,Certification!$C$67,Certification!$C$83,Certification!$C$99))</f>
        <v/>
      </c>
      <c r="CI19" s="69" t="str">
        <f>IF(ISBLANK($D19),"",CHOOSE($D19,Certification!$C$36,Certification!$C$52,Certification!$C$68,Certification!$C$84,Certification!$C$100))</f>
        <v/>
      </c>
      <c r="CJ19" s="69" t="str">
        <f>IF(ISBLANK($D19),"",CHOOSE($D19,Certification!$C$37,Certification!$C$53,Certification!$C$69,Certification!$C$85,Certification!$C$101))</f>
        <v/>
      </c>
      <c r="CK19" s="190" t="str">
        <f>IF(ISBLANK($D19),"",CHOOSE($D19,Certification!$G$39,Certification!$G$55,Certification!$G$71,Certification!$G$87,Certification!$G$103))</f>
        <v/>
      </c>
      <c r="CL19" s="190" t="str">
        <f>IF(ISBLANK($D19),"",CHOOSE($D19,Certification!$G$40,Certification!$G$56,Certification!$G$72,Certification!$G$88,Certification!$G$104))</f>
        <v/>
      </c>
      <c r="CM19" s="190" t="str">
        <f>IF(ISBLANK($D19),"",CHOOSE($D19,Certification!$G$41,Certification!$G$57,Certification!$G$73,Certification!$G$89,Certification!$G$105))</f>
        <v/>
      </c>
      <c r="CN19" s="69" t="str">
        <f>IF(ISBLANK($D19),"",CHOOSE($D19,IF(ISBLANK(Certification!$C$43),"",Certification!$C$43),IF(ISBLANK(Certification!$C$59),"",Certification!$C$59),IF(ISBLANK(Certification!$C$75),"",Certification!$C$75),IF(ISBLANK(Certification!$C$91),"",Certification!$C$91),IF(ISBLANK(Certification!$C$107),"",Certification!$C$107)))</f>
        <v/>
      </c>
      <c r="CO19" s="69" t="str">
        <f>IF(ISBLANK($D19),"",CHOOSE($D19,IF(ISBLANK(Certification!$C$45),"",Certification!$C$45),IF(ISBLANK(Certification!$C$61),"",Certification!$C$61),IF(ISBLANK(Certification!$C$77),"",Certification!$C$77),IF(ISBLANK(Certification!$C$93),"",Certification!$C$93),IF(ISBLANK(Certification!$C$109),"",Certification!$C$109)))</f>
        <v/>
      </c>
      <c r="CQ19" s="20" t="s">
        <v>9</v>
      </c>
    </row>
    <row r="20" spans="1:95" s="18" customFormat="1" ht="25.5" x14ac:dyDescent="0.2">
      <c r="A20" s="64">
        <v>11</v>
      </c>
      <c r="B20" s="65" t="str">
        <f t="shared" si="1"/>
        <v/>
      </c>
      <c r="C20" s="230"/>
      <c r="D20" s="31"/>
      <c r="E20" s="233"/>
      <c r="F20" s="233"/>
      <c r="G20" s="233"/>
      <c r="H20" s="32"/>
      <c r="I20" s="31"/>
      <c r="J20" s="32"/>
      <c r="K20" s="32"/>
      <c r="L20" s="32"/>
      <c r="M20" s="56"/>
      <c r="N20" s="32"/>
      <c r="O20" s="56"/>
      <c r="P20" s="31"/>
      <c r="Q20" s="51"/>
      <c r="R20" s="31"/>
      <c r="S20" s="31"/>
      <c r="T20" s="32"/>
      <c r="U20" s="32"/>
      <c r="V20" s="32"/>
      <c r="W20" s="32"/>
      <c r="X20" s="32"/>
      <c r="Y20" s="32"/>
      <c r="Z20" s="32"/>
      <c r="AA20" s="32"/>
      <c r="AB20" s="32"/>
      <c r="AC20" s="32"/>
      <c r="AD20" s="32"/>
      <c r="AE20" s="32"/>
      <c r="AF20" s="32"/>
      <c r="AG20" s="32"/>
      <c r="AH20" s="58"/>
      <c r="AI20" s="51"/>
      <c r="AJ20" s="31"/>
      <c r="AK20" s="31"/>
      <c r="AL20" s="31"/>
      <c r="AM20" s="15"/>
      <c r="AN20" s="16" t="str">
        <f t="shared" si="4"/>
        <v/>
      </c>
      <c r="AO20" s="16" t="str">
        <f t="shared" si="5"/>
        <v/>
      </c>
      <c r="AP20" s="16" t="str">
        <f t="shared" si="6"/>
        <v/>
      </c>
      <c r="AQ20" s="16" t="str">
        <f t="shared" si="7"/>
        <v/>
      </c>
      <c r="AR20" s="16" t="str">
        <f t="shared" si="8"/>
        <v/>
      </c>
      <c r="AS20" s="16" t="str">
        <f t="shared" si="9"/>
        <v/>
      </c>
      <c r="AT20" s="16" t="str">
        <f t="shared" si="2"/>
        <v/>
      </c>
      <c r="AU20" s="16" t="str">
        <f t="shared" si="10"/>
        <v/>
      </c>
      <c r="AV20" s="16" t="str">
        <f t="shared" si="11"/>
        <v/>
      </c>
      <c r="AW20" s="16" t="str">
        <f t="shared" si="12"/>
        <v/>
      </c>
      <c r="AX20" s="16" t="str">
        <f t="shared" si="13"/>
        <v/>
      </c>
      <c r="AY20" s="16" t="str">
        <f t="shared" si="14"/>
        <v/>
      </c>
      <c r="AZ20" s="16" t="str">
        <f t="shared" si="15"/>
        <v/>
      </c>
      <c r="BA20" s="16" t="str">
        <f t="shared" si="16"/>
        <v/>
      </c>
      <c r="BB20" s="16" t="str">
        <f t="shared" si="16"/>
        <v/>
      </c>
      <c r="BC20" s="16" t="str">
        <f t="shared" si="17"/>
        <v/>
      </c>
      <c r="BD20" s="16" t="str">
        <f t="shared" si="18"/>
        <v/>
      </c>
      <c r="BE20" s="16" t="str">
        <f t="shared" si="19"/>
        <v/>
      </c>
      <c r="BF20" s="16" t="str">
        <f t="shared" si="20"/>
        <v/>
      </c>
      <c r="BG20" s="16" t="str">
        <f t="shared" si="21"/>
        <v/>
      </c>
      <c r="BH20" s="16" t="str">
        <f t="shared" si="22"/>
        <v/>
      </c>
      <c r="BI20" s="16" t="str">
        <f t="shared" si="23"/>
        <v/>
      </c>
      <c r="BJ20" s="16" t="str">
        <f t="shared" si="24"/>
        <v/>
      </c>
      <c r="BK20" s="16" t="str">
        <f t="shared" si="25"/>
        <v/>
      </c>
      <c r="BL20" s="16" t="str">
        <f t="shared" si="26"/>
        <v/>
      </c>
      <c r="BM20" s="16" t="str">
        <f t="shared" si="27"/>
        <v/>
      </c>
      <c r="BN20" s="16" t="str">
        <f t="shared" si="28"/>
        <v/>
      </c>
      <c r="BO20" s="16" t="str">
        <f t="shared" si="29"/>
        <v/>
      </c>
      <c r="BP20" s="16" t="str">
        <f t="shared" si="30"/>
        <v/>
      </c>
      <c r="BQ20" s="16" t="str">
        <f t="shared" si="31"/>
        <v/>
      </c>
      <c r="BR20" s="16" t="str">
        <f t="shared" si="32"/>
        <v/>
      </c>
      <c r="BS20" s="16" t="str">
        <f t="shared" si="33"/>
        <v/>
      </c>
      <c r="BT20" s="16" t="str">
        <f t="shared" si="34"/>
        <v/>
      </c>
      <c r="BU20" s="16" t="str">
        <f t="shared" si="34"/>
        <v/>
      </c>
      <c r="BV20" s="16" t="str">
        <f t="shared" si="34"/>
        <v/>
      </c>
      <c r="BW20" s="16" t="str">
        <f t="shared" si="34"/>
        <v/>
      </c>
      <c r="BX20" s="17"/>
      <c r="CA20" s="47"/>
      <c r="CB20" s="47"/>
      <c r="CC20" s="47"/>
      <c r="CD20" s="69" t="str">
        <f t="shared" si="3"/>
        <v/>
      </c>
      <c r="CE20" s="69" t="str">
        <f>IF(ISBLANK($D20),"",CHOOSE($D20,Certification!$C$32,Certification!$C$48,Certification!$C$64,Certification!$C$80,Certification!$C$96))</f>
        <v/>
      </c>
      <c r="CF20" s="69" t="str">
        <f>IF(ISBLANK($D20),"",CHOOSE($D20,Certification!$C$33,Certification!$C$49,Certification!$C$65,Certification!$C$81,Certification!$C$97))</f>
        <v/>
      </c>
      <c r="CG20" s="69" t="str">
        <f>IF(ISBLANK($D20),"",CHOOSE($D20,Certification!$C$34,Certification!$C$50,Certification!$C$66,Certification!$C$82,Certification!$C$98))</f>
        <v/>
      </c>
      <c r="CH20" s="69" t="str">
        <f>IF(ISBLANK($D20),"",CHOOSE($D20,Certification!$C$35,Certification!$C$51,Certification!$C$67,Certification!$C$83,Certification!$C$99))</f>
        <v/>
      </c>
      <c r="CI20" s="69" t="str">
        <f>IF(ISBLANK($D20),"",CHOOSE($D20,Certification!$C$36,Certification!$C$52,Certification!$C$68,Certification!$C$84,Certification!$C$100))</f>
        <v/>
      </c>
      <c r="CJ20" s="69" t="str">
        <f>IF(ISBLANK($D20),"",CHOOSE($D20,Certification!$C$37,Certification!$C$53,Certification!$C$69,Certification!$C$85,Certification!$C$101))</f>
        <v/>
      </c>
      <c r="CK20" s="190" t="str">
        <f>IF(ISBLANK($D20),"",CHOOSE($D20,Certification!$G$39,Certification!$G$55,Certification!$G$71,Certification!$G$87,Certification!$G$103))</f>
        <v/>
      </c>
      <c r="CL20" s="190" t="str">
        <f>IF(ISBLANK($D20),"",CHOOSE($D20,Certification!$G$40,Certification!$G$56,Certification!$G$72,Certification!$G$88,Certification!$G$104))</f>
        <v/>
      </c>
      <c r="CM20" s="190" t="str">
        <f>IF(ISBLANK($D20),"",CHOOSE($D20,Certification!$G$41,Certification!$G$57,Certification!$G$73,Certification!$G$89,Certification!$G$105))</f>
        <v/>
      </c>
      <c r="CN20" s="69" t="str">
        <f>IF(ISBLANK($D20),"",CHOOSE($D20,IF(ISBLANK(Certification!$C$43),"",Certification!$C$43),IF(ISBLANK(Certification!$C$59),"",Certification!$C$59),IF(ISBLANK(Certification!$C$75),"",Certification!$C$75),IF(ISBLANK(Certification!$C$91),"",Certification!$C$91),IF(ISBLANK(Certification!$C$107),"",Certification!$C$107)))</f>
        <v/>
      </c>
      <c r="CO20" s="69" t="str">
        <f>IF(ISBLANK($D20),"",CHOOSE($D20,IF(ISBLANK(Certification!$C$45),"",Certification!$C$45),IF(ISBLANK(Certification!$C$61),"",Certification!$C$61),IF(ISBLANK(Certification!$C$77),"",Certification!$C$77),IF(ISBLANK(Certification!$C$93),"",Certification!$C$93),IF(ISBLANK(Certification!$C$109),"",Certification!$C$109)))</f>
        <v/>
      </c>
      <c r="CQ20" s="20" t="s">
        <v>9</v>
      </c>
    </row>
    <row r="21" spans="1:95" s="18" customFormat="1" ht="25.5" x14ac:dyDescent="0.2">
      <c r="A21" s="64">
        <v>12</v>
      </c>
      <c r="B21" s="65" t="str">
        <f t="shared" si="1"/>
        <v/>
      </c>
      <c r="C21" s="230"/>
      <c r="D21" s="31"/>
      <c r="E21" s="233"/>
      <c r="F21" s="233"/>
      <c r="G21" s="233"/>
      <c r="H21" s="32"/>
      <c r="I21" s="31"/>
      <c r="J21" s="32"/>
      <c r="K21" s="32"/>
      <c r="L21" s="32"/>
      <c r="M21" s="56"/>
      <c r="N21" s="32"/>
      <c r="O21" s="56"/>
      <c r="P21" s="31"/>
      <c r="Q21" s="51"/>
      <c r="R21" s="31"/>
      <c r="S21" s="31"/>
      <c r="T21" s="32"/>
      <c r="U21" s="32"/>
      <c r="V21" s="32"/>
      <c r="W21" s="32"/>
      <c r="X21" s="32"/>
      <c r="Y21" s="32"/>
      <c r="Z21" s="32"/>
      <c r="AA21" s="32"/>
      <c r="AB21" s="32"/>
      <c r="AC21" s="32"/>
      <c r="AD21" s="32"/>
      <c r="AE21" s="32"/>
      <c r="AF21" s="32"/>
      <c r="AG21" s="32"/>
      <c r="AH21" s="58"/>
      <c r="AI21" s="51"/>
      <c r="AJ21" s="31"/>
      <c r="AK21" s="31"/>
      <c r="AL21" s="31"/>
      <c r="AM21" s="15"/>
      <c r="AN21" s="16" t="str">
        <f t="shared" si="4"/>
        <v/>
      </c>
      <c r="AO21" s="16" t="str">
        <f t="shared" si="5"/>
        <v/>
      </c>
      <c r="AP21" s="16" t="str">
        <f t="shared" si="6"/>
        <v/>
      </c>
      <c r="AQ21" s="16" t="str">
        <f t="shared" si="7"/>
        <v/>
      </c>
      <c r="AR21" s="16" t="str">
        <f t="shared" si="8"/>
        <v/>
      </c>
      <c r="AS21" s="16" t="str">
        <f t="shared" si="9"/>
        <v/>
      </c>
      <c r="AT21" s="16" t="str">
        <f t="shared" si="2"/>
        <v/>
      </c>
      <c r="AU21" s="16" t="str">
        <f t="shared" si="10"/>
        <v/>
      </c>
      <c r="AV21" s="16" t="str">
        <f t="shared" si="11"/>
        <v/>
      </c>
      <c r="AW21" s="16" t="str">
        <f t="shared" si="12"/>
        <v/>
      </c>
      <c r="AX21" s="16" t="str">
        <f t="shared" si="13"/>
        <v/>
      </c>
      <c r="AY21" s="16" t="str">
        <f t="shared" si="14"/>
        <v/>
      </c>
      <c r="AZ21" s="16" t="str">
        <f t="shared" si="15"/>
        <v/>
      </c>
      <c r="BA21" s="16" t="str">
        <f t="shared" si="16"/>
        <v/>
      </c>
      <c r="BB21" s="16" t="str">
        <f t="shared" si="16"/>
        <v/>
      </c>
      <c r="BC21" s="16" t="str">
        <f t="shared" si="17"/>
        <v/>
      </c>
      <c r="BD21" s="16" t="str">
        <f t="shared" si="18"/>
        <v/>
      </c>
      <c r="BE21" s="16" t="str">
        <f t="shared" si="19"/>
        <v/>
      </c>
      <c r="BF21" s="16" t="str">
        <f t="shared" si="20"/>
        <v/>
      </c>
      <c r="BG21" s="16" t="str">
        <f t="shared" si="21"/>
        <v/>
      </c>
      <c r="BH21" s="16" t="str">
        <f t="shared" si="22"/>
        <v/>
      </c>
      <c r="BI21" s="16" t="str">
        <f t="shared" si="23"/>
        <v/>
      </c>
      <c r="BJ21" s="16" t="str">
        <f t="shared" si="24"/>
        <v/>
      </c>
      <c r="BK21" s="16" t="str">
        <f t="shared" si="25"/>
        <v/>
      </c>
      <c r="BL21" s="16" t="str">
        <f t="shared" si="26"/>
        <v/>
      </c>
      <c r="BM21" s="16" t="str">
        <f t="shared" si="27"/>
        <v/>
      </c>
      <c r="BN21" s="16" t="str">
        <f t="shared" si="28"/>
        <v/>
      </c>
      <c r="BO21" s="16" t="str">
        <f t="shared" si="29"/>
        <v/>
      </c>
      <c r="BP21" s="16" t="str">
        <f t="shared" si="30"/>
        <v/>
      </c>
      <c r="BQ21" s="16" t="str">
        <f t="shared" si="31"/>
        <v/>
      </c>
      <c r="BR21" s="16" t="str">
        <f t="shared" si="32"/>
        <v/>
      </c>
      <c r="BS21" s="16" t="str">
        <f t="shared" si="33"/>
        <v/>
      </c>
      <c r="BT21" s="16" t="str">
        <f t="shared" si="34"/>
        <v/>
      </c>
      <c r="BU21" s="16" t="str">
        <f t="shared" si="34"/>
        <v/>
      </c>
      <c r="BV21" s="16" t="str">
        <f t="shared" si="34"/>
        <v/>
      </c>
      <c r="BW21" s="16" t="str">
        <f t="shared" si="34"/>
        <v/>
      </c>
      <c r="BX21" s="17"/>
      <c r="CA21" s="47"/>
      <c r="CB21" s="47"/>
      <c r="CC21" s="47"/>
      <c r="CD21" s="69" t="str">
        <f t="shared" si="3"/>
        <v/>
      </c>
      <c r="CE21" s="69" t="str">
        <f>IF(ISBLANK($D21),"",CHOOSE($D21,Certification!$C$32,Certification!$C$48,Certification!$C$64,Certification!$C$80,Certification!$C$96))</f>
        <v/>
      </c>
      <c r="CF21" s="69" t="str">
        <f>IF(ISBLANK($D21),"",CHOOSE($D21,Certification!$C$33,Certification!$C$49,Certification!$C$65,Certification!$C$81,Certification!$C$97))</f>
        <v/>
      </c>
      <c r="CG21" s="69" t="str">
        <f>IF(ISBLANK($D21),"",CHOOSE($D21,Certification!$C$34,Certification!$C$50,Certification!$C$66,Certification!$C$82,Certification!$C$98))</f>
        <v/>
      </c>
      <c r="CH21" s="69" t="str">
        <f>IF(ISBLANK($D21),"",CHOOSE($D21,Certification!$C$35,Certification!$C$51,Certification!$C$67,Certification!$C$83,Certification!$C$99))</f>
        <v/>
      </c>
      <c r="CI21" s="69" t="str">
        <f>IF(ISBLANK($D21),"",CHOOSE($D21,Certification!$C$36,Certification!$C$52,Certification!$C$68,Certification!$C$84,Certification!$C$100))</f>
        <v/>
      </c>
      <c r="CJ21" s="69" t="str">
        <f>IF(ISBLANK($D21),"",CHOOSE($D21,Certification!$C$37,Certification!$C$53,Certification!$C$69,Certification!$C$85,Certification!$C$101))</f>
        <v/>
      </c>
      <c r="CK21" s="190" t="str">
        <f>IF(ISBLANK($D21),"",CHOOSE($D21,Certification!$G$39,Certification!$G$55,Certification!$G$71,Certification!$G$87,Certification!$G$103))</f>
        <v/>
      </c>
      <c r="CL21" s="190" t="str">
        <f>IF(ISBLANK($D21),"",CHOOSE($D21,Certification!$G$40,Certification!$G$56,Certification!$G$72,Certification!$G$88,Certification!$G$104))</f>
        <v/>
      </c>
      <c r="CM21" s="190" t="str">
        <f>IF(ISBLANK($D21),"",CHOOSE($D21,Certification!$G$41,Certification!$G$57,Certification!$G$73,Certification!$G$89,Certification!$G$105))</f>
        <v/>
      </c>
      <c r="CN21" s="69" t="str">
        <f>IF(ISBLANK($D21),"",CHOOSE($D21,IF(ISBLANK(Certification!$C$43),"",Certification!$C$43),IF(ISBLANK(Certification!$C$59),"",Certification!$C$59),IF(ISBLANK(Certification!$C$75),"",Certification!$C$75),IF(ISBLANK(Certification!$C$91),"",Certification!$C$91),IF(ISBLANK(Certification!$C$107),"",Certification!$C$107)))</f>
        <v/>
      </c>
      <c r="CO21" s="69" t="str">
        <f>IF(ISBLANK($D21),"",CHOOSE($D21,IF(ISBLANK(Certification!$C$45),"",Certification!$C$45),IF(ISBLANK(Certification!$C$61),"",Certification!$C$61),IF(ISBLANK(Certification!$C$77),"",Certification!$C$77),IF(ISBLANK(Certification!$C$93),"",Certification!$C$93),IF(ISBLANK(Certification!$C$109),"",Certification!$C$109)))</f>
        <v/>
      </c>
      <c r="CQ21" s="20" t="s">
        <v>9</v>
      </c>
    </row>
    <row r="22" spans="1:95" s="18" customFormat="1" ht="25.5" x14ac:dyDescent="0.2">
      <c r="A22" s="64">
        <v>13</v>
      </c>
      <c r="B22" s="65" t="str">
        <f t="shared" si="1"/>
        <v/>
      </c>
      <c r="C22" s="230"/>
      <c r="D22" s="31"/>
      <c r="E22" s="233"/>
      <c r="F22" s="233"/>
      <c r="G22" s="233"/>
      <c r="H22" s="32"/>
      <c r="I22" s="31"/>
      <c r="J22" s="32"/>
      <c r="K22" s="32"/>
      <c r="L22" s="32"/>
      <c r="M22" s="56"/>
      <c r="N22" s="32"/>
      <c r="O22" s="56"/>
      <c r="P22" s="31"/>
      <c r="Q22" s="51"/>
      <c r="R22" s="31"/>
      <c r="S22" s="31"/>
      <c r="T22" s="32"/>
      <c r="U22" s="32"/>
      <c r="V22" s="32"/>
      <c r="W22" s="32"/>
      <c r="X22" s="32"/>
      <c r="Y22" s="32"/>
      <c r="Z22" s="32"/>
      <c r="AA22" s="32"/>
      <c r="AB22" s="32"/>
      <c r="AC22" s="32"/>
      <c r="AD22" s="32"/>
      <c r="AE22" s="32"/>
      <c r="AF22" s="32"/>
      <c r="AG22" s="32"/>
      <c r="AH22" s="58"/>
      <c r="AI22" s="51"/>
      <c r="AJ22" s="31"/>
      <c r="AK22" s="31"/>
      <c r="AL22" s="31"/>
      <c r="AM22" s="15"/>
      <c r="AN22" s="16" t="str">
        <f t="shared" si="4"/>
        <v/>
      </c>
      <c r="AO22" s="16" t="str">
        <f t="shared" si="5"/>
        <v/>
      </c>
      <c r="AP22" s="16" t="str">
        <f t="shared" si="6"/>
        <v/>
      </c>
      <c r="AQ22" s="16" t="str">
        <f t="shared" si="7"/>
        <v/>
      </c>
      <c r="AR22" s="16" t="str">
        <f t="shared" si="8"/>
        <v/>
      </c>
      <c r="AS22" s="16" t="str">
        <f t="shared" si="9"/>
        <v/>
      </c>
      <c r="AT22" s="16" t="str">
        <f t="shared" si="2"/>
        <v/>
      </c>
      <c r="AU22" s="16" t="str">
        <f t="shared" si="10"/>
        <v/>
      </c>
      <c r="AV22" s="16" t="str">
        <f t="shared" si="11"/>
        <v/>
      </c>
      <c r="AW22" s="16" t="str">
        <f t="shared" si="12"/>
        <v/>
      </c>
      <c r="AX22" s="16" t="str">
        <f t="shared" si="13"/>
        <v/>
      </c>
      <c r="AY22" s="16" t="str">
        <f t="shared" si="14"/>
        <v/>
      </c>
      <c r="AZ22" s="16" t="str">
        <f t="shared" si="15"/>
        <v/>
      </c>
      <c r="BA22" s="16" t="str">
        <f t="shared" si="16"/>
        <v/>
      </c>
      <c r="BB22" s="16" t="str">
        <f t="shared" si="16"/>
        <v/>
      </c>
      <c r="BC22" s="16" t="str">
        <f t="shared" si="17"/>
        <v/>
      </c>
      <c r="BD22" s="16" t="str">
        <f t="shared" si="18"/>
        <v/>
      </c>
      <c r="BE22" s="16" t="str">
        <f t="shared" si="19"/>
        <v/>
      </c>
      <c r="BF22" s="16" t="str">
        <f t="shared" si="20"/>
        <v/>
      </c>
      <c r="BG22" s="16" t="str">
        <f t="shared" si="21"/>
        <v/>
      </c>
      <c r="BH22" s="16" t="str">
        <f t="shared" si="22"/>
        <v/>
      </c>
      <c r="BI22" s="16" t="str">
        <f t="shared" si="23"/>
        <v/>
      </c>
      <c r="BJ22" s="16" t="str">
        <f t="shared" si="24"/>
        <v/>
      </c>
      <c r="BK22" s="16" t="str">
        <f t="shared" si="25"/>
        <v/>
      </c>
      <c r="BL22" s="16" t="str">
        <f t="shared" si="26"/>
        <v/>
      </c>
      <c r="BM22" s="16" t="str">
        <f t="shared" si="27"/>
        <v/>
      </c>
      <c r="BN22" s="16" t="str">
        <f t="shared" si="28"/>
        <v/>
      </c>
      <c r="BO22" s="16" t="str">
        <f t="shared" si="29"/>
        <v/>
      </c>
      <c r="BP22" s="16" t="str">
        <f t="shared" si="30"/>
        <v/>
      </c>
      <c r="BQ22" s="16" t="str">
        <f t="shared" si="31"/>
        <v/>
      </c>
      <c r="BR22" s="16" t="str">
        <f t="shared" si="32"/>
        <v/>
      </c>
      <c r="BS22" s="16" t="str">
        <f t="shared" si="33"/>
        <v/>
      </c>
      <c r="BT22" s="16" t="str">
        <f t="shared" si="34"/>
        <v/>
      </c>
      <c r="BU22" s="16" t="str">
        <f t="shared" si="34"/>
        <v/>
      </c>
      <c r="BV22" s="16" t="str">
        <f t="shared" si="34"/>
        <v/>
      </c>
      <c r="BW22" s="16" t="str">
        <f t="shared" si="34"/>
        <v/>
      </c>
      <c r="BX22" s="17"/>
      <c r="CA22" s="47"/>
      <c r="CB22" s="47"/>
      <c r="CC22" s="47"/>
      <c r="CD22" s="69" t="str">
        <f t="shared" si="3"/>
        <v/>
      </c>
      <c r="CE22" s="69" t="str">
        <f>IF(ISBLANK($D22),"",CHOOSE($D22,Certification!$C$32,Certification!$C$48,Certification!$C$64,Certification!$C$80,Certification!$C$96))</f>
        <v/>
      </c>
      <c r="CF22" s="69" t="str">
        <f>IF(ISBLANK($D22),"",CHOOSE($D22,Certification!$C$33,Certification!$C$49,Certification!$C$65,Certification!$C$81,Certification!$C$97))</f>
        <v/>
      </c>
      <c r="CG22" s="69" t="str">
        <f>IF(ISBLANK($D22),"",CHOOSE($D22,Certification!$C$34,Certification!$C$50,Certification!$C$66,Certification!$C$82,Certification!$C$98))</f>
        <v/>
      </c>
      <c r="CH22" s="69" t="str">
        <f>IF(ISBLANK($D22),"",CHOOSE($D22,Certification!$C$35,Certification!$C$51,Certification!$C$67,Certification!$C$83,Certification!$C$99))</f>
        <v/>
      </c>
      <c r="CI22" s="69" t="str">
        <f>IF(ISBLANK($D22),"",CHOOSE($D22,Certification!$C$36,Certification!$C$52,Certification!$C$68,Certification!$C$84,Certification!$C$100))</f>
        <v/>
      </c>
      <c r="CJ22" s="69" t="str">
        <f>IF(ISBLANK($D22),"",CHOOSE($D22,Certification!$C$37,Certification!$C$53,Certification!$C$69,Certification!$C$85,Certification!$C$101))</f>
        <v/>
      </c>
      <c r="CK22" s="190" t="str">
        <f>IF(ISBLANK($D22),"",CHOOSE($D22,Certification!$G$39,Certification!$G$55,Certification!$G$71,Certification!$G$87,Certification!$G$103))</f>
        <v/>
      </c>
      <c r="CL22" s="190" t="str">
        <f>IF(ISBLANK($D22),"",CHOOSE($D22,Certification!$G$40,Certification!$G$56,Certification!$G$72,Certification!$G$88,Certification!$G$104))</f>
        <v/>
      </c>
      <c r="CM22" s="190" t="str">
        <f>IF(ISBLANK($D22),"",CHOOSE($D22,Certification!$G$41,Certification!$G$57,Certification!$G$73,Certification!$G$89,Certification!$G$105))</f>
        <v/>
      </c>
      <c r="CN22" s="69" t="str">
        <f>IF(ISBLANK($D22),"",CHOOSE($D22,IF(ISBLANK(Certification!$C$43),"",Certification!$C$43),IF(ISBLANK(Certification!$C$59),"",Certification!$C$59),IF(ISBLANK(Certification!$C$75),"",Certification!$C$75),IF(ISBLANK(Certification!$C$91),"",Certification!$C$91),IF(ISBLANK(Certification!$C$107),"",Certification!$C$107)))</f>
        <v/>
      </c>
      <c r="CO22" s="69" t="str">
        <f>IF(ISBLANK($D22),"",CHOOSE($D22,IF(ISBLANK(Certification!$C$45),"",Certification!$C$45),IF(ISBLANK(Certification!$C$61),"",Certification!$C$61),IF(ISBLANK(Certification!$C$77),"",Certification!$C$77),IF(ISBLANK(Certification!$C$93),"",Certification!$C$93),IF(ISBLANK(Certification!$C$109),"",Certification!$C$109)))</f>
        <v/>
      </c>
      <c r="CQ22" s="20" t="s">
        <v>9</v>
      </c>
    </row>
    <row r="23" spans="1:95" s="18" customFormat="1" ht="25.5" x14ac:dyDescent="0.2">
      <c r="A23" s="64">
        <v>14</v>
      </c>
      <c r="B23" s="65" t="str">
        <f t="shared" si="1"/>
        <v/>
      </c>
      <c r="C23" s="230"/>
      <c r="D23" s="31"/>
      <c r="E23" s="233"/>
      <c r="F23" s="233"/>
      <c r="G23" s="233"/>
      <c r="H23" s="32"/>
      <c r="I23" s="31"/>
      <c r="J23" s="32"/>
      <c r="K23" s="32"/>
      <c r="L23" s="32"/>
      <c r="M23" s="56"/>
      <c r="N23" s="32"/>
      <c r="O23" s="56"/>
      <c r="P23" s="31"/>
      <c r="Q23" s="51"/>
      <c r="R23" s="31"/>
      <c r="S23" s="31"/>
      <c r="T23" s="32"/>
      <c r="U23" s="32"/>
      <c r="V23" s="32"/>
      <c r="W23" s="32"/>
      <c r="X23" s="32"/>
      <c r="Y23" s="32"/>
      <c r="Z23" s="32"/>
      <c r="AA23" s="32"/>
      <c r="AB23" s="32"/>
      <c r="AC23" s="32"/>
      <c r="AD23" s="32"/>
      <c r="AE23" s="32"/>
      <c r="AF23" s="32"/>
      <c r="AG23" s="32"/>
      <c r="AH23" s="58"/>
      <c r="AI23" s="51"/>
      <c r="AJ23" s="31"/>
      <c r="AK23" s="31"/>
      <c r="AL23" s="31"/>
      <c r="AM23" s="15"/>
      <c r="AN23" s="16" t="str">
        <f t="shared" si="4"/>
        <v/>
      </c>
      <c r="AO23" s="16" t="str">
        <f t="shared" si="5"/>
        <v/>
      </c>
      <c r="AP23" s="16" t="str">
        <f t="shared" si="6"/>
        <v/>
      </c>
      <c r="AQ23" s="16" t="str">
        <f t="shared" si="7"/>
        <v/>
      </c>
      <c r="AR23" s="16" t="str">
        <f t="shared" si="8"/>
        <v/>
      </c>
      <c r="AS23" s="16" t="str">
        <f t="shared" si="9"/>
        <v/>
      </c>
      <c r="AT23" s="16" t="str">
        <f t="shared" si="2"/>
        <v/>
      </c>
      <c r="AU23" s="16" t="str">
        <f t="shared" si="10"/>
        <v/>
      </c>
      <c r="AV23" s="16" t="str">
        <f t="shared" si="11"/>
        <v/>
      </c>
      <c r="AW23" s="16" t="str">
        <f t="shared" si="12"/>
        <v/>
      </c>
      <c r="AX23" s="16" t="str">
        <f t="shared" si="13"/>
        <v/>
      </c>
      <c r="AY23" s="16" t="str">
        <f t="shared" si="14"/>
        <v/>
      </c>
      <c r="AZ23" s="16" t="str">
        <f t="shared" si="15"/>
        <v/>
      </c>
      <c r="BA23" s="16" t="str">
        <f t="shared" si="16"/>
        <v/>
      </c>
      <c r="BB23" s="16" t="str">
        <f t="shared" si="16"/>
        <v/>
      </c>
      <c r="BC23" s="16" t="str">
        <f t="shared" si="17"/>
        <v/>
      </c>
      <c r="BD23" s="16" t="str">
        <f t="shared" si="18"/>
        <v/>
      </c>
      <c r="BE23" s="16" t="str">
        <f t="shared" si="19"/>
        <v/>
      </c>
      <c r="BF23" s="16" t="str">
        <f t="shared" si="20"/>
        <v/>
      </c>
      <c r="BG23" s="16" t="str">
        <f t="shared" si="21"/>
        <v/>
      </c>
      <c r="BH23" s="16" t="str">
        <f t="shared" si="22"/>
        <v/>
      </c>
      <c r="BI23" s="16" t="str">
        <f t="shared" si="23"/>
        <v/>
      </c>
      <c r="BJ23" s="16" t="str">
        <f t="shared" si="24"/>
        <v/>
      </c>
      <c r="BK23" s="16" t="str">
        <f t="shared" si="25"/>
        <v/>
      </c>
      <c r="BL23" s="16" t="str">
        <f t="shared" si="26"/>
        <v/>
      </c>
      <c r="BM23" s="16" t="str">
        <f t="shared" si="27"/>
        <v/>
      </c>
      <c r="BN23" s="16" t="str">
        <f t="shared" si="28"/>
        <v/>
      </c>
      <c r="BO23" s="16" t="str">
        <f t="shared" si="29"/>
        <v/>
      </c>
      <c r="BP23" s="16" t="str">
        <f t="shared" si="30"/>
        <v/>
      </c>
      <c r="BQ23" s="16" t="str">
        <f t="shared" si="31"/>
        <v/>
      </c>
      <c r="BR23" s="16" t="str">
        <f t="shared" si="32"/>
        <v/>
      </c>
      <c r="BS23" s="16" t="str">
        <f t="shared" si="33"/>
        <v/>
      </c>
      <c r="BT23" s="16" t="str">
        <f t="shared" si="34"/>
        <v/>
      </c>
      <c r="BU23" s="16" t="str">
        <f t="shared" si="34"/>
        <v/>
      </c>
      <c r="BV23" s="16" t="str">
        <f t="shared" si="34"/>
        <v/>
      </c>
      <c r="BW23" s="16" t="str">
        <f t="shared" si="34"/>
        <v/>
      </c>
      <c r="BX23" s="17"/>
      <c r="CA23" s="47"/>
      <c r="CB23" s="47"/>
      <c r="CC23" s="47"/>
      <c r="CD23" s="69" t="str">
        <f t="shared" si="3"/>
        <v/>
      </c>
      <c r="CE23" s="69" t="str">
        <f>IF(ISBLANK($D23),"",CHOOSE($D23,Certification!$C$32,Certification!$C$48,Certification!$C$64,Certification!$C$80,Certification!$C$96))</f>
        <v/>
      </c>
      <c r="CF23" s="69" t="str">
        <f>IF(ISBLANK($D23),"",CHOOSE($D23,Certification!$C$33,Certification!$C$49,Certification!$C$65,Certification!$C$81,Certification!$C$97))</f>
        <v/>
      </c>
      <c r="CG23" s="69" t="str">
        <f>IF(ISBLANK($D23),"",CHOOSE($D23,Certification!$C$34,Certification!$C$50,Certification!$C$66,Certification!$C$82,Certification!$C$98))</f>
        <v/>
      </c>
      <c r="CH23" s="69" t="str">
        <f>IF(ISBLANK($D23),"",CHOOSE($D23,Certification!$C$35,Certification!$C$51,Certification!$C$67,Certification!$C$83,Certification!$C$99))</f>
        <v/>
      </c>
      <c r="CI23" s="69" t="str">
        <f>IF(ISBLANK($D23),"",CHOOSE($D23,Certification!$C$36,Certification!$C$52,Certification!$C$68,Certification!$C$84,Certification!$C$100))</f>
        <v/>
      </c>
      <c r="CJ23" s="69" t="str">
        <f>IF(ISBLANK($D23),"",CHOOSE($D23,Certification!$C$37,Certification!$C$53,Certification!$C$69,Certification!$C$85,Certification!$C$101))</f>
        <v/>
      </c>
      <c r="CK23" s="190" t="str">
        <f>IF(ISBLANK($D23),"",CHOOSE($D23,Certification!$G$39,Certification!$G$55,Certification!$G$71,Certification!$G$87,Certification!$G$103))</f>
        <v/>
      </c>
      <c r="CL23" s="190" t="str">
        <f>IF(ISBLANK($D23),"",CHOOSE($D23,Certification!$G$40,Certification!$G$56,Certification!$G$72,Certification!$G$88,Certification!$G$104))</f>
        <v/>
      </c>
      <c r="CM23" s="190" t="str">
        <f>IF(ISBLANK($D23),"",CHOOSE($D23,Certification!$G$41,Certification!$G$57,Certification!$G$73,Certification!$G$89,Certification!$G$105))</f>
        <v/>
      </c>
      <c r="CN23" s="69" t="str">
        <f>IF(ISBLANK($D23),"",CHOOSE($D23,IF(ISBLANK(Certification!$C$43),"",Certification!$C$43),IF(ISBLANK(Certification!$C$59),"",Certification!$C$59),IF(ISBLANK(Certification!$C$75),"",Certification!$C$75),IF(ISBLANK(Certification!$C$91),"",Certification!$C$91),IF(ISBLANK(Certification!$C$107),"",Certification!$C$107)))</f>
        <v/>
      </c>
      <c r="CO23" s="69" t="str">
        <f>IF(ISBLANK($D23),"",CHOOSE($D23,IF(ISBLANK(Certification!$C$45),"",Certification!$C$45),IF(ISBLANK(Certification!$C$61),"",Certification!$C$61),IF(ISBLANK(Certification!$C$77),"",Certification!$C$77),IF(ISBLANK(Certification!$C$93),"",Certification!$C$93),IF(ISBLANK(Certification!$C$109),"",Certification!$C$109)))</f>
        <v/>
      </c>
      <c r="CQ23" s="20" t="s">
        <v>9</v>
      </c>
    </row>
    <row r="24" spans="1:95" s="18" customFormat="1" ht="25.5" x14ac:dyDescent="0.2">
      <c r="A24" s="64">
        <v>15</v>
      </c>
      <c r="B24" s="65" t="str">
        <f t="shared" si="1"/>
        <v/>
      </c>
      <c r="C24" s="230"/>
      <c r="D24" s="31"/>
      <c r="E24" s="233"/>
      <c r="F24" s="233"/>
      <c r="G24" s="233"/>
      <c r="H24" s="32"/>
      <c r="I24" s="31"/>
      <c r="J24" s="32"/>
      <c r="K24" s="32"/>
      <c r="L24" s="32"/>
      <c r="M24" s="56"/>
      <c r="N24" s="32"/>
      <c r="O24" s="56"/>
      <c r="P24" s="31"/>
      <c r="Q24" s="51"/>
      <c r="R24" s="31"/>
      <c r="S24" s="31"/>
      <c r="T24" s="32"/>
      <c r="U24" s="32"/>
      <c r="V24" s="32"/>
      <c r="W24" s="32"/>
      <c r="X24" s="32"/>
      <c r="Y24" s="32"/>
      <c r="Z24" s="32"/>
      <c r="AA24" s="32"/>
      <c r="AB24" s="32"/>
      <c r="AC24" s="32"/>
      <c r="AD24" s="32"/>
      <c r="AE24" s="32"/>
      <c r="AF24" s="32"/>
      <c r="AG24" s="32"/>
      <c r="AH24" s="58"/>
      <c r="AI24" s="51"/>
      <c r="AJ24" s="31"/>
      <c r="AK24" s="31"/>
      <c r="AL24" s="31"/>
      <c r="AM24" s="15"/>
      <c r="AN24" s="16" t="str">
        <f t="shared" si="4"/>
        <v/>
      </c>
      <c r="AO24" s="16" t="str">
        <f t="shared" si="5"/>
        <v/>
      </c>
      <c r="AP24" s="16" t="str">
        <f t="shared" si="6"/>
        <v/>
      </c>
      <c r="AQ24" s="16" t="str">
        <f t="shared" si="7"/>
        <v/>
      </c>
      <c r="AR24" s="16" t="str">
        <f t="shared" si="8"/>
        <v/>
      </c>
      <c r="AS24" s="16" t="str">
        <f t="shared" si="9"/>
        <v/>
      </c>
      <c r="AT24" s="16" t="str">
        <f t="shared" si="2"/>
        <v/>
      </c>
      <c r="AU24" s="16" t="str">
        <f t="shared" si="10"/>
        <v/>
      </c>
      <c r="AV24" s="16" t="str">
        <f t="shared" si="11"/>
        <v/>
      </c>
      <c r="AW24" s="16" t="str">
        <f t="shared" si="12"/>
        <v/>
      </c>
      <c r="AX24" s="16" t="str">
        <f t="shared" si="13"/>
        <v/>
      </c>
      <c r="AY24" s="16" t="str">
        <f t="shared" si="14"/>
        <v/>
      </c>
      <c r="AZ24" s="16" t="str">
        <f t="shared" si="15"/>
        <v/>
      </c>
      <c r="BA24" s="16" t="str">
        <f t="shared" si="16"/>
        <v/>
      </c>
      <c r="BB24" s="16" t="str">
        <f t="shared" si="16"/>
        <v/>
      </c>
      <c r="BC24" s="16" t="str">
        <f t="shared" si="17"/>
        <v/>
      </c>
      <c r="BD24" s="16" t="str">
        <f t="shared" si="18"/>
        <v/>
      </c>
      <c r="BE24" s="16" t="str">
        <f t="shared" si="19"/>
        <v/>
      </c>
      <c r="BF24" s="16" t="str">
        <f t="shared" si="20"/>
        <v/>
      </c>
      <c r="BG24" s="16" t="str">
        <f t="shared" si="21"/>
        <v/>
      </c>
      <c r="BH24" s="16" t="str">
        <f t="shared" si="22"/>
        <v/>
      </c>
      <c r="BI24" s="16" t="str">
        <f t="shared" si="23"/>
        <v/>
      </c>
      <c r="BJ24" s="16" t="str">
        <f t="shared" si="24"/>
        <v/>
      </c>
      <c r="BK24" s="16" t="str">
        <f t="shared" si="25"/>
        <v/>
      </c>
      <c r="BL24" s="16" t="str">
        <f t="shared" si="26"/>
        <v/>
      </c>
      <c r="BM24" s="16" t="str">
        <f t="shared" si="27"/>
        <v/>
      </c>
      <c r="BN24" s="16" t="str">
        <f t="shared" si="28"/>
        <v/>
      </c>
      <c r="BO24" s="16" t="str">
        <f t="shared" si="29"/>
        <v/>
      </c>
      <c r="BP24" s="16" t="str">
        <f t="shared" si="30"/>
        <v/>
      </c>
      <c r="BQ24" s="16" t="str">
        <f t="shared" si="31"/>
        <v/>
      </c>
      <c r="BR24" s="16" t="str">
        <f t="shared" si="32"/>
        <v/>
      </c>
      <c r="BS24" s="16" t="str">
        <f t="shared" si="33"/>
        <v/>
      </c>
      <c r="BT24" s="16" t="str">
        <f t="shared" si="34"/>
        <v/>
      </c>
      <c r="BU24" s="16" t="str">
        <f t="shared" si="34"/>
        <v/>
      </c>
      <c r="BV24" s="16" t="str">
        <f t="shared" si="34"/>
        <v/>
      </c>
      <c r="BW24" s="16" t="str">
        <f t="shared" si="34"/>
        <v/>
      </c>
      <c r="BX24" s="17"/>
      <c r="CA24" s="47"/>
      <c r="CB24" s="47"/>
      <c r="CC24" s="47"/>
      <c r="CD24" s="69" t="str">
        <f t="shared" si="3"/>
        <v/>
      </c>
      <c r="CE24" s="69" t="str">
        <f>IF(ISBLANK($D24),"",CHOOSE($D24,Certification!$C$32,Certification!$C$48,Certification!$C$64,Certification!$C$80,Certification!$C$96))</f>
        <v/>
      </c>
      <c r="CF24" s="69" t="str">
        <f>IF(ISBLANK($D24),"",CHOOSE($D24,Certification!$C$33,Certification!$C$49,Certification!$C$65,Certification!$C$81,Certification!$C$97))</f>
        <v/>
      </c>
      <c r="CG24" s="69" t="str">
        <f>IF(ISBLANK($D24),"",CHOOSE($D24,Certification!$C$34,Certification!$C$50,Certification!$C$66,Certification!$C$82,Certification!$C$98))</f>
        <v/>
      </c>
      <c r="CH24" s="69" t="str">
        <f>IF(ISBLANK($D24),"",CHOOSE($D24,Certification!$C$35,Certification!$C$51,Certification!$C$67,Certification!$C$83,Certification!$C$99))</f>
        <v/>
      </c>
      <c r="CI24" s="69" t="str">
        <f>IF(ISBLANK($D24),"",CHOOSE($D24,Certification!$C$36,Certification!$C$52,Certification!$C$68,Certification!$C$84,Certification!$C$100))</f>
        <v/>
      </c>
      <c r="CJ24" s="69" t="str">
        <f>IF(ISBLANK($D24),"",CHOOSE($D24,Certification!$C$37,Certification!$C$53,Certification!$C$69,Certification!$C$85,Certification!$C$101))</f>
        <v/>
      </c>
      <c r="CK24" s="190" t="str">
        <f>IF(ISBLANK($D24),"",CHOOSE($D24,Certification!$G$39,Certification!$G$55,Certification!$G$71,Certification!$G$87,Certification!$G$103))</f>
        <v/>
      </c>
      <c r="CL24" s="190" t="str">
        <f>IF(ISBLANK($D24),"",CHOOSE($D24,Certification!$G$40,Certification!$G$56,Certification!$G$72,Certification!$G$88,Certification!$G$104))</f>
        <v/>
      </c>
      <c r="CM24" s="190" t="str">
        <f>IF(ISBLANK($D24),"",CHOOSE($D24,Certification!$G$41,Certification!$G$57,Certification!$G$73,Certification!$G$89,Certification!$G$105))</f>
        <v/>
      </c>
      <c r="CN24" s="69" t="str">
        <f>IF(ISBLANK($D24),"",CHOOSE($D24,IF(ISBLANK(Certification!$C$43),"",Certification!$C$43),IF(ISBLANK(Certification!$C$59),"",Certification!$C$59),IF(ISBLANK(Certification!$C$75),"",Certification!$C$75),IF(ISBLANK(Certification!$C$91),"",Certification!$C$91),IF(ISBLANK(Certification!$C$107),"",Certification!$C$107)))</f>
        <v/>
      </c>
      <c r="CO24" s="69" t="str">
        <f>IF(ISBLANK($D24),"",CHOOSE($D24,IF(ISBLANK(Certification!$C$45),"",Certification!$C$45),IF(ISBLANK(Certification!$C$61),"",Certification!$C$61),IF(ISBLANK(Certification!$C$77),"",Certification!$C$77),IF(ISBLANK(Certification!$C$93),"",Certification!$C$93),IF(ISBLANK(Certification!$C$109),"",Certification!$C$109)))</f>
        <v/>
      </c>
      <c r="CQ24" s="20" t="s">
        <v>9</v>
      </c>
    </row>
    <row r="25" spans="1:95" s="18" customFormat="1" ht="25.5" x14ac:dyDescent="0.2">
      <c r="A25" s="64">
        <v>16</v>
      </c>
      <c r="B25" s="65" t="str">
        <f t="shared" si="1"/>
        <v/>
      </c>
      <c r="C25" s="230"/>
      <c r="D25" s="31"/>
      <c r="E25" s="233"/>
      <c r="F25" s="233"/>
      <c r="G25" s="233"/>
      <c r="H25" s="32"/>
      <c r="I25" s="31"/>
      <c r="J25" s="32"/>
      <c r="K25" s="32"/>
      <c r="L25" s="32"/>
      <c r="M25" s="56"/>
      <c r="N25" s="32"/>
      <c r="O25" s="56"/>
      <c r="P25" s="31"/>
      <c r="Q25" s="51"/>
      <c r="R25" s="31"/>
      <c r="S25" s="31"/>
      <c r="T25" s="32"/>
      <c r="U25" s="32"/>
      <c r="V25" s="32"/>
      <c r="W25" s="32"/>
      <c r="X25" s="32"/>
      <c r="Y25" s="32"/>
      <c r="Z25" s="32"/>
      <c r="AA25" s="32"/>
      <c r="AB25" s="32"/>
      <c r="AC25" s="32"/>
      <c r="AD25" s="32"/>
      <c r="AE25" s="32"/>
      <c r="AF25" s="32"/>
      <c r="AG25" s="32"/>
      <c r="AH25" s="58"/>
      <c r="AI25" s="51"/>
      <c r="AJ25" s="31"/>
      <c r="AK25" s="31"/>
      <c r="AL25" s="31"/>
      <c r="AM25" s="15"/>
      <c r="AN25" s="16" t="str">
        <f t="shared" si="4"/>
        <v/>
      </c>
      <c r="AO25" s="16" t="str">
        <f t="shared" si="5"/>
        <v/>
      </c>
      <c r="AP25" s="16" t="str">
        <f t="shared" si="6"/>
        <v/>
      </c>
      <c r="AQ25" s="16" t="str">
        <f t="shared" si="7"/>
        <v/>
      </c>
      <c r="AR25" s="16" t="str">
        <f t="shared" si="8"/>
        <v/>
      </c>
      <c r="AS25" s="16" t="str">
        <f t="shared" si="9"/>
        <v/>
      </c>
      <c r="AT25" s="16" t="str">
        <f t="shared" si="2"/>
        <v/>
      </c>
      <c r="AU25" s="16" t="str">
        <f t="shared" si="10"/>
        <v/>
      </c>
      <c r="AV25" s="16" t="str">
        <f t="shared" si="11"/>
        <v/>
      </c>
      <c r="AW25" s="16" t="str">
        <f t="shared" si="12"/>
        <v/>
      </c>
      <c r="AX25" s="16" t="str">
        <f t="shared" si="13"/>
        <v/>
      </c>
      <c r="AY25" s="16" t="str">
        <f t="shared" si="14"/>
        <v/>
      </c>
      <c r="AZ25" s="16" t="str">
        <f t="shared" si="15"/>
        <v/>
      </c>
      <c r="BA25" s="16" t="str">
        <f t="shared" si="16"/>
        <v/>
      </c>
      <c r="BB25" s="16" t="str">
        <f t="shared" si="16"/>
        <v/>
      </c>
      <c r="BC25" s="16" t="str">
        <f t="shared" si="17"/>
        <v/>
      </c>
      <c r="BD25" s="16" t="str">
        <f t="shared" si="18"/>
        <v/>
      </c>
      <c r="BE25" s="16" t="str">
        <f t="shared" si="19"/>
        <v/>
      </c>
      <c r="BF25" s="16" t="str">
        <f t="shared" si="20"/>
        <v/>
      </c>
      <c r="BG25" s="16" t="str">
        <f t="shared" si="21"/>
        <v/>
      </c>
      <c r="BH25" s="16" t="str">
        <f t="shared" si="22"/>
        <v/>
      </c>
      <c r="BI25" s="16" t="str">
        <f t="shared" si="23"/>
        <v/>
      </c>
      <c r="BJ25" s="16" t="str">
        <f t="shared" si="24"/>
        <v/>
      </c>
      <c r="BK25" s="16" t="str">
        <f t="shared" si="25"/>
        <v/>
      </c>
      <c r="BL25" s="16" t="str">
        <f t="shared" si="26"/>
        <v/>
      </c>
      <c r="BM25" s="16" t="str">
        <f t="shared" si="27"/>
        <v/>
      </c>
      <c r="BN25" s="16" t="str">
        <f t="shared" si="28"/>
        <v/>
      </c>
      <c r="BO25" s="16" t="str">
        <f t="shared" si="29"/>
        <v/>
      </c>
      <c r="BP25" s="16" t="str">
        <f t="shared" si="30"/>
        <v/>
      </c>
      <c r="BQ25" s="16" t="str">
        <f t="shared" si="31"/>
        <v/>
      </c>
      <c r="BR25" s="16" t="str">
        <f t="shared" si="32"/>
        <v/>
      </c>
      <c r="BS25" s="16" t="str">
        <f t="shared" si="33"/>
        <v/>
      </c>
      <c r="BT25" s="16" t="str">
        <f t="shared" si="34"/>
        <v/>
      </c>
      <c r="BU25" s="16" t="str">
        <f t="shared" si="34"/>
        <v/>
      </c>
      <c r="BV25" s="16" t="str">
        <f t="shared" si="34"/>
        <v/>
      </c>
      <c r="BW25" s="16" t="str">
        <f t="shared" si="34"/>
        <v/>
      </c>
      <c r="BX25" s="17"/>
      <c r="CA25" s="47"/>
      <c r="CB25" s="47"/>
      <c r="CC25" s="47"/>
      <c r="CD25" s="69" t="str">
        <f t="shared" si="3"/>
        <v/>
      </c>
      <c r="CE25" s="69" t="str">
        <f>IF(ISBLANK($D25),"",CHOOSE($D25,Certification!$C$32,Certification!$C$48,Certification!$C$64,Certification!$C$80,Certification!$C$96))</f>
        <v/>
      </c>
      <c r="CF25" s="69" t="str">
        <f>IF(ISBLANK($D25),"",CHOOSE($D25,Certification!$C$33,Certification!$C$49,Certification!$C$65,Certification!$C$81,Certification!$C$97))</f>
        <v/>
      </c>
      <c r="CG25" s="69" t="str">
        <f>IF(ISBLANK($D25),"",CHOOSE($D25,Certification!$C$34,Certification!$C$50,Certification!$C$66,Certification!$C$82,Certification!$C$98))</f>
        <v/>
      </c>
      <c r="CH25" s="69" t="str">
        <f>IF(ISBLANK($D25),"",CHOOSE($D25,Certification!$C$35,Certification!$C$51,Certification!$C$67,Certification!$C$83,Certification!$C$99))</f>
        <v/>
      </c>
      <c r="CI25" s="69" t="str">
        <f>IF(ISBLANK($D25),"",CHOOSE($D25,Certification!$C$36,Certification!$C$52,Certification!$C$68,Certification!$C$84,Certification!$C$100))</f>
        <v/>
      </c>
      <c r="CJ25" s="69" t="str">
        <f>IF(ISBLANK($D25),"",CHOOSE($D25,Certification!$C$37,Certification!$C$53,Certification!$C$69,Certification!$C$85,Certification!$C$101))</f>
        <v/>
      </c>
      <c r="CK25" s="190" t="str">
        <f>IF(ISBLANK($D25),"",CHOOSE($D25,Certification!$G$39,Certification!$G$55,Certification!$G$71,Certification!$G$87,Certification!$G$103))</f>
        <v/>
      </c>
      <c r="CL25" s="190" t="str">
        <f>IF(ISBLANK($D25),"",CHOOSE($D25,Certification!$G$40,Certification!$G$56,Certification!$G$72,Certification!$G$88,Certification!$G$104))</f>
        <v/>
      </c>
      <c r="CM25" s="190" t="str">
        <f>IF(ISBLANK($D25),"",CHOOSE($D25,Certification!$G$41,Certification!$G$57,Certification!$G$73,Certification!$G$89,Certification!$G$105))</f>
        <v/>
      </c>
      <c r="CN25" s="69" t="str">
        <f>IF(ISBLANK($D25),"",CHOOSE($D25,IF(ISBLANK(Certification!$C$43),"",Certification!$C$43),IF(ISBLANK(Certification!$C$59),"",Certification!$C$59),IF(ISBLANK(Certification!$C$75),"",Certification!$C$75),IF(ISBLANK(Certification!$C$91),"",Certification!$C$91),IF(ISBLANK(Certification!$C$107),"",Certification!$C$107)))</f>
        <v/>
      </c>
      <c r="CO25" s="69" t="str">
        <f>IF(ISBLANK($D25),"",CHOOSE($D25,IF(ISBLANK(Certification!$C$45),"",Certification!$C$45),IF(ISBLANK(Certification!$C$61),"",Certification!$C$61),IF(ISBLANK(Certification!$C$77),"",Certification!$C$77),IF(ISBLANK(Certification!$C$93),"",Certification!$C$93),IF(ISBLANK(Certification!$C$109),"",Certification!$C$109)))</f>
        <v/>
      </c>
      <c r="CQ25" s="20" t="s">
        <v>9</v>
      </c>
    </row>
    <row r="26" spans="1:95" s="18" customFormat="1" ht="25.5" x14ac:dyDescent="0.2">
      <c r="A26" s="64">
        <v>17</v>
      </c>
      <c r="B26" s="65" t="str">
        <f t="shared" si="1"/>
        <v/>
      </c>
      <c r="C26" s="230"/>
      <c r="D26" s="31"/>
      <c r="E26" s="233"/>
      <c r="F26" s="233"/>
      <c r="G26" s="233"/>
      <c r="H26" s="32"/>
      <c r="I26" s="31"/>
      <c r="J26" s="32"/>
      <c r="K26" s="32"/>
      <c r="L26" s="32"/>
      <c r="M26" s="56"/>
      <c r="N26" s="32"/>
      <c r="O26" s="56"/>
      <c r="P26" s="31"/>
      <c r="Q26" s="51"/>
      <c r="R26" s="31"/>
      <c r="S26" s="31"/>
      <c r="T26" s="32"/>
      <c r="U26" s="32"/>
      <c r="V26" s="32"/>
      <c r="W26" s="32"/>
      <c r="X26" s="32"/>
      <c r="Y26" s="32"/>
      <c r="Z26" s="32"/>
      <c r="AA26" s="32"/>
      <c r="AB26" s="32"/>
      <c r="AC26" s="32"/>
      <c r="AD26" s="32"/>
      <c r="AE26" s="32"/>
      <c r="AF26" s="32"/>
      <c r="AG26" s="32"/>
      <c r="AH26" s="58"/>
      <c r="AI26" s="51"/>
      <c r="AJ26" s="31"/>
      <c r="AK26" s="31"/>
      <c r="AL26" s="31"/>
      <c r="AM26" s="15"/>
      <c r="AN26" s="16" t="str">
        <f t="shared" si="4"/>
        <v/>
      </c>
      <c r="AO26" s="16" t="str">
        <f t="shared" si="5"/>
        <v/>
      </c>
      <c r="AP26" s="16" t="str">
        <f t="shared" si="6"/>
        <v/>
      </c>
      <c r="AQ26" s="16" t="str">
        <f t="shared" si="7"/>
        <v/>
      </c>
      <c r="AR26" s="16" t="str">
        <f t="shared" si="8"/>
        <v/>
      </c>
      <c r="AS26" s="16" t="str">
        <f t="shared" si="9"/>
        <v/>
      </c>
      <c r="AT26" s="16" t="str">
        <f t="shared" si="2"/>
        <v/>
      </c>
      <c r="AU26" s="16" t="str">
        <f t="shared" si="10"/>
        <v/>
      </c>
      <c r="AV26" s="16" t="str">
        <f t="shared" si="11"/>
        <v/>
      </c>
      <c r="AW26" s="16" t="str">
        <f t="shared" si="12"/>
        <v/>
      </c>
      <c r="AX26" s="16" t="str">
        <f t="shared" si="13"/>
        <v/>
      </c>
      <c r="AY26" s="16" t="str">
        <f t="shared" si="14"/>
        <v/>
      </c>
      <c r="AZ26" s="16" t="str">
        <f t="shared" si="15"/>
        <v/>
      </c>
      <c r="BA26" s="16" t="str">
        <f t="shared" si="16"/>
        <v/>
      </c>
      <c r="BB26" s="16" t="str">
        <f t="shared" si="16"/>
        <v/>
      </c>
      <c r="BC26" s="16" t="str">
        <f t="shared" si="17"/>
        <v/>
      </c>
      <c r="BD26" s="16" t="str">
        <f t="shared" si="18"/>
        <v/>
      </c>
      <c r="BE26" s="16" t="str">
        <f t="shared" si="19"/>
        <v/>
      </c>
      <c r="BF26" s="16" t="str">
        <f t="shared" si="20"/>
        <v/>
      </c>
      <c r="BG26" s="16" t="str">
        <f t="shared" si="21"/>
        <v/>
      </c>
      <c r="BH26" s="16" t="str">
        <f t="shared" si="22"/>
        <v/>
      </c>
      <c r="BI26" s="16" t="str">
        <f t="shared" si="23"/>
        <v/>
      </c>
      <c r="BJ26" s="16" t="str">
        <f t="shared" si="24"/>
        <v/>
      </c>
      <c r="BK26" s="16" t="str">
        <f t="shared" si="25"/>
        <v/>
      </c>
      <c r="BL26" s="16" t="str">
        <f t="shared" si="26"/>
        <v/>
      </c>
      <c r="BM26" s="16" t="str">
        <f t="shared" si="27"/>
        <v/>
      </c>
      <c r="BN26" s="16" t="str">
        <f t="shared" si="28"/>
        <v/>
      </c>
      <c r="BO26" s="16" t="str">
        <f t="shared" si="29"/>
        <v/>
      </c>
      <c r="BP26" s="16" t="str">
        <f t="shared" si="30"/>
        <v/>
      </c>
      <c r="BQ26" s="16" t="str">
        <f t="shared" si="31"/>
        <v/>
      </c>
      <c r="BR26" s="16" t="str">
        <f t="shared" si="32"/>
        <v/>
      </c>
      <c r="BS26" s="16" t="str">
        <f t="shared" si="33"/>
        <v/>
      </c>
      <c r="BT26" s="16" t="str">
        <f t="shared" si="34"/>
        <v/>
      </c>
      <c r="BU26" s="16" t="str">
        <f t="shared" si="34"/>
        <v/>
      </c>
      <c r="BV26" s="16" t="str">
        <f t="shared" si="34"/>
        <v/>
      </c>
      <c r="BW26" s="16" t="str">
        <f t="shared" si="34"/>
        <v/>
      </c>
      <c r="BX26" s="17"/>
      <c r="CA26" s="47"/>
      <c r="CB26" s="47"/>
      <c r="CC26" s="47"/>
      <c r="CD26" s="69" t="str">
        <f t="shared" si="3"/>
        <v/>
      </c>
      <c r="CE26" s="69" t="str">
        <f>IF(ISBLANK($D26),"",CHOOSE($D26,Certification!$C$32,Certification!$C$48,Certification!$C$64,Certification!$C$80,Certification!$C$96))</f>
        <v/>
      </c>
      <c r="CF26" s="69" t="str">
        <f>IF(ISBLANK($D26),"",CHOOSE($D26,Certification!$C$33,Certification!$C$49,Certification!$C$65,Certification!$C$81,Certification!$C$97))</f>
        <v/>
      </c>
      <c r="CG26" s="69" t="str">
        <f>IF(ISBLANK($D26),"",CHOOSE($D26,Certification!$C$34,Certification!$C$50,Certification!$C$66,Certification!$C$82,Certification!$C$98))</f>
        <v/>
      </c>
      <c r="CH26" s="69" t="str">
        <f>IF(ISBLANK($D26),"",CHOOSE($D26,Certification!$C$35,Certification!$C$51,Certification!$C$67,Certification!$C$83,Certification!$C$99))</f>
        <v/>
      </c>
      <c r="CI26" s="69" t="str">
        <f>IF(ISBLANK($D26),"",CHOOSE($D26,Certification!$C$36,Certification!$C$52,Certification!$C$68,Certification!$C$84,Certification!$C$100))</f>
        <v/>
      </c>
      <c r="CJ26" s="69" t="str">
        <f>IF(ISBLANK($D26),"",CHOOSE($D26,Certification!$C$37,Certification!$C$53,Certification!$C$69,Certification!$C$85,Certification!$C$101))</f>
        <v/>
      </c>
      <c r="CK26" s="190" t="str">
        <f>IF(ISBLANK($D26),"",CHOOSE($D26,Certification!$G$39,Certification!$G$55,Certification!$G$71,Certification!$G$87,Certification!$G$103))</f>
        <v/>
      </c>
      <c r="CL26" s="190" t="str">
        <f>IF(ISBLANK($D26),"",CHOOSE($D26,Certification!$G$40,Certification!$G$56,Certification!$G$72,Certification!$G$88,Certification!$G$104))</f>
        <v/>
      </c>
      <c r="CM26" s="190" t="str">
        <f>IF(ISBLANK($D26),"",CHOOSE($D26,Certification!$G$41,Certification!$G$57,Certification!$G$73,Certification!$G$89,Certification!$G$105))</f>
        <v/>
      </c>
      <c r="CN26" s="69" t="str">
        <f>IF(ISBLANK($D26),"",CHOOSE($D26,IF(ISBLANK(Certification!$C$43),"",Certification!$C$43),IF(ISBLANK(Certification!$C$59),"",Certification!$C$59),IF(ISBLANK(Certification!$C$75),"",Certification!$C$75),IF(ISBLANK(Certification!$C$91),"",Certification!$C$91),IF(ISBLANK(Certification!$C$107),"",Certification!$C$107)))</f>
        <v/>
      </c>
      <c r="CO26" s="69" t="str">
        <f>IF(ISBLANK($D26),"",CHOOSE($D26,IF(ISBLANK(Certification!$C$45),"",Certification!$C$45),IF(ISBLANK(Certification!$C$61),"",Certification!$C$61),IF(ISBLANK(Certification!$C$77),"",Certification!$C$77),IF(ISBLANK(Certification!$C$93),"",Certification!$C$93),IF(ISBLANK(Certification!$C$109),"",Certification!$C$109)))</f>
        <v/>
      </c>
      <c r="CQ26" s="20" t="s">
        <v>9</v>
      </c>
    </row>
    <row r="27" spans="1:95" s="18" customFormat="1" ht="25.5" x14ac:dyDescent="0.2">
      <c r="A27" s="64">
        <v>18</v>
      </c>
      <c r="B27" s="65" t="str">
        <f t="shared" si="1"/>
        <v/>
      </c>
      <c r="C27" s="230"/>
      <c r="D27" s="31"/>
      <c r="E27" s="233"/>
      <c r="F27" s="233"/>
      <c r="G27" s="233"/>
      <c r="H27" s="32"/>
      <c r="I27" s="31"/>
      <c r="J27" s="32"/>
      <c r="K27" s="32"/>
      <c r="L27" s="32"/>
      <c r="M27" s="56"/>
      <c r="N27" s="32"/>
      <c r="O27" s="56"/>
      <c r="P27" s="31"/>
      <c r="Q27" s="51"/>
      <c r="R27" s="31"/>
      <c r="S27" s="31"/>
      <c r="T27" s="32"/>
      <c r="U27" s="32"/>
      <c r="V27" s="32"/>
      <c r="W27" s="32"/>
      <c r="X27" s="32"/>
      <c r="Y27" s="32"/>
      <c r="Z27" s="32"/>
      <c r="AA27" s="32"/>
      <c r="AB27" s="32"/>
      <c r="AC27" s="32"/>
      <c r="AD27" s="32"/>
      <c r="AE27" s="32"/>
      <c r="AF27" s="32"/>
      <c r="AG27" s="32"/>
      <c r="AH27" s="58"/>
      <c r="AI27" s="51"/>
      <c r="AJ27" s="31"/>
      <c r="AK27" s="31"/>
      <c r="AL27" s="31"/>
      <c r="AM27" s="15"/>
      <c r="AN27" s="16" t="str">
        <f t="shared" si="4"/>
        <v/>
      </c>
      <c r="AO27" s="16" t="str">
        <f t="shared" si="5"/>
        <v/>
      </c>
      <c r="AP27" s="16" t="str">
        <f t="shared" si="6"/>
        <v/>
      </c>
      <c r="AQ27" s="16" t="str">
        <f t="shared" si="7"/>
        <v/>
      </c>
      <c r="AR27" s="16" t="str">
        <f t="shared" si="8"/>
        <v/>
      </c>
      <c r="AS27" s="16" t="str">
        <f t="shared" si="9"/>
        <v/>
      </c>
      <c r="AT27" s="16" t="str">
        <f t="shared" si="2"/>
        <v/>
      </c>
      <c r="AU27" s="16" t="str">
        <f t="shared" si="10"/>
        <v/>
      </c>
      <c r="AV27" s="16" t="str">
        <f t="shared" si="11"/>
        <v/>
      </c>
      <c r="AW27" s="16" t="str">
        <f t="shared" si="12"/>
        <v/>
      </c>
      <c r="AX27" s="16" t="str">
        <f t="shared" si="13"/>
        <v/>
      </c>
      <c r="AY27" s="16" t="str">
        <f t="shared" si="14"/>
        <v/>
      </c>
      <c r="AZ27" s="16" t="str">
        <f t="shared" si="15"/>
        <v/>
      </c>
      <c r="BA27" s="16" t="str">
        <f t="shared" si="16"/>
        <v/>
      </c>
      <c r="BB27" s="16" t="str">
        <f t="shared" si="16"/>
        <v/>
      </c>
      <c r="BC27" s="16" t="str">
        <f t="shared" si="17"/>
        <v/>
      </c>
      <c r="BD27" s="16" t="str">
        <f t="shared" si="18"/>
        <v/>
      </c>
      <c r="BE27" s="16" t="str">
        <f t="shared" si="19"/>
        <v/>
      </c>
      <c r="BF27" s="16" t="str">
        <f t="shared" si="20"/>
        <v/>
      </c>
      <c r="BG27" s="16" t="str">
        <f t="shared" si="21"/>
        <v/>
      </c>
      <c r="BH27" s="16" t="str">
        <f t="shared" si="22"/>
        <v/>
      </c>
      <c r="BI27" s="16" t="str">
        <f t="shared" si="23"/>
        <v/>
      </c>
      <c r="BJ27" s="16" t="str">
        <f t="shared" si="24"/>
        <v/>
      </c>
      <c r="BK27" s="16" t="str">
        <f t="shared" si="25"/>
        <v/>
      </c>
      <c r="BL27" s="16" t="str">
        <f t="shared" si="26"/>
        <v/>
      </c>
      <c r="BM27" s="16" t="str">
        <f t="shared" si="27"/>
        <v/>
      </c>
      <c r="BN27" s="16" t="str">
        <f t="shared" si="28"/>
        <v/>
      </c>
      <c r="BO27" s="16" t="str">
        <f t="shared" si="29"/>
        <v/>
      </c>
      <c r="BP27" s="16" t="str">
        <f t="shared" si="30"/>
        <v/>
      </c>
      <c r="BQ27" s="16" t="str">
        <f t="shared" si="31"/>
        <v/>
      </c>
      <c r="BR27" s="16" t="str">
        <f t="shared" si="32"/>
        <v/>
      </c>
      <c r="BS27" s="16" t="str">
        <f t="shared" si="33"/>
        <v/>
      </c>
      <c r="BT27" s="16" t="str">
        <f t="shared" si="34"/>
        <v/>
      </c>
      <c r="BU27" s="16" t="str">
        <f t="shared" si="34"/>
        <v/>
      </c>
      <c r="BV27" s="16" t="str">
        <f t="shared" si="34"/>
        <v/>
      </c>
      <c r="BW27" s="16" t="str">
        <f t="shared" si="34"/>
        <v/>
      </c>
      <c r="BX27" s="17"/>
      <c r="CA27" s="47"/>
      <c r="CB27" s="47"/>
      <c r="CC27" s="47"/>
      <c r="CD27" s="69" t="str">
        <f t="shared" si="3"/>
        <v/>
      </c>
      <c r="CE27" s="69" t="str">
        <f>IF(ISBLANK($D27),"",CHOOSE($D27,Certification!$C$32,Certification!$C$48,Certification!$C$64,Certification!$C$80,Certification!$C$96))</f>
        <v/>
      </c>
      <c r="CF27" s="69" t="str">
        <f>IF(ISBLANK($D27),"",CHOOSE($D27,Certification!$C$33,Certification!$C$49,Certification!$C$65,Certification!$C$81,Certification!$C$97))</f>
        <v/>
      </c>
      <c r="CG27" s="69" t="str">
        <f>IF(ISBLANK($D27),"",CHOOSE($D27,Certification!$C$34,Certification!$C$50,Certification!$C$66,Certification!$C$82,Certification!$C$98))</f>
        <v/>
      </c>
      <c r="CH27" s="69" t="str">
        <f>IF(ISBLANK($D27),"",CHOOSE($D27,Certification!$C$35,Certification!$C$51,Certification!$C$67,Certification!$C$83,Certification!$C$99))</f>
        <v/>
      </c>
      <c r="CI27" s="69" t="str">
        <f>IF(ISBLANK($D27),"",CHOOSE($D27,Certification!$C$36,Certification!$C$52,Certification!$C$68,Certification!$C$84,Certification!$C$100))</f>
        <v/>
      </c>
      <c r="CJ27" s="69" t="str">
        <f>IF(ISBLANK($D27),"",CHOOSE($D27,Certification!$C$37,Certification!$C$53,Certification!$C$69,Certification!$C$85,Certification!$C$101))</f>
        <v/>
      </c>
      <c r="CK27" s="190" t="str">
        <f>IF(ISBLANK($D27),"",CHOOSE($D27,Certification!$G$39,Certification!$G$55,Certification!$G$71,Certification!$G$87,Certification!$G$103))</f>
        <v/>
      </c>
      <c r="CL27" s="190" t="str">
        <f>IF(ISBLANK($D27),"",CHOOSE($D27,Certification!$G$40,Certification!$G$56,Certification!$G$72,Certification!$G$88,Certification!$G$104))</f>
        <v/>
      </c>
      <c r="CM27" s="190" t="str">
        <f>IF(ISBLANK($D27),"",CHOOSE($D27,Certification!$G$41,Certification!$G$57,Certification!$G$73,Certification!$G$89,Certification!$G$105))</f>
        <v/>
      </c>
      <c r="CN27" s="69" t="str">
        <f>IF(ISBLANK($D27),"",CHOOSE($D27,IF(ISBLANK(Certification!$C$43),"",Certification!$C$43),IF(ISBLANK(Certification!$C$59),"",Certification!$C$59),IF(ISBLANK(Certification!$C$75),"",Certification!$C$75),IF(ISBLANK(Certification!$C$91),"",Certification!$C$91),IF(ISBLANK(Certification!$C$107),"",Certification!$C$107)))</f>
        <v/>
      </c>
      <c r="CO27" s="69" t="str">
        <f>IF(ISBLANK($D27),"",CHOOSE($D27,IF(ISBLANK(Certification!$C$45),"",Certification!$C$45),IF(ISBLANK(Certification!$C$61),"",Certification!$C$61),IF(ISBLANK(Certification!$C$77),"",Certification!$C$77),IF(ISBLANK(Certification!$C$93),"",Certification!$C$93),IF(ISBLANK(Certification!$C$109),"",Certification!$C$109)))</f>
        <v/>
      </c>
      <c r="CQ27" s="20" t="s">
        <v>9</v>
      </c>
    </row>
    <row r="28" spans="1:95" s="18" customFormat="1" ht="25.5" x14ac:dyDescent="0.2">
      <c r="A28" s="64">
        <v>19</v>
      </c>
      <c r="B28" s="65" t="str">
        <f t="shared" si="1"/>
        <v/>
      </c>
      <c r="C28" s="230"/>
      <c r="D28" s="31"/>
      <c r="E28" s="233"/>
      <c r="F28" s="233"/>
      <c r="G28" s="233"/>
      <c r="H28" s="32"/>
      <c r="I28" s="31"/>
      <c r="J28" s="32"/>
      <c r="K28" s="32"/>
      <c r="L28" s="32"/>
      <c r="M28" s="56"/>
      <c r="N28" s="32"/>
      <c r="O28" s="56"/>
      <c r="P28" s="31"/>
      <c r="Q28" s="51"/>
      <c r="R28" s="31"/>
      <c r="S28" s="31"/>
      <c r="T28" s="32"/>
      <c r="U28" s="32"/>
      <c r="V28" s="32"/>
      <c r="W28" s="32"/>
      <c r="X28" s="32"/>
      <c r="Y28" s="32"/>
      <c r="Z28" s="32"/>
      <c r="AA28" s="32"/>
      <c r="AB28" s="32"/>
      <c r="AC28" s="32"/>
      <c r="AD28" s="32"/>
      <c r="AE28" s="32"/>
      <c r="AF28" s="32"/>
      <c r="AG28" s="32"/>
      <c r="AH28" s="58"/>
      <c r="AI28" s="51"/>
      <c r="AJ28" s="31"/>
      <c r="AK28" s="31"/>
      <c r="AL28" s="31"/>
      <c r="AM28" s="15"/>
      <c r="AN28" s="16" t="str">
        <f t="shared" si="4"/>
        <v/>
      </c>
      <c r="AO28" s="16" t="str">
        <f t="shared" si="5"/>
        <v/>
      </c>
      <c r="AP28" s="16" t="str">
        <f t="shared" si="6"/>
        <v/>
      </c>
      <c r="AQ28" s="16" t="str">
        <f t="shared" si="7"/>
        <v/>
      </c>
      <c r="AR28" s="16" t="str">
        <f t="shared" si="8"/>
        <v/>
      </c>
      <c r="AS28" s="16" t="str">
        <f t="shared" si="9"/>
        <v/>
      </c>
      <c r="AT28" s="16" t="str">
        <f t="shared" si="2"/>
        <v/>
      </c>
      <c r="AU28" s="16" t="str">
        <f t="shared" si="10"/>
        <v/>
      </c>
      <c r="AV28" s="16" t="str">
        <f t="shared" si="11"/>
        <v/>
      </c>
      <c r="AW28" s="16" t="str">
        <f t="shared" si="12"/>
        <v/>
      </c>
      <c r="AX28" s="16" t="str">
        <f t="shared" si="13"/>
        <v/>
      </c>
      <c r="AY28" s="16" t="str">
        <f t="shared" si="14"/>
        <v/>
      </c>
      <c r="AZ28" s="16" t="str">
        <f t="shared" si="15"/>
        <v/>
      </c>
      <c r="BA28" s="16" t="str">
        <f t="shared" si="16"/>
        <v/>
      </c>
      <c r="BB28" s="16" t="str">
        <f t="shared" si="16"/>
        <v/>
      </c>
      <c r="BC28" s="16" t="str">
        <f t="shared" si="17"/>
        <v/>
      </c>
      <c r="BD28" s="16" t="str">
        <f t="shared" si="18"/>
        <v/>
      </c>
      <c r="BE28" s="16" t="str">
        <f t="shared" si="19"/>
        <v/>
      </c>
      <c r="BF28" s="16" t="str">
        <f t="shared" si="20"/>
        <v/>
      </c>
      <c r="BG28" s="16" t="str">
        <f t="shared" si="21"/>
        <v/>
      </c>
      <c r="BH28" s="16" t="str">
        <f t="shared" si="22"/>
        <v/>
      </c>
      <c r="BI28" s="16" t="str">
        <f t="shared" si="23"/>
        <v/>
      </c>
      <c r="BJ28" s="16" t="str">
        <f t="shared" si="24"/>
        <v/>
      </c>
      <c r="BK28" s="16" t="str">
        <f t="shared" si="25"/>
        <v/>
      </c>
      <c r="BL28" s="16" t="str">
        <f t="shared" si="26"/>
        <v/>
      </c>
      <c r="BM28" s="16" t="str">
        <f t="shared" si="27"/>
        <v/>
      </c>
      <c r="BN28" s="16" t="str">
        <f t="shared" si="28"/>
        <v/>
      </c>
      <c r="BO28" s="16" t="str">
        <f t="shared" si="29"/>
        <v/>
      </c>
      <c r="BP28" s="16" t="str">
        <f t="shared" si="30"/>
        <v/>
      </c>
      <c r="BQ28" s="16" t="str">
        <f t="shared" si="31"/>
        <v/>
      </c>
      <c r="BR28" s="16" t="str">
        <f t="shared" si="32"/>
        <v/>
      </c>
      <c r="BS28" s="16" t="str">
        <f t="shared" si="33"/>
        <v/>
      </c>
      <c r="BT28" s="16" t="str">
        <f t="shared" si="34"/>
        <v/>
      </c>
      <c r="BU28" s="16" t="str">
        <f t="shared" si="34"/>
        <v/>
      </c>
      <c r="BV28" s="16" t="str">
        <f t="shared" si="34"/>
        <v/>
      </c>
      <c r="BW28" s="16" t="str">
        <f t="shared" si="34"/>
        <v/>
      </c>
      <c r="BX28" s="17"/>
      <c r="CA28" s="47"/>
      <c r="CB28" s="47"/>
      <c r="CC28" s="47"/>
      <c r="CD28" s="69" t="str">
        <f t="shared" si="3"/>
        <v/>
      </c>
      <c r="CE28" s="69" t="str">
        <f>IF(ISBLANK($D28),"",CHOOSE($D28,Certification!$C$32,Certification!$C$48,Certification!$C$64,Certification!$C$80,Certification!$C$96))</f>
        <v/>
      </c>
      <c r="CF28" s="69" t="str">
        <f>IF(ISBLANK($D28),"",CHOOSE($D28,Certification!$C$33,Certification!$C$49,Certification!$C$65,Certification!$C$81,Certification!$C$97))</f>
        <v/>
      </c>
      <c r="CG28" s="69" t="str">
        <f>IF(ISBLANK($D28),"",CHOOSE($D28,Certification!$C$34,Certification!$C$50,Certification!$C$66,Certification!$C$82,Certification!$C$98))</f>
        <v/>
      </c>
      <c r="CH28" s="69" t="str">
        <f>IF(ISBLANK($D28),"",CHOOSE($D28,Certification!$C$35,Certification!$C$51,Certification!$C$67,Certification!$C$83,Certification!$C$99))</f>
        <v/>
      </c>
      <c r="CI28" s="69" t="str">
        <f>IF(ISBLANK($D28),"",CHOOSE($D28,Certification!$C$36,Certification!$C$52,Certification!$C$68,Certification!$C$84,Certification!$C$100))</f>
        <v/>
      </c>
      <c r="CJ28" s="69" t="str">
        <f>IF(ISBLANK($D28),"",CHOOSE($D28,Certification!$C$37,Certification!$C$53,Certification!$C$69,Certification!$C$85,Certification!$C$101))</f>
        <v/>
      </c>
      <c r="CK28" s="190" t="str">
        <f>IF(ISBLANK($D28),"",CHOOSE($D28,Certification!$G$39,Certification!$G$55,Certification!$G$71,Certification!$G$87,Certification!$G$103))</f>
        <v/>
      </c>
      <c r="CL28" s="190" t="str">
        <f>IF(ISBLANK($D28),"",CHOOSE($D28,Certification!$G$40,Certification!$G$56,Certification!$G$72,Certification!$G$88,Certification!$G$104))</f>
        <v/>
      </c>
      <c r="CM28" s="190" t="str">
        <f>IF(ISBLANK($D28),"",CHOOSE($D28,Certification!$G$41,Certification!$G$57,Certification!$G$73,Certification!$G$89,Certification!$G$105))</f>
        <v/>
      </c>
      <c r="CN28" s="69" t="str">
        <f>IF(ISBLANK($D28),"",CHOOSE($D28,IF(ISBLANK(Certification!$C$43),"",Certification!$C$43),IF(ISBLANK(Certification!$C$59),"",Certification!$C$59),IF(ISBLANK(Certification!$C$75),"",Certification!$C$75),IF(ISBLANK(Certification!$C$91),"",Certification!$C$91),IF(ISBLANK(Certification!$C$107),"",Certification!$C$107)))</f>
        <v/>
      </c>
      <c r="CO28" s="69" t="str">
        <f>IF(ISBLANK($D28),"",CHOOSE($D28,IF(ISBLANK(Certification!$C$45),"",Certification!$C$45),IF(ISBLANK(Certification!$C$61),"",Certification!$C$61),IF(ISBLANK(Certification!$C$77),"",Certification!$C$77),IF(ISBLANK(Certification!$C$93),"",Certification!$C$93),IF(ISBLANK(Certification!$C$109),"",Certification!$C$109)))</f>
        <v/>
      </c>
      <c r="CQ28" s="20" t="s">
        <v>9</v>
      </c>
    </row>
    <row r="29" spans="1:95" s="18" customFormat="1" ht="25.5" x14ac:dyDescent="0.2">
      <c r="A29" s="64">
        <v>20</v>
      </c>
      <c r="B29" s="65" t="str">
        <f t="shared" si="1"/>
        <v/>
      </c>
      <c r="C29" s="230"/>
      <c r="D29" s="31"/>
      <c r="E29" s="233"/>
      <c r="F29" s="233"/>
      <c r="G29" s="233"/>
      <c r="H29" s="32"/>
      <c r="I29" s="31"/>
      <c r="J29" s="32"/>
      <c r="K29" s="32"/>
      <c r="L29" s="32"/>
      <c r="M29" s="56"/>
      <c r="N29" s="32"/>
      <c r="O29" s="56"/>
      <c r="P29" s="31"/>
      <c r="Q29" s="51"/>
      <c r="R29" s="31"/>
      <c r="S29" s="31"/>
      <c r="T29" s="32"/>
      <c r="U29" s="32"/>
      <c r="V29" s="32"/>
      <c r="W29" s="32"/>
      <c r="X29" s="32"/>
      <c r="Y29" s="32"/>
      <c r="Z29" s="32"/>
      <c r="AA29" s="32"/>
      <c r="AB29" s="32"/>
      <c r="AC29" s="32"/>
      <c r="AD29" s="32"/>
      <c r="AE29" s="32"/>
      <c r="AF29" s="32"/>
      <c r="AG29" s="32"/>
      <c r="AH29" s="58"/>
      <c r="AI29" s="51"/>
      <c r="AJ29" s="31"/>
      <c r="AK29" s="31"/>
      <c r="AL29" s="31"/>
      <c r="AM29" s="15"/>
      <c r="AN29" s="16" t="str">
        <f t="shared" si="4"/>
        <v/>
      </c>
      <c r="AO29" s="16" t="str">
        <f t="shared" si="5"/>
        <v/>
      </c>
      <c r="AP29" s="16" t="str">
        <f t="shared" si="6"/>
        <v/>
      </c>
      <c r="AQ29" s="16" t="str">
        <f t="shared" si="7"/>
        <v/>
      </c>
      <c r="AR29" s="16" t="str">
        <f t="shared" si="8"/>
        <v/>
      </c>
      <c r="AS29" s="16" t="str">
        <f t="shared" si="9"/>
        <v/>
      </c>
      <c r="AT29" s="16" t="str">
        <f t="shared" si="2"/>
        <v/>
      </c>
      <c r="AU29" s="16" t="str">
        <f t="shared" si="10"/>
        <v/>
      </c>
      <c r="AV29" s="16" t="str">
        <f t="shared" si="11"/>
        <v/>
      </c>
      <c r="AW29" s="16" t="str">
        <f t="shared" si="12"/>
        <v/>
      </c>
      <c r="AX29" s="16" t="str">
        <f t="shared" si="13"/>
        <v/>
      </c>
      <c r="AY29" s="16" t="str">
        <f t="shared" si="14"/>
        <v/>
      </c>
      <c r="AZ29" s="16" t="str">
        <f t="shared" si="15"/>
        <v/>
      </c>
      <c r="BA29" s="16" t="str">
        <f t="shared" si="16"/>
        <v/>
      </c>
      <c r="BB29" s="16" t="str">
        <f t="shared" si="16"/>
        <v/>
      </c>
      <c r="BC29" s="16" t="str">
        <f t="shared" si="17"/>
        <v/>
      </c>
      <c r="BD29" s="16" t="str">
        <f t="shared" si="18"/>
        <v/>
      </c>
      <c r="BE29" s="16" t="str">
        <f t="shared" si="19"/>
        <v/>
      </c>
      <c r="BF29" s="16" t="str">
        <f t="shared" si="20"/>
        <v/>
      </c>
      <c r="BG29" s="16" t="str">
        <f t="shared" si="21"/>
        <v/>
      </c>
      <c r="BH29" s="16" t="str">
        <f t="shared" si="22"/>
        <v/>
      </c>
      <c r="BI29" s="16" t="str">
        <f t="shared" si="23"/>
        <v/>
      </c>
      <c r="BJ29" s="16" t="str">
        <f t="shared" si="24"/>
        <v/>
      </c>
      <c r="BK29" s="16" t="str">
        <f t="shared" si="25"/>
        <v/>
      </c>
      <c r="BL29" s="16" t="str">
        <f t="shared" si="26"/>
        <v/>
      </c>
      <c r="BM29" s="16" t="str">
        <f t="shared" si="27"/>
        <v/>
      </c>
      <c r="BN29" s="16" t="str">
        <f t="shared" si="28"/>
        <v/>
      </c>
      <c r="BO29" s="16" t="str">
        <f t="shared" si="29"/>
        <v/>
      </c>
      <c r="BP29" s="16" t="str">
        <f t="shared" si="30"/>
        <v/>
      </c>
      <c r="BQ29" s="16" t="str">
        <f t="shared" si="31"/>
        <v/>
      </c>
      <c r="BR29" s="16" t="str">
        <f t="shared" si="32"/>
        <v/>
      </c>
      <c r="BS29" s="16" t="str">
        <f t="shared" si="33"/>
        <v/>
      </c>
      <c r="BT29" s="16" t="str">
        <f t="shared" si="34"/>
        <v/>
      </c>
      <c r="BU29" s="16" t="str">
        <f t="shared" si="34"/>
        <v/>
      </c>
      <c r="BV29" s="16" t="str">
        <f t="shared" si="34"/>
        <v/>
      </c>
      <c r="BW29" s="16" t="str">
        <f t="shared" si="34"/>
        <v/>
      </c>
      <c r="BX29" s="17"/>
      <c r="CA29" s="47"/>
      <c r="CB29" s="47"/>
      <c r="CC29" s="47"/>
      <c r="CD29" s="69" t="str">
        <f t="shared" si="3"/>
        <v/>
      </c>
      <c r="CE29" s="69" t="str">
        <f>IF(ISBLANK($D29),"",CHOOSE($D29,Certification!$C$32,Certification!$C$48,Certification!$C$64,Certification!$C$80,Certification!$C$96))</f>
        <v/>
      </c>
      <c r="CF29" s="69" t="str">
        <f>IF(ISBLANK($D29),"",CHOOSE($D29,Certification!$C$33,Certification!$C$49,Certification!$C$65,Certification!$C$81,Certification!$C$97))</f>
        <v/>
      </c>
      <c r="CG29" s="69" t="str">
        <f>IF(ISBLANK($D29),"",CHOOSE($D29,Certification!$C$34,Certification!$C$50,Certification!$C$66,Certification!$C$82,Certification!$C$98))</f>
        <v/>
      </c>
      <c r="CH29" s="69" t="str">
        <f>IF(ISBLANK($D29),"",CHOOSE($D29,Certification!$C$35,Certification!$C$51,Certification!$C$67,Certification!$C$83,Certification!$C$99))</f>
        <v/>
      </c>
      <c r="CI29" s="69" t="str">
        <f>IF(ISBLANK($D29),"",CHOOSE($D29,Certification!$C$36,Certification!$C$52,Certification!$C$68,Certification!$C$84,Certification!$C$100))</f>
        <v/>
      </c>
      <c r="CJ29" s="69" t="str">
        <f>IF(ISBLANK($D29),"",CHOOSE($D29,Certification!$C$37,Certification!$C$53,Certification!$C$69,Certification!$C$85,Certification!$C$101))</f>
        <v/>
      </c>
      <c r="CK29" s="190" t="str">
        <f>IF(ISBLANK($D29),"",CHOOSE($D29,Certification!$G$39,Certification!$G$55,Certification!$G$71,Certification!$G$87,Certification!$G$103))</f>
        <v/>
      </c>
      <c r="CL29" s="190" t="str">
        <f>IF(ISBLANK($D29),"",CHOOSE($D29,Certification!$G$40,Certification!$G$56,Certification!$G$72,Certification!$G$88,Certification!$G$104))</f>
        <v/>
      </c>
      <c r="CM29" s="190" t="str">
        <f>IF(ISBLANK($D29),"",CHOOSE($D29,Certification!$G$41,Certification!$G$57,Certification!$G$73,Certification!$G$89,Certification!$G$105))</f>
        <v/>
      </c>
      <c r="CN29" s="69" t="str">
        <f>IF(ISBLANK($D29),"",CHOOSE($D29,IF(ISBLANK(Certification!$C$43),"",Certification!$C$43),IF(ISBLANK(Certification!$C$59),"",Certification!$C$59),IF(ISBLANK(Certification!$C$75),"",Certification!$C$75),IF(ISBLANK(Certification!$C$91),"",Certification!$C$91),IF(ISBLANK(Certification!$C$107),"",Certification!$C$107)))</f>
        <v/>
      </c>
      <c r="CO29" s="69" t="str">
        <f>IF(ISBLANK($D29),"",CHOOSE($D29,IF(ISBLANK(Certification!$C$45),"",Certification!$C$45),IF(ISBLANK(Certification!$C$61),"",Certification!$C$61),IF(ISBLANK(Certification!$C$77),"",Certification!$C$77),IF(ISBLANK(Certification!$C$93),"",Certification!$C$93),IF(ISBLANK(Certification!$C$109),"",Certification!$C$109)))</f>
        <v/>
      </c>
      <c r="CQ29" s="20" t="s">
        <v>9</v>
      </c>
    </row>
    <row r="30" spans="1:95" s="18" customFormat="1" ht="25.5" x14ac:dyDescent="0.2">
      <c r="A30" s="64">
        <v>21</v>
      </c>
      <c r="B30" s="65" t="str">
        <f t="shared" si="1"/>
        <v/>
      </c>
      <c r="C30" s="230"/>
      <c r="D30" s="31"/>
      <c r="E30" s="233"/>
      <c r="F30" s="233"/>
      <c r="G30" s="233"/>
      <c r="H30" s="32"/>
      <c r="I30" s="31"/>
      <c r="J30" s="32"/>
      <c r="K30" s="32"/>
      <c r="L30" s="32"/>
      <c r="M30" s="56"/>
      <c r="N30" s="32"/>
      <c r="O30" s="56"/>
      <c r="P30" s="31"/>
      <c r="Q30" s="51"/>
      <c r="R30" s="31"/>
      <c r="S30" s="31"/>
      <c r="T30" s="32"/>
      <c r="U30" s="32"/>
      <c r="V30" s="32"/>
      <c r="W30" s="32"/>
      <c r="X30" s="32"/>
      <c r="Y30" s="32"/>
      <c r="Z30" s="32"/>
      <c r="AA30" s="32"/>
      <c r="AB30" s="32"/>
      <c r="AC30" s="32"/>
      <c r="AD30" s="32"/>
      <c r="AE30" s="32"/>
      <c r="AF30" s="32"/>
      <c r="AG30" s="32"/>
      <c r="AH30" s="58"/>
      <c r="AI30" s="51"/>
      <c r="AJ30" s="31"/>
      <c r="AK30" s="31"/>
      <c r="AL30" s="31"/>
      <c r="AM30" s="15"/>
      <c r="AN30" s="16" t="str">
        <f t="shared" si="4"/>
        <v/>
      </c>
      <c r="AO30" s="16" t="str">
        <f t="shared" si="5"/>
        <v/>
      </c>
      <c r="AP30" s="16" t="str">
        <f t="shared" si="6"/>
        <v/>
      </c>
      <c r="AQ30" s="16" t="str">
        <f t="shared" si="7"/>
        <v/>
      </c>
      <c r="AR30" s="16" t="str">
        <f t="shared" si="8"/>
        <v/>
      </c>
      <c r="AS30" s="16" t="str">
        <f t="shared" si="9"/>
        <v/>
      </c>
      <c r="AT30" s="16" t="str">
        <f t="shared" si="2"/>
        <v/>
      </c>
      <c r="AU30" s="16" t="str">
        <f t="shared" si="10"/>
        <v/>
      </c>
      <c r="AV30" s="16" t="str">
        <f t="shared" si="11"/>
        <v/>
      </c>
      <c r="AW30" s="16" t="str">
        <f t="shared" si="12"/>
        <v/>
      </c>
      <c r="AX30" s="16" t="str">
        <f t="shared" si="13"/>
        <v/>
      </c>
      <c r="AY30" s="16" t="str">
        <f t="shared" si="14"/>
        <v/>
      </c>
      <c r="AZ30" s="16" t="str">
        <f t="shared" si="15"/>
        <v/>
      </c>
      <c r="BA30" s="16" t="str">
        <f t="shared" si="16"/>
        <v/>
      </c>
      <c r="BB30" s="16" t="str">
        <f t="shared" si="16"/>
        <v/>
      </c>
      <c r="BC30" s="16" t="str">
        <f t="shared" si="17"/>
        <v/>
      </c>
      <c r="BD30" s="16" t="str">
        <f t="shared" si="18"/>
        <v/>
      </c>
      <c r="BE30" s="16" t="str">
        <f t="shared" si="19"/>
        <v/>
      </c>
      <c r="BF30" s="16" t="str">
        <f t="shared" si="20"/>
        <v/>
      </c>
      <c r="BG30" s="16" t="str">
        <f t="shared" si="21"/>
        <v/>
      </c>
      <c r="BH30" s="16" t="str">
        <f t="shared" si="22"/>
        <v/>
      </c>
      <c r="BI30" s="16" t="str">
        <f t="shared" si="23"/>
        <v/>
      </c>
      <c r="BJ30" s="16" t="str">
        <f t="shared" si="24"/>
        <v/>
      </c>
      <c r="BK30" s="16" t="str">
        <f t="shared" si="25"/>
        <v/>
      </c>
      <c r="BL30" s="16" t="str">
        <f t="shared" si="26"/>
        <v/>
      </c>
      <c r="BM30" s="16" t="str">
        <f t="shared" si="27"/>
        <v/>
      </c>
      <c r="BN30" s="16" t="str">
        <f t="shared" si="28"/>
        <v/>
      </c>
      <c r="BO30" s="16" t="str">
        <f t="shared" si="29"/>
        <v/>
      </c>
      <c r="BP30" s="16" t="str">
        <f t="shared" si="30"/>
        <v/>
      </c>
      <c r="BQ30" s="16" t="str">
        <f t="shared" si="31"/>
        <v/>
      </c>
      <c r="BR30" s="16" t="str">
        <f t="shared" si="32"/>
        <v/>
      </c>
      <c r="BS30" s="16" t="str">
        <f t="shared" si="33"/>
        <v/>
      </c>
      <c r="BT30" s="16" t="str">
        <f t="shared" si="34"/>
        <v/>
      </c>
      <c r="BU30" s="16" t="str">
        <f t="shared" si="34"/>
        <v/>
      </c>
      <c r="BV30" s="16" t="str">
        <f t="shared" si="34"/>
        <v/>
      </c>
      <c r="BW30" s="16" t="str">
        <f t="shared" si="34"/>
        <v/>
      </c>
      <c r="BX30" s="17"/>
      <c r="CA30" s="47"/>
      <c r="CB30" s="47"/>
      <c r="CC30" s="47"/>
      <c r="CD30" s="69" t="str">
        <f t="shared" si="3"/>
        <v/>
      </c>
      <c r="CE30" s="69" t="str">
        <f>IF(ISBLANK($D30),"",CHOOSE($D30,Certification!$C$32,Certification!$C$48,Certification!$C$64,Certification!$C$80,Certification!$C$96))</f>
        <v/>
      </c>
      <c r="CF30" s="69" t="str">
        <f>IF(ISBLANK($D30),"",CHOOSE($D30,Certification!$C$33,Certification!$C$49,Certification!$C$65,Certification!$C$81,Certification!$C$97))</f>
        <v/>
      </c>
      <c r="CG30" s="69" t="str">
        <f>IF(ISBLANK($D30),"",CHOOSE($D30,Certification!$C$34,Certification!$C$50,Certification!$C$66,Certification!$C$82,Certification!$C$98))</f>
        <v/>
      </c>
      <c r="CH30" s="69" t="str">
        <f>IF(ISBLANK($D30),"",CHOOSE($D30,Certification!$C$35,Certification!$C$51,Certification!$C$67,Certification!$C$83,Certification!$C$99))</f>
        <v/>
      </c>
      <c r="CI30" s="69" t="str">
        <f>IF(ISBLANK($D30),"",CHOOSE($D30,Certification!$C$36,Certification!$C$52,Certification!$C$68,Certification!$C$84,Certification!$C$100))</f>
        <v/>
      </c>
      <c r="CJ30" s="69" t="str">
        <f>IF(ISBLANK($D30),"",CHOOSE($D30,Certification!$C$37,Certification!$C$53,Certification!$C$69,Certification!$C$85,Certification!$C$101))</f>
        <v/>
      </c>
      <c r="CK30" s="190" t="str">
        <f>IF(ISBLANK($D30),"",CHOOSE($D30,Certification!$G$39,Certification!$G$55,Certification!$G$71,Certification!$G$87,Certification!$G$103))</f>
        <v/>
      </c>
      <c r="CL30" s="190" t="str">
        <f>IF(ISBLANK($D30),"",CHOOSE($D30,Certification!$G$40,Certification!$G$56,Certification!$G$72,Certification!$G$88,Certification!$G$104))</f>
        <v/>
      </c>
      <c r="CM30" s="190" t="str">
        <f>IF(ISBLANK($D30),"",CHOOSE($D30,Certification!$G$41,Certification!$G$57,Certification!$G$73,Certification!$G$89,Certification!$G$105))</f>
        <v/>
      </c>
      <c r="CN30" s="69" t="str">
        <f>IF(ISBLANK($D30),"",CHOOSE($D30,IF(ISBLANK(Certification!$C$43),"",Certification!$C$43),IF(ISBLANK(Certification!$C$59),"",Certification!$C$59),IF(ISBLANK(Certification!$C$75),"",Certification!$C$75),IF(ISBLANK(Certification!$C$91),"",Certification!$C$91),IF(ISBLANK(Certification!$C$107),"",Certification!$C$107)))</f>
        <v/>
      </c>
      <c r="CO30" s="69" t="str">
        <f>IF(ISBLANK($D30),"",CHOOSE($D30,IF(ISBLANK(Certification!$C$45),"",Certification!$C$45),IF(ISBLANK(Certification!$C$61),"",Certification!$C$61),IF(ISBLANK(Certification!$C$77),"",Certification!$C$77),IF(ISBLANK(Certification!$C$93),"",Certification!$C$93),IF(ISBLANK(Certification!$C$109),"",Certification!$C$109)))</f>
        <v/>
      </c>
      <c r="CQ30" s="20" t="s">
        <v>9</v>
      </c>
    </row>
    <row r="31" spans="1:95" s="18" customFormat="1" ht="25.5" x14ac:dyDescent="0.2">
      <c r="A31" s="64">
        <v>22</v>
      </c>
      <c r="B31" s="65" t="str">
        <f t="shared" si="1"/>
        <v/>
      </c>
      <c r="C31" s="230"/>
      <c r="D31" s="31"/>
      <c r="E31" s="233"/>
      <c r="F31" s="233"/>
      <c r="G31" s="233"/>
      <c r="H31" s="32"/>
      <c r="I31" s="31"/>
      <c r="J31" s="32"/>
      <c r="K31" s="32"/>
      <c r="L31" s="32"/>
      <c r="M31" s="56"/>
      <c r="N31" s="32"/>
      <c r="O31" s="56"/>
      <c r="P31" s="31"/>
      <c r="Q31" s="51"/>
      <c r="R31" s="31"/>
      <c r="S31" s="31"/>
      <c r="T31" s="32"/>
      <c r="U31" s="32"/>
      <c r="V31" s="32"/>
      <c r="W31" s="32"/>
      <c r="X31" s="32"/>
      <c r="Y31" s="32"/>
      <c r="Z31" s="32"/>
      <c r="AA31" s="32"/>
      <c r="AB31" s="32"/>
      <c r="AC31" s="32"/>
      <c r="AD31" s="32"/>
      <c r="AE31" s="32"/>
      <c r="AF31" s="32"/>
      <c r="AG31" s="32"/>
      <c r="AH31" s="58"/>
      <c r="AI31" s="51"/>
      <c r="AJ31" s="31"/>
      <c r="AK31" s="31"/>
      <c r="AL31" s="31"/>
      <c r="AM31" s="15"/>
      <c r="AN31" s="16" t="str">
        <f t="shared" si="4"/>
        <v/>
      </c>
      <c r="AO31" s="16" t="str">
        <f t="shared" si="5"/>
        <v/>
      </c>
      <c r="AP31" s="16" t="str">
        <f t="shared" si="6"/>
        <v/>
      </c>
      <c r="AQ31" s="16" t="str">
        <f t="shared" si="7"/>
        <v/>
      </c>
      <c r="AR31" s="16" t="str">
        <f t="shared" si="8"/>
        <v/>
      </c>
      <c r="AS31" s="16" t="str">
        <f t="shared" si="9"/>
        <v/>
      </c>
      <c r="AT31" s="16" t="str">
        <f t="shared" si="2"/>
        <v/>
      </c>
      <c r="AU31" s="16" t="str">
        <f t="shared" si="10"/>
        <v/>
      </c>
      <c r="AV31" s="16" t="str">
        <f t="shared" si="11"/>
        <v/>
      </c>
      <c r="AW31" s="16" t="str">
        <f t="shared" si="12"/>
        <v/>
      </c>
      <c r="AX31" s="16" t="str">
        <f t="shared" si="13"/>
        <v/>
      </c>
      <c r="AY31" s="16" t="str">
        <f t="shared" si="14"/>
        <v/>
      </c>
      <c r="AZ31" s="16" t="str">
        <f t="shared" si="15"/>
        <v/>
      </c>
      <c r="BA31" s="16" t="str">
        <f t="shared" si="16"/>
        <v/>
      </c>
      <c r="BB31" s="16" t="str">
        <f t="shared" si="16"/>
        <v/>
      </c>
      <c r="BC31" s="16" t="str">
        <f t="shared" si="17"/>
        <v/>
      </c>
      <c r="BD31" s="16" t="str">
        <f t="shared" si="18"/>
        <v/>
      </c>
      <c r="BE31" s="16" t="str">
        <f t="shared" si="19"/>
        <v/>
      </c>
      <c r="BF31" s="16" t="str">
        <f t="shared" si="20"/>
        <v/>
      </c>
      <c r="BG31" s="16" t="str">
        <f t="shared" si="21"/>
        <v/>
      </c>
      <c r="BH31" s="16" t="str">
        <f t="shared" si="22"/>
        <v/>
      </c>
      <c r="BI31" s="16" t="str">
        <f t="shared" si="23"/>
        <v/>
      </c>
      <c r="BJ31" s="16" t="str">
        <f t="shared" si="24"/>
        <v/>
      </c>
      <c r="BK31" s="16" t="str">
        <f t="shared" si="25"/>
        <v/>
      </c>
      <c r="BL31" s="16" t="str">
        <f t="shared" si="26"/>
        <v/>
      </c>
      <c r="BM31" s="16" t="str">
        <f t="shared" si="27"/>
        <v/>
      </c>
      <c r="BN31" s="16" t="str">
        <f t="shared" si="28"/>
        <v/>
      </c>
      <c r="BO31" s="16" t="str">
        <f t="shared" si="29"/>
        <v/>
      </c>
      <c r="BP31" s="16" t="str">
        <f t="shared" si="30"/>
        <v/>
      </c>
      <c r="BQ31" s="16" t="str">
        <f t="shared" si="31"/>
        <v/>
      </c>
      <c r="BR31" s="16" t="str">
        <f t="shared" si="32"/>
        <v/>
      </c>
      <c r="BS31" s="16" t="str">
        <f t="shared" si="33"/>
        <v/>
      </c>
      <c r="BT31" s="16" t="str">
        <f t="shared" si="34"/>
        <v/>
      </c>
      <c r="BU31" s="16" t="str">
        <f t="shared" si="34"/>
        <v/>
      </c>
      <c r="BV31" s="16" t="str">
        <f t="shared" si="34"/>
        <v/>
      </c>
      <c r="BW31" s="16" t="str">
        <f t="shared" si="34"/>
        <v/>
      </c>
      <c r="BX31" s="17"/>
      <c r="CA31" s="47"/>
      <c r="CB31" s="47"/>
      <c r="CC31" s="47"/>
      <c r="CD31" s="69" t="str">
        <f t="shared" si="3"/>
        <v/>
      </c>
      <c r="CE31" s="69" t="str">
        <f>IF(ISBLANK($D31),"",CHOOSE($D31,Certification!$C$32,Certification!$C$48,Certification!$C$64,Certification!$C$80,Certification!$C$96))</f>
        <v/>
      </c>
      <c r="CF31" s="69" t="str">
        <f>IF(ISBLANK($D31),"",CHOOSE($D31,Certification!$C$33,Certification!$C$49,Certification!$C$65,Certification!$C$81,Certification!$C$97))</f>
        <v/>
      </c>
      <c r="CG31" s="69" t="str">
        <f>IF(ISBLANK($D31),"",CHOOSE($D31,Certification!$C$34,Certification!$C$50,Certification!$C$66,Certification!$C$82,Certification!$C$98))</f>
        <v/>
      </c>
      <c r="CH31" s="69" t="str">
        <f>IF(ISBLANK($D31),"",CHOOSE($D31,Certification!$C$35,Certification!$C$51,Certification!$C$67,Certification!$C$83,Certification!$C$99))</f>
        <v/>
      </c>
      <c r="CI31" s="69" t="str">
        <f>IF(ISBLANK($D31),"",CHOOSE($D31,Certification!$C$36,Certification!$C$52,Certification!$C$68,Certification!$C$84,Certification!$C$100))</f>
        <v/>
      </c>
      <c r="CJ31" s="69" t="str">
        <f>IF(ISBLANK($D31),"",CHOOSE($D31,Certification!$C$37,Certification!$C$53,Certification!$C$69,Certification!$C$85,Certification!$C$101))</f>
        <v/>
      </c>
      <c r="CK31" s="190" t="str">
        <f>IF(ISBLANK($D31),"",CHOOSE($D31,Certification!$G$39,Certification!$G$55,Certification!$G$71,Certification!$G$87,Certification!$G$103))</f>
        <v/>
      </c>
      <c r="CL31" s="190" t="str">
        <f>IF(ISBLANK($D31),"",CHOOSE($D31,Certification!$G$40,Certification!$G$56,Certification!$G$72,Certification!$G$88,Certification!$G$104))</f>
        <v/>
      </c>
      <c r="CM31" s="190" t="str">
        <f>IF(ISBLANK($D31),"",CHOOSE($D31,Certification!$G$41,Certification!$G$57,Certification!$G$73,Certification!$G$89,Certification!$G$105))</f>
        <v/>
      </c>
      <c r="CN31" s="69" t="str">
        <f>IF(ISBLANK($D31),"",CHOOSE($D31,IF(ISBLANK(Certification!$C$43),"",Certification!$C$43),IF(ISBLANK(Certification!$C$59),"",Certification!$C$59),IF(ISBLANK(Certification!$C$75),"",Certification!$C$75),IF(ISBLANK(Certification!$C$91),"",Certification!$C$91),IF(ISBLANK(Certification!$C$107),"",Certification!$C$107)))</f>
        <v/>
      </c>
      <c r="CO31" s="69" t="str">
        <f>IF(ISBLANK($D31),"",CHOOSE($D31,IF(ISBLANK(Certification!$C$45),"",Certification!$C$45),IF(ISBLANK(Certification!$C$61),"",Certification!$C$61),IF(ISBLANK(Certification!$C$77),"",Certification!$C$77),IF(ISBLANK(Certification!$C$93),"",Certification!$C$93),IF(ISBLANK(Certification!$C$109),"",Certification!$C$109)))</f>
        <v/>
      </c>
      <c r="CQ31" s="20" t="s">
        <v>9</v>
      </c>
    </row>
    <row r="32" spans="1:95" s="18" customFormat="1" ht="25.5" x14ac:dyDescent="0.2">
      <c r="A32" s="64">
        <v>23</v>
      </c>
      <c r="B32" s="65" t="str">
        <f t="shared" si="1"/>
        <v/>
      </c>
      <c r="C32" s="230"/>
      <c r="D32" s="31"/>
      <c r="E32" s="233"/>
      <c r="F32" s="233"/>
      <c r="G32" s="233"/>
      <c r="H32" s="32"/>
      <c r="I32" s="31"/>
      <c r="J32" s="32"/>
      <c r="K32" s="32"/>
      <c r="L32" s="32"/>
      <c r="M32" s="56"/>
      <c r="N32" s="32"/>
      <c r="O32" s="56"/>
      <c r="P32" s="31"/>
      <c r="Q32" s="51"/>
      <c r="R32" s="31"/>
      <c r="S32" s="31"/>
      <c r="T32" s="32"/>
      <c r="U32" s="32"/>
      <c r="V32" s="32"/>
      <c r="W32" s="32"/>
      <c r="X32" s="32"/>
      <c r="Y32" s="32"/>
      <c r="Z32" s="32"/>
      <c r="AA32" s="32"/>
      <c r="AB32" s="32"/>
      <c r="AC32" s="32"/>
      <c r="AD32" s="32"/>
      <c r="AE32" s="32"/>
      <c r="AF32" s="32"/>
      <c r="AG32" s="32"/>
      <c r="AH32" s="58"/>
      <c r="AI32" s="51"/>
      <c r="AJ32" s="31"/>
      <c r="AK32" s="31"/>
      <c r="AL32" s="31"/>
      <c r="AM32" s="15"/>
      <c r="AN32" s="16" t="str">
        <f t="shared" si="4"/>
        <v/>
      </c>
      <c r="AO32" s="16" t="str">
        <f t="shared" si="5"/>
        <v/>
      </c>
      <c r="AP32" s="16" t="str">
        <f t="shared" si="6"/>
        <v/>
      </c>
      <c r="AQ32" s="16" t="str">
        <f t="shared" si="7"/>
        <v/>
      </c>
      <c r="AR32" s="16" t="str">
        <f t="shared" si="8"/>
        <v/>
      </c>
      <c r="AS32" s="16" t="str">
        <f t="shared" si="9"/>
        <v/>
      </c>
      <c r="AT32" s="16" t="str">
        <f t="shared" si="2"/>
        <v/>
      </c>
      <c r="AU32" s="16" t="str">
        <f t="shared" si="10"/>
        <v/>
      </c>
      <c r="AV32" s="16" t="str">
        <f t="shared" si="11"/>
        <v/>
      </c>
      <c r="AW32" s="16" t="str">
        <f t="shared" si="12"/>
        <v/>
      </c>
      <c r="AX32" s="16" t="str">
        <f t="shared" si="13"/>
        <v/>
      </c>
      <c r="AY32" s="16" t="str">
        <f t="shared" si="14"/>
        <v/>
      </c>
      <c r="AZ32" s="16" t="str">
        <f t="shared" si="15"/>
        <v/>
      </c>
      <c r="BA32" s="16" t="str">
        <f t="shared" si="16"/>
        <v/>
      </c>
      <c r="BB32" s="16" t="str">
        <f t="shared" si="16"/>
        <v/>
      </c>
      <c r="BC32" s="16" t="str">
        <f t="shared" si="17"/>
        <v/>
      </c>
      <c r="BD32" s="16" t="str">
        <f t="shared" si="18"/>
        <v/>
      </c>
      <c r="BE32" s="16" t="str">
        <f t="shared" si="19"/>
        <v/>
      </c>
      <c r="BF32" s="16" t="str">
        <f t="shared" si="20"/>
        <v/>
      </c>
      <c r="BG32" s="16" t="str">
        <f t="shared" si="21"/>
        <v/>
      </c>
      <c r="BH32" s="16" t="str">
        <f t="shared" si="22"/>
        <v/>
      </c>
      <c r="BI32" s="16" t="str">
        <f t="shared" si="23"/>
        <v/>
      </c>
      <c r="BJ32" s="16" t="str">
        <f t="shared" si="24"/>
        <v/>
      </c>
      <c r="BK32" s="16" t="str">
        <f t="shared" si="25"/>
        <v/>
      </c>
      <c r="BL32" s="16" t="str">
        <f t="shared" si="26"/>
        <v/>
      </c>
      <c r="BM32" s="16" t="str">
        <f t="shared" si="27"/>
        <v/>
      </c>
      <c r="BN32" s="16" t="str">
        <f t="shared" si="28"/>
        <v/>
      </c>
      <c r="BO32" s="16" t="str">
        <f t="shared" si="29"/>
        <v/>
      </c>
      <c r="BP32" s="16" t="str">
        <f t="shared" si="30"/>
        <v/>
      </c>
      <c r="BQ32" s="16" t="str">
        <f t="shared" si="31"/>
        <v/>
      </c>
      <c r="BR32" s="16" t="str">
        <f t="shared" si="32"/>
        <v/>
      </c>
      <c r="BS32" s="16" t="str">
        <f t="shared" si="33"/>
        <v/>
      </c>
      <c r="BT32" s="16" t="str">
        <f t="shared" si="34"/>
        <v/>
      </c>
      <c r="BU32" s="16" t="str">
        <f t="shared" si="34"/>
        <v/>
      </c>
      <c r="BV32" s="16" t="str">
        <f t="shared" si="34"/>
        <v/>
      </c>
      <c r="BW32" s="16" t="str">
        <f t="shared" si="34"/>
        <v/>
      </c>
      <c r="BX32" s="17"/>
      <c r="CA32" s="47"/>
      <c r="CB32" s="47"/>
      <c r="CC32" s="47"/>
      <c r="CD32" s="69" t="str">
        <f t="shared" si="3"/>
        <v/>
      </c>
      <c r="CE32" s="69" t="str">
        <f>IF(ISBLANK($D32),"",CHOOSE($D32,Certification!$C$32,Certification!$C$48,Certification!$C$64,Certification!$C$80,Certification!$C$96))</f>
        <v/>
      </c>
      <c r="CF32" s="69" t="str">
        <f>IF(ISBLANK($D32),"",CHOOSE($D32,Certification!$C$33,Certification!$C$49,Certification!$C$65,Certification!$C$81,Certification!$C$97))</f>
        <v/>
      </c>
      <c r="CG32" s="69" t="str">
        <f>IF(ISBLANK($D32),"",CHOOSE($D32,Certification!$C$34,Certification!$C$50,Certification!$C$66,Certification!$C$82,Certification!$C$98))</f>
        <v/>
      </c>
      <c r="CH32" s="69" t="str">
        <f>IF(ISBLANK($D32),"",CHOOSE($D32,Certification!$C$35,Certification!$C$51,Certification!$C$67,Certification!$C$83,Certification!$C$99))</f>
        <v/>
      </c>
      <c r="CI32" s="69" t="str">
        <f>IF(ISBLANK($D32),"",CHOOSE($D32,Certification!$C$36,Certification!$C$52,Certification!$C$68,Certification!$C$84,Certification!$C$100))</f>
        <v/>
      </c>
      <c r="CJ32" s="69" t="str">
        <f>IF(ISBLANK($D32),"",CHOOSE($D32,Certification!$C$37,Certification!$C$53,Certification!$C$69,Certification!$C$85,Certification!$C$101))</f>
        <v/>
      </c>
      <c r="CK32" s="190" t="str">
        <f>IF(ISBLANK($D32),"",CHOOSE($D32,Certification!$G$39,Certification!$G$55,Certification!$G$71,Certification!$G$87,Certification!$G$103))</f>
        <v/>
      </c>
      <c r="CL32" s="190" t="str">
        <f>IF(ISBLANK($D32),"",CHOOSE($D32,Certification!$G$40,Certification!$G$56,Certification!$G$72,Certification!$G$88,Certification!$G$104))</f>
        <v/>
      </c>
      <c r="CM32" s="190" t="str">
        <f>IF(ISBLANK($D32),"",CHOOSE($D32,Certification!$G$41,Certification!$G$57,Certification!$G$73,Certification!$G$89,Certification!$G$105))</f>
        <v/>
      </c>
      <c r="CN32" s="69" t="str">
        <f>IF(ISBLANK($D32),"",CHOOSE($D32,IF(ISBLANK(Certification!$C$43),"",Certification!$C$43),IF(ISBLANK(Certification!$C$59),"",Certification!$C$59),IF(ISBLANK(Certification!$C$75),"",Certification!$C$75),IF(ISBLANK(Certification!$C$91),"",Certification!$C$91),IF(ISBLANK(Certification!$C$107),"",Certification!$C$107)))</f>
        <v/>
      </c>
      <c r="CO32" s="69" t="str">
        <f>IF(ISBLANK($D32),"",CHOOSE($D32,IF(ISBLANK(Certification!$C$45),"",Certification!$C$45),IF(ISBLANK(Certification!$C$61),"",Certification!$C$61),IF(ISBLANK(Certification!$C$77),"",Certification!$C$77),IF(ISBLANK(Certification!$C$93),"",Certification!$C$93),IF(ISBLANK(Certification!$C$109),"",Certification!$C$109)))</f>
        <v/>
      </c>
      <c r="CQ32" s="20" t="s">
        <v>9</v>
      </c>
    </row>
    <row r="33" spans="1:95" s="18" customFormat="1" ht="25.5" x14ac:dyDescent="0.2">
      <c r="A33" s="64">
        <v>24</v>
      </c>
      <c r="B33" s="65" t="str">
        <f t="shared" si="1"/>
        <v/>
      </c>
      <c r="C33" s="230"/>
      <c r="D33" s="31"/>
      <c r="E33" s="233"/>
      <c r="F33" s="233"/>
      <c r="G33" s="233"/>
      <c r="H33" s="32"/>
      <c r="I33" s="31"/>
      <c r="J33" s="32"/>
      <c r="K33" s="32"/>
      <c r="L33" s="32"/>
      <c r="M33" s="56"/>
      <c r="N33" s="32"/>
      <c r="O33" s="56"/>
      <c r="P33" s="31"/>
      <c r="Q33" s="51"/>
      <c r="R33" s="31"/>
      <c r="S33" s="31"/>
      <c r="T33" s="32"/>
      <c r="U33" s="32"/>
      <c r="V33" s="32"/>
      <c r="W33" s="32"/>
      <c r="X33" s="32"/>
      <c r="Y33" s="32"/>
      <c r="Z33" s="32"/>
      <c r="AA33" s="32"/>
      <c r="AB33" s="32"/>
      <c r="AC33" s="32"/>
      <c r="AD33" s="32"/>
      <c r="AE33" s="32"/>
      <c r="AF33" s="32"/>
      <c r="AG33" s="32"/>
      <c r="AH33" s="58"/>
      <c r="AI33" s="51"/>
      <c r="AJ33" s="31"/>
      <c r="AK33" s="31"/>
      <c r="AL33" s="31"/>
      <c r="AM33" s="15"/>
      <c r="AN33" s="16" t="str">
        <f t="shared" si="4"/>
        <v/>
      </c>
      <c r="AO33" s="16" t="str">
        <f t="shared" si="5"/>
        <v/>
      </c>
      <c r="AP33" s="16" t="str">
        <f t="shared" si="6"/>
        <v/>
      </c>
      <c r="AQ33" s="16" t="str">
        <f t="shared" si="7"/>
        <v/>
      </c>
      <c r="AR33" s="16" t="str">
        <f t="shared" si="8"/>
        <v/>
      </c>
      <c r="AS33" s="16" t="str">
        <f t="shared" si="9"/>
        <v/>
      </c>
      <c r="AT33" s="16" t="str">
        <f t="shared" si="2"/>
        <v/>
      </c>
      <c r="AU33" s="16" t="str">
        <f t="shared" si="10"/>
        <v/>
      </c>
      <c r="AV33" s="16" t="str">
        <f t="shared" si="11"/>
        <v/>
      </c>
      <c r="AW33" s="16" t="str">
        <f t="shared" si="12"/>
        <v/>
      </c>
      <c r="AX33" s="16" t="str">
        <f t="shared" si="13"/>
        <v/>
      </c>
      <c r="AY33" s="16" t="str">
        <f t="shared" si="14"/>
        <v/>
      </c>
      <c r="AZ33" s="16" t="str">
        <f t="shared" si="15"/>
        <v/>
      </c>
      <c r="BA33" s="16" t="str">
        <f t="shared" si="16"/>
        <v/>
      </c>
      <c r="BB33" s="16" t="str">
        <f t="shared" si="16"/>
        <v/>
      </c>
      <c r="BC33" s="16" t="str">
        <f t="shared" si="17"/>
        <v/>
      </c>
      <c r="BD33" s="16" t="str">
        <f t="shared" si="18"/>
        <v/>
      </c>
      <c r="BE33" s="16" t="str">
        <f t="shared" si="19"/>
        <v/>
      </c>
      <c r="BF33" s="16" t="str">
        <f t="shared" si="20"/>
        <v/>
      </c>
      <c r="BG33" s="16" t="str">
        <f t="shared" si="21"/>
        <v/>
      </c>
      <c r="BH33" s="16" t="str">
        <f t="shared" si="22"/>
        <v/>
      </c>
      <c r="BI33" s="16" t="str">
        <f t="shared" si="23"/>
        <v/>
      </c>
      <c r="BJ33" s="16" t="str">
        <f t="shared" si="24"/>
        <v/>
      </c>
      <c r="BK33" s="16" t="str">
        <f t="shared" si="25"/>
        <v/>
      </c>
      <c r="BL33" s="16" t="str">
        <f t="shared" si="26"/>
        <v/>
      </c>
      <c r="BM33" s="16" t="str">
        <f t="shared" si="27"/>
        <v/>
      </c>
      <c r="BN33" s="16" t="str">
        <f t="shared" si="28"/>
        <v/>
      </c>
      <c r="BO33" s="16" t="str">
        <f t="shared" si="29"/>
        <v/>
      </c>
      <c r="BP33" s="16" t="str">
        <f t="shared" si="30"/>
        <v/>
      </c>
      <c r="BQ33" s="16" t="str">
        <f t="shared" si="31"/>
        <v/>
      </c>
      <c r="BR33" s="16" t="str">
        <f t="shared" si="32"/>
        <v/>
      </c>
      <c r="BS33" s="16" t="str">
        <f t="shared" si="33"/>
        <v/>
      </c>
      <c r="BT33" s="16" t="str">
        <f t="shared" si="34"/>
        <v/>
      </c>
      <c r="BU33" s="16" t="str">
        <f t="shared" si="34"/>
        <v/>
      </c>
      <c r="BV33" s="16" t="str">
        <f t="shared" si="34"/>
        <v/>
      </c>
      <c r="BW33" s="16" t="str">
        <f t="shared" si="34"/>
        <v/>
      </c>
      <c r="BX33" s="17"/>
      <c r="CA33" s="47"/>
      <c r="CB33" s="47"/>
      <c r="CC33" s="47"/>
      <c r="CD33" s="69" t="str">
        <f t="shared" si="3"/>
        <v/>
      </c>
      <c r="CE33" s="69" t="str">
        <f>IF(ISBLANK($D33),"",CHOOSE($D33,Certification!$C$32,Certification!$C$48,Certification!$C$64,Certification!$C$80,Certification!$C$96))</f>
        <v/>
      </c>
      <c r="CF33" s="69" t="str">
        <f>IF(ISBLANK($D33),"",CHOOSE($D33,Certification!$C$33,Certification!$C$49,Certification!$C$65,Certification!$C$81,Certification!$C$97))</f>
        <v/>
      </c>
      <c r="CG33" s="69" t="str">
        <f>IF(ISBLANK($D33),"",CHOOSE($D33,Certification!$C$34,Certification!$C$50,Certification!$C$66,Certification!$C$82,Certification!$C$98))</f>
        <v/>
      </c>
      <c r="CH33" s="69" t="str">
        <f>IF(ISBLANK($D33),"",CHOOSE($D33,Certification!$C$35,Certification!$C$51,Certification!$C$67,Certification!$C$83,Certification!$C$99))</f>
        <v/>
      </c>
      <c r="CI33" s="69" t="str">
        <f>IF(ISBLANK($D33),"",CHOOSE($D33,Certification!$C$36,Certification!$C$52,Certification!$C$68,Certification!$C$84,Certification!$C$100))</f>
        <v/>
      </c>
      <c r="CJ33" s="69" t="str">
        <f>IF(ISBLANK($D33),"",CHOOSE($D33,Certification!$C$37,Certification!$C$53,Certification!$C$69,Certification!$C$85,Certification!$C$101))</f>
        <v/>
      </c>
      <c r="CK33" s="190" t="str">
        <f>IF(ISBLANK($D33),"",CHOOSE($D33,Certification!$G$39,Certification!$G$55,Certification!$G$71,Certification!$G$87,Certification!$G$103))</f>
        <v/>
      </c>
      <c r="CL33" s="190" t="str">
        <f>IF(ISBLANK($D33),"",CHOOSE($D33,Certification!$G$40,Certification!$G$56,Certification!$G$72,Certification!$G$88,Certification!$G$104))</f>
        <v/>
      </c>
      <c r="CM33" s="190" t="str">
        <f>IF(ISBLANK($D33),"",CHOOSE($D33,Certification!$G$41,Certification!$G$57,Certification!$G$73,Certification!$G$89,Certification!$G$105))</f>
        <v/>
      </c>
      <c r="CN33" s="69" t="str">
        <f>IF(ISBLANK($D33),"",CHOOSE($D33,IF(ISBLANK(Certification!$C$43),"",Certification!$C$43),IF(ISBLANK(Certification!$C$59),"",Certification!$C$59),IF(ISBLANK(Certification!$C$75),"",Certification!$C$75),IF(ISBLANK(Certification!$C$91),"",Certification!$C$91),IF(ISBLANK(Certification!$C$107),"",Certification!$C$107)))</f>
        <v/>
      </c>
      <c r="CO33" s="69" t="str">
        <f>IF(ISBLANK($D33),"",CHOOSE($D33,IF(ISBLANK(Certification!$C$45),"",Certification!$C$45),IF(ISBLANK(Certification!$C$61),"",Certification!$C$61),IF(ISBLANK(Certification!$C$77),"",Certification!$C$77),IF(ISBLANK(Certification!$C$93),"",Certification!$C$93),IF(ISBLANK(Certification!$C$109),"",Certification!$C$109)))</f>
        <v/>
      </c>
      <c r="CQ33" s="20" t="s">
        <v>9</v>
      </c>
    </row>
    <row r="34" spans="1:95" s="18" customFormat="1" ht="25.5" x14ac:dyDescent="0.2">
      <c r="A34" s="64">
        <v>25</v>
      </c>
      <c r="B34" s="65" t="str">
        <f t="shared" si="1"/>
        <v/>
      </c>
      <c r="C34" s="230"/>
      <c r="D34" s="31"/>
      <c r="E34" s="233"/>
      <c r="F34" s="233"/>
      <c r="G34" s="233"/>
      <c r="H34" s="32"/>
      <c r="I34" s="31"/>
      <c r="J34" s="32"/>
      <c r="K34" s="32"/>
      <c r="L34" s="32"/>
      <c r="M34" s="56"/>
      <c r="N34" s="32"/>
      <c r="O34" s="56"/>
      <c r="P34" s="31"/>
      <c r="Q34" s="51"/>
      <c r="R34" s="31"/>
      <c r="S34" s="31"/>
      <c r="T34" s="32"/>
      <c r="U34" s="32"/>
      <c r="V34" s="32"/>
      <c r="W34" s="32"/>
      <c r="X34" s="32"/>
      <c r="Y34" s="32"/>
      <c r="Z34" s="32"/>
      <c r="AA34" s="32"/>
      <c r="AB34" s="32"/>
      <c r="AC34" s="32"/>
      <c r="AD34" s="32"/>
      <c r="AE34" s="32"/>
      <c r="AF34" s="32"/>
      <c r="AG34" s="32"/>
      <c r="AH34" s="58"/>
      <c r="AI34" s="51"/>
      <c r="AJ34" s="31"/>
      <c r="AK34" s="31"/>
      <c r="AL34" s="31"/>
      <c r="AM34" s="15"/>
      <c r="AN34" s="16" t="str">
        <f t="shared" si="4"/>
        <v/>
      </c>
      <c r="AO34" s="16" t="str">
        <f t="shared" si="5"/>
        <v/>
      </c>
      <c r="AP34" s="16" t="str">
        <f t="shared" si="6"/>
        <v/>
      </c>
      <c r="AQ34" s="16" t="str">
        <f t="shared" si="7"/>
        <v/>
      </c>
      <c r="AR34" s="16" t="str">
        <f t="shared" si="8"/>
        <v/>
      </c>
      <c r="AS34" s="16" t="str">
        <f t="shared" si="9"/>
        <v/>
      </c>
      <c r="AT34" s="16" t="str">
        <f t="shared" si="2"/>
        <v/>
      </c>
      <c r="AU34" s="16" t="str">
        <f t="shared" si="10"/>
        <v/>
      </c>
      <c r="AV34" s="16" t="str">
        <f t="shared" si="11"/>
        <v/>
      </c>
      <c r="AW34" s="16" t="str">
        <f t="shared" si="12"/>
        <v/>
      </c>
      <c r="AX34" s="16" t="str">
        <f t="shared" si="13"/>
        <v/>
      </c>
      <c r="AY34" s="16" t="str">
        <f t="shared" si="14"/>
        <v/>
      </c>
      <c r="AZ34" s="16" t="str">
        <f t="shared" si="15"/>
        <v/>
      </c>
      <c r="BA34" s="16" t="str">
        <f t="shared" si="16"/>
        <v/>
      </c>
      <c r="BB34" s="16" t="str">
        <f t="shared" si="16"/>
        <v/>
      </c>
      <c r="BC34" s="16" t="str">
        <f t="shared" si="17"/>
        <v/>
      </c>
      <c r="BD34" s="16" t="str">
        <f t="shared" si="18"/>
        <v/>
      </c>
      <c r="BE34" s="16" t="str">
        <f t="shared" si="19"/>
        <v/>
      </c>
      <c r="BF34" s="16" t="str">
        <f t="shared" si="20"/>
        <v/>
      </c>
      <c r="BG34" s="16" t="str">
        <f t="shared" si="21"/>
        <v/>
      </c>
      <c r="BH34" s="16" t="str">
        <f t="shared" si="22"/>
        <v/>
      </c>
      <c r="BI34" s="16" t="str">
        <f t="shared" si="23"/>
        <v/>
      </c>
      <c r="BJ34" s="16" t="str">
        <f t="shared" si="24"/>
        <v/>
      </c>
      <c r="BK34" s="16" t="str">
        <f t="shared" si="25"/>
        <v/>
      </c>
      <c r="BL34" s="16" t="str">
        <f t="shared" si="26"/>
        <v/>
      </c>
      <c r="BM34" s="16" t="str">
        <f t="shared" si="27"/>
        <v/>
      </c>
      <c r="BN34" s="16" t="str">
        <f t="shared" si="28"/>
        <v/>
      </c>
      <c r="BO34" s="16" t="str">
        <f t="shared" si="29"/>
        <v/>
      </c>
      <c r="BP34" s="16" t="str">
        <f t="shared" si="30"/>
        <v/>
      </c>
      <c r="BQ34" s="16" t="str">
        <f t="shared" si="31"/>
        <v/>
      </c>
      <c r="BR34" s="16" t="str">
        <f t="shared" si="32"/>
        <v/>
      </c>
      <c r="BS34" s="16" t="str">
        <f t="shared" si="33"/>
        <v/>
      </c>
      <c r="BT34" s="16" t="str">
        <f t="shared" si="34"/>
        <v/>
      </c>
      <c r="BU34" s="16" t="str">
        <f t="shared" si="34"/>
        <v/>
      </c>
      <c r="BV34" s="16" t="str">
        <f t="shared" si="34"/>
        <v/>
      </c>
      <c r="BW34" s="16" t="str">
        <f t="shared" si="34"/>
        <v/>
      </c>
      <c r="BX34" s="17"/>
      <c r="CA34" s="47"/>
      <c r="CB34" s="47"/>
      <c r="CC34" s="47"/>
      <c r="CD34" s="69" t="str">
        <f t="shared" si="3"/>
        <v/>
      </c>
      <c r="CE34" s="69" t="str">
        <f>IF(ISBLANK($D34),"",CHOOSE($D34,Certification!$C$32,Certification!$C$48,Certification!$C$64,Certification!$C$80,Certification!$C$96))</f>
        <v/>
      </c>
      <c r="CF34" s="69" t="str">
        <f>IF(ISBLANK($D34),"",CHOOSE($D34,Certification!$C$33,Certification!$C$49,Certification!$C$65,Certification!$C$81,Certification!$C$97))</f>
        <v/>
      </c>
      <c r="CG34" s="69" t="str">
        <f>IF(ISBLANK($D34),"",CHOOSE($D34,Certification!$C$34,Certification!$C$50,Certification!$C$66,Certification!$C$82,Certification!$C$98))</f>
        <v/>
      </c>
      <c r="CH34" s="69" t="str">
        <f>IF(ISBLANK($D34),"",CHOOSE($D34,Certification!$C$35,Certification!$C$51,Certification!$C$67,Certification!$C$83,Certification!$C$99))</f>
        <v/>
      </c>
      <c r="CI34" s="69" t="str">
        <f>IF(ISBLANK($D34),"",CHOOSE($D34,Certification!$C$36,Certification!$C$52,Certification!$C$68,Certification!$C$84,Certification!$C$100))</f>
        <v/>
      </c>
      <c r="CJ34" s="69" t="str">
        <f>IF(ISBLANK($D34),"",CHOOSE($D34,Certification!$C$37,Certification!$C$53,Certification!$C$69,Certification!$C$85,Certification!$C$101))</f>
        <v/>
      </c>
      <c r="CK34" s="190" t="str">
        <f>IF(ISBLANK($D34),"",CHOOSE($D34,Certification!$G$39,Certification!$G$55,Certification!$G$71,Certification!$G$87,Certification!$G$103))</f>
        <v/>
      </c>
      <c r="CL34" s="190" t="str">
        <f>IF(ISBLANK($D34),"",CHOOSE($D34,Certification!$G$40,Certification!$G$56,Certification!$G$72,Certification!$G$88,Certification!$G$104))</f>
        <v/>
      </c>
      <c r="CM34" s="190" t="str">
        <f>IF(ISBLANK($D34),"",CHOOSE($D34,Certification!$G$41,Certification!$G$57,Certification!$G$73,Certification!$G$89,Certification!$G$105))</f>
        <v/>
      </c>
      <c r="CN34" s="69" t="str">
        <f>IF(ISBLANK($D34),"",CHOOSE($D34,IF(ISBLANK(Certification!$C$43),"",Certification!$C$43),IF(ISBLANK(Certification!$C$59),"",Certification!$C$59),IF(ISBLANK(Certification!$C$75),"",Certification!$C$75),IF(ISBLANK(Certification!$C$91),"",Certification!$C$91),IF(ISBLANK(Certification!$C$107),"",Certification!$C$107)))</f>
        <v/>
      </c>
      <c r="CO34" s="69" t="str">
        <f>IF(ISBLANK($D34),"",CHOOSE($D34,IF(ISBLANK(Certification!$C$45),"",Certification!$C$45),IF(ISBLANK(Certification!$C$61),"",Certification!$C$61),IF(ISBLANK(Certification!$C$77),"",Certification!$C$77),IF(ISBLANK(Certification!$C$93),"",Certification!$C$93),IF(ISBLANK(Certification!$C$109),"",Certification!$C$109)))</f>
        <v/>
      </c>
      <c r="CQ34" s="20" t="s">
        <v>9</v>
      </c>
    </row>
    <row r="35" spans="1:95" s="18" customFormat="1" ht="25.5" x14ac:dyDescent="0.2">
      <c r="A35" s="64">
        <v>26</v>
      </c>
      <c r="B35" s="65" t="str">
        <f t="shared" si="1"/>
        <v/>
      </c>
      <c r="C35" s="230"/>
      <c r="D35" s="31"/>
      <c r="E35" s="233"/>
      <c r="F35" s="233"/>
      <c r="G35" s="233"/>
      <c r="H35" s="32"/>
      <c r="I35" s="31"/>
      <c r="J35" s="32"/>
      <c r="K35" s="32"/>
      <c r="L35" s="32"/>
      <c r="M35" s="56"/>
      <c r="N35" s="32"/>
      <c r="O35" s="56"/>
      <c r="P35" s="31"/>
      <c r="Q35" s="51"/>
      <c r="R35" s="31"/>
      <c r="S35" s="31"/>
      <c r="T35" s="32"/>
      <c r="U35" s="32"/>
      <c r="V35" s="32"/>
      <c r="W35" s="32"/>
      <c r="X35" s="32"/>
      <c r="Y35" s="32"/>
      <c r="Z35" s="32"/>
      <c r="AA35" s="32"/>
      <c r="AB35" s="32"/>
      <c r="AC35" s="32"/>
      <c r="AD35" s="32"/>
      <c r="AE35" s="32"/>
      <c r="AF35" s="32"/>
      <c r="AG35" s="32"/>
      <c r="AH35" s="58"/>
      <c r="AI35" s="51"/>
      <c r="AJ35" s="31"/>
      <c r="AK35" s="31"/>
      <c r="AL35" s="31"/>
      <c r="AM35" s="15"/>
      <c r="AN35" s="16" t="str">
        <f t="shared" si="4"/>
        <v/>
      </c>
      <c r="AO35" s="16" t="str">
        <f t="shared" si="5"/>
        <v/>
      </c>
      <c r="AP35" s="16" t="str">
        <f t="shared" si="6"/>
        <v/>
      </c>
      <c r="AQ35" s="16" t="str">
        <f t="shared" si="7"/>
        <v/>
      </c>
      <c r="AR35" s="16" t="str">
        <f t="shared" si="8"/>
        <v/>
      </c>
      <c r="AS35" s="16" t="str">
        <f t="shared" si="9"/>
        <v/>
      </c>
      <c r="AT35" s="16" t="str">
        <f t="shared" si="2"/>
        <v/>
      </c>
      <c r="AU35" s="16" t="str">
        <f t="shared" si="10"/>
        <v/>
      </c>
      <c r="AV35" s="16" t="str">
        <f t="shared" si="11"/>
        <v/>
      </c>
      <c r="AW35" s="16" t="str">
        <f t="shared" si="12"/>
        <v/>
      </c>
      <c r="AX35" s="16" t="str">
        <f t="shared" si="13"/>
        <v/>
      </c>
      <c r="AY35" s="16" t="str">
        <f t="shared" si="14"/>
        <v/>
      </c>
      <c r="AZ35" s="16" t="str">
        <f t="shared" si="15"/>
        <v/>
      </c>
      <c r="BA35" s="16" t="str">
        <f t="shared" si="16"/>
        <v/>
      </c>
      <c r="BB35" s="16" t="str">
        <f t="shared" si="16"/>
        <v/>
      </c>
      <c r="BC35" s="16" t="str">
        <f t="shared" si="17"/>
        <v/>
      </c>
      <c r="BD35" s="16" t="str">
        <f t="shared" si="18"/>
        <v/>
      </c>
      <c r="BE35" s="16" t="str">
        <f t="shared" si="19"/>
        <v/>
      </c>
      <c r="BF35" s="16" t="str">
        <f t="shared" si="20"/>
        <v/>
      </c>
      <c r="BG35" s="16" t="str">
        <f t="shared" si="21"/>
        <v/>
      </c>
      <c r="BH35" s="16" t="str">
        <f t="shared" si="22"/>
        <v/>
      </c>
      <c r="BI35" s="16" t="str">
        <f t="shared" si="23"/>
        <v/>
      </c>
      <c r="BJ35" s="16" t="str">
        <f t="shared" si="24"/>
        <v/>
      </c>
      <c r="BK35" s="16" t="str">
        <f t="shared" si="25"/>
        <v/>
      </c>
      <c r="BL35" s="16" t="str">
        <f t="shared" si="26"/>
        <v/>
      </c>
      <c r="BM35" s="16" t="str">
        <f t="shared" si="27"/>
        <v/>
      </c>
      <c r="BN35" s="16" t="str">
        <f t="shared" si="28"/>
        <v/>
      </c>
      <c r="BO35" s="16" t="str">
        <f t="shared" si="29"/>
        <v/>
      </c>
      <c r="BP35" s="16" t="str">
        <f t="shared" si="30"/>
        <v/>
      </c>
      <c r="BQ35" s="16" t="str">
        <f t="shared" si="31"/>
        <v/>
      </c>
      <c r="BR35" s="16" t="str">
        <f t="shared" si="32"/>
        <v/>
      </c>
      <c r="BS35" s="16" t="str">
        <f t="shared" si="33"/>
        <v/>
      </c>
      <c r="BT35" s="16" t="str">
        <f t="shared" si="34"/>
        <v/>
      </c>
      <c r="BU35" s="16" t="str">
        <f t="shared" si="34"/>
        <v/>
      </c>
      <c r="BV35" s="16" t="str">
        <f t="shared" si="34"/>
        <v/>
      </c>
      <c r="BW35" s="16" t="str">
        <f t="shared" si="34"/>
        <v/>
      </c>
      <c r="BX35" s="17"/>
      <c r="CA35" s="47"/>
      <c r="CB35" s="47"/>
      <c r="CC35" s="47"/>
      <c r="CD35" s="69" t="str">
        <f t="shared" si="3"/>
        <v/>
      </c>
      <c r="CE35" s="69" t="str">
        <f>IF(ISBLANK($D35),"",CHOOSE($D35,Certification!$C$32,Certification!$C$48,Certification!$C$64,Certification!$C$80,Certification!$C$96))</f>
        <v/>
      </c>
      <c r="CF35" s="69" t="str">
        <f>IF(ISBLANK($D35),"",CHOOSE($D35,Certification!$C$33,Certification!$C$49,Certification!$C$65,Certification!$C$81,Certification!$C$97))</f>
        <v/>
      </c>
      <c r="CG35" s="69" t="str">
        <f>IF(ISBLANK($D35),"",CHOOSE($D35,Certification!$C$34,Certification!$C$50,Certification!$C$66,Certification!$C$82,Certification!$C$98))</f>
        <v/>
      </c>
      <c r="CH35" s="69" t="str">
        <f>IF(ISBLANK($D35),"",CHOOSE($D35,Certification!$C$35,Certification!$C$51,Certification!$C$67,Certification!$C$83,Certification!$C$99))</f>
        <v/>
      </c>
      <c r="CI35" s="69" t="str">
        <f>IF(ISBLANK($D35),"",CHOOSE($D35,Certification!$C$36,Certification!$C$52,Certification!$C$68,Certification!$C$84,Certification!$C$100))</f>
        <v/>
      </c>
      <c r="CJ35" s="69" t="str">
        <f>IF(ISBLANK($D35),"",CHOOSE($D35,Certification!$C$37,Certification!$C$53,Certification!$C$69,Certification!$C$85,Certification!$C$101))</f>
        <v/>
      </c>
      <c r="CK35" s="190" t="str">
        <f>IF(ISBLANK($D35),"",CHOOSE($D35,Certification!$G$39,Certification!$G$55,Certification!$G$71,Certification!$G$87,Certification!$G$103))</f>
        <v/>
      </c>
      <c r="CL35" s="190" t="str">
        <f>IF(ISBLANK($D35),"",CHOOSE($D35,Certification!$G$40,Certification!$G$56,Certification!$G$72,Certification!$G$88,Certification!$G$104))</f>
        <v/>
      </c>
      <c r="CM35" s="190" t="str">
        <f>IF(ISBLANK($D35),"",CHOOSE($D35,Certification!$G$41,Certification!$G$57,Certification!$G$73,Certification!$G$89,Certification!$G$105))</f>
        <v/>
      </c>
      <c r="CN35" s="69" t="str">
        <f>IF(ISBLANK($D35),"",CHOOSE($D35,IF(ISBLANK(Certification!$C$43),"",Certification!$C$43),IF(ISBLANK(Certification!$C$59),"",Certification!$C$59),IF(ISBLANK(Certification!$C$75),"",Certification!$C$75),IF(ISBLANK(Certification!$C$91),"",Certification!$C$91),IF(ISBLANK(Certification!$C$107),"",Certification!$C$107)))</f>
        <v/>
      </c>
      <c r="CO35" s="69" t="str">
        <f>IF(ISBLANK($D35),"",CHOOSE($D35,IF(ISBLANK(Certification!$C$45),"",Certification!$C$45),IF(ISBLANK(Certification!$C$61),"",Certification!$C$61),IF(ISBLANK(Certification!$C$77),"",Certification!$C$77),IF(ISBLANK(Certification!$C$93),"",Certification!$C$93),IF(ISBLANK(Certification!$C$109),"",Certification!$C$109)))</f>
        <v/>
      </c>
      <c r="CQ35" s="20" t="s">
        <v>9</v>
      </c>
    </row>
    <row r="36" spans="1:95" s="18" customFormat="1" ht="25.5" x14ac:dyDescent="0.2">
      <c r="A36" s="64">
        <v>27</v>
      </c>
      <c r="B36" s="65" t="str">
        <f t="shared" si="1"/>
        <v/>
      </c>
      <c r="C36" s="230"/>
      <c r="D36" s="31"/>
      <c r="E36" s="233"/>
      <c r="F36" s="233"/>
      <c r="G36" s="233"/>
      <c r="H36" s="32"/>
      <c r="I36" s="31"/>
      <c r="J36" s="32"/>
      <c r="K36" s="32"/>
      <c r="L36" s="32"/>
      <c r="M36" s="56"/>
      <c r="N36" s="32"/>
      <c r="O36" s="56"/>
      <c r="P36" s="31"/>
      <c r="Q36" s="51"/>
      <c r="R36" s="31"/>
      <c r="S36" s="31"/>
      <c r="T36" s="32"/>
      <c r="U36" s="32"/>
      <c r="V36" s="32"/>
      <c r="W36" s="32"/>
      <c r="X36" s="32"/>
      <c r="Y36" s="32"/>
      <c r="Z36" s="32"/>
      <c r="AA36" s="32"/>
      <c r="AB36" s="32"/>
      <c r="AC36" s="32"/>
      <c r="AD36" s="32"/>
      <c r="AE36" s="32"/>
      <c r="AF36" s="32"/>
      <c r="AG36" s="32"/>
      <c r="AH36" s="58"/>
      <c r="AI36" s="51"/>
      <c r="AJ36" s="31"/>
      <c r="AK36" s="31"/>
      <c r="AL36" s="31"/>
      <c r="AM36" s="15"/>
      <c r="AN36" s="16" t="str">
        <f t="shared" si="4"/>
        <v/>
      </c>
      <c r="AO36" s="16" t="str">
        <f t="shared" si="5"/>
        <v/>
      </c>
      <c r="AP36" s="16" t="str">
        <f t="shared" si="6"/>
        <v/>
      </c>
      <c r="AQ36" s="16" t="str">
        <f t="shared" si="7"/>
        <v/>
      </c>
      <c r="AR36" s="16" t="str">
        <f t="shared" si="8"/>
        <v/>
      </c>
      <c r="AS36" s="16" t="str">
        <f t="shared" si="9"/>
        <v/>
      </c>
      <c r="AT36" s="16" t="str">
        <f t="shared" si="2"/>
        <v/>
      </c>
      <c r="AU36" s="16" t="str">
        <f t="shared" si="10"/>
        <v/>
      </c>
      <c r="AV36" s="16" t="str">
        <f t="shared" si="11"/>
        <v/>
      </c>
      <c r="AW36" s="16" t="str">
        <f t="shared" si="12"/>
        <v/>
      </c>
      <c r="AX36" s="16" t="str">
        <f t="shared" si="13"/>
        <v/>
      </c>
      <c r="AY36" s="16" t="str">
        <f t="shared" si="14"/>
        <v/>
      </c>
      <c r="AZ36" s="16" t="str">
        <f t="shared" si="15"/>
        <v/>
      </c>
      <c r="BA36" s="16" t="str">
        <f t="shared" si="16"/>
        <v/>
      </c>
      <c r="BB36" s="16" t="str">
        <f t="shared" si="16"/>
        <v/>
      </c>
      <c r="BC36" s="16" t="str">
        <f t="shared" si="17"/>
        <v/>
      </c>
      <c r="BD36" s="16" t="str">
        <f t="shared" si="18"/>
        <v/>
      </c>
      <c r="BE36" s="16" t="str">
        <f t="shared" si="19"/>
        <v/>
      </c>
      <c r="BF36" s="16" t="str">
        <f t="shared" si="20"/>
        <v/>
      </c>
      <c r="BG36" s="16" t="str">
        <f t="shared" si="21"/>
        <v/>
      </c>
      <c r="BH36" s="16" t="str">
        <f t="shared" si="22"/>
        <v/>
      </c>
      <c r="BI36" s="16" t="str">
        <f t="shared" si="23"/>
        <v/>
      </c>
      <c r="BJ36" s="16" t="str">
        <f t="shared" si="24"/>
        <v/>
      </c>
      <c r="BK36" s="16" t="str">
        <f t="shared" si="25"/>
        <v/>
      </c>
      <c r="BL36" s="16" t="str">
        <f t="shared" si="26"/>
        <v/>
      </c>
      <c r="BM36" s="16" t="str">
        <f t="shared" si="27"/>
        <v/>
      </c>
      <c r="BN36" s="16" t="str">
        <f t="shared" si="28"/>
        <v/>
      </c>
      <c r="BO36" s="16" t="str">
        <f t="shared" si="29"/>
        <v/>
      </c>
      <c r="BP36" s="16" t="str">
        <f t="shared" si="30"/>
        <v/>
      </c>
      <c r="BQ36" s="16" t="str">
        <f t="shared" si="31"/>
        <v/>
      </c>
      <c r="BR36" s="16" t="str">
        <f t="shared" si="32"/>
        <v/>
      </c>
      <c r="BS36" s="16" t="str">
        <f t="shared" si="33"/>
        <v/>
      </c>
      <c r="BT36" s="16" t="str">
        <f t="shared" si="34"/>
        <v/>
      </c>
      <c r="BU36" s="16" t="str">
        <f t="shared" si="34"/>
        <v/>
      </c>
      <c r="BV36" s="16" t="str">
        <f t="shared" si="34"/>
        <v/>
      </c>
      <c r="BW36" s="16" t="str">
        <f t="shared" si="34"/>
        <v/>
      </c>
      <c r="BX36" s="17"/>
      <c r="CA36" s="47"/>
      <c r="CB36" s="47"/>
      <c r="CC36" s="47"/>
      <c r="CD36" s="69" t="str">
        <f t="shared" si="3"/>
        <v/>
      </c>
      <c r="CE36" s="69" t="str">
        <f>IF(ISBLANK($D36),"",CHOOSE($D36,Certification!$C$32,Certification!$C$48,Certification!$C$64,Certification!$C$80,Certification!$C$96))</f>
        <v/>
      </c>
      <c r="CF36" s="69" t="str">
        <f>IF(ISBLANK($D36),"",CHOOSE($D36,Certification!$C$33,Certification!$C$49,Certification!$C$65,Certification!$C$81,Certification!$C$97))</f>
        <v/>
      </c>
      <c r="CG36" s="69" t="str">
        <f>IF(ISBLANK($D36),"",CHOOSE($D36,Certification!$C$34,Certification!$C$50,Certification!$C$66,Certification!$C$82,Certification!$C$98))</f>
        <v/>
      </c>
      <c r="CH36" s="69" t="str">
        <f>IF(ISBLANK($D36),"",CHOOSE($D36,Certification!$C$35,Certification!$C$51,Certification!$C$67,Certification!$C$83,Certification!$C$99))</f>
        <v/>
      </c>
      <c r="CI36" s="69" t="str">
        <f>IF(ISBLANK($D36),"",CHOOSE($D36,Certification!$C$36,Certification!$C$52,Certification!$C$68,Certification!$C$84,Certification!$C$100))</f>
        <v/>
      </c>
      <c r="CJ36" s="69" t="str">
        <f>IF(ISBLANK($D36),"",CHOOSE($D36,Certification!$C$37,Certification!$C$53,Certification!$C$69,Certification!$C$85,Certification!$C$101))</f>
        <v/>
      </c>
      <c r="CK36" s="190" t="str">
        <f>IF(ISBLANK($D36),"",CHOOSE($D36,Certification!$G$39,Certification!$G$55,Certification!$G$71,Certification!$G$87,Certification!$G$103))</f>
        <v/>
      </c>
      <c r="CL36" s="190" t="str">
        <f>IF(ISBLANK($D36),"",CHOOSE($D36,Certification!$G$40,Certification!$G$56,Certification!$G$72,Certification!$G$88,Certification!$G$104))</f>
        <v/>
      </c>
      <c r="CM36" s="190" t="str">
        <f>IF(ISBLANK($D36),"",CHOOSE($D36,Certification!$G$41,Certification!$G$57,Certification!$G$73,Certification!$G$89,Certification!$G$105))</f>
        <v/>
      </c>
      <c r="CN36" s="69" t="str">
        <f>IF(ISBLANK($D36),"",CHOOSE($D36,IF(ISBLANK(Certification!$C$43),"",Certification!$C$43),IF(ISBLANK(Certification!$C$59),"",Certification!$C$59),IF(ISBLANK(Certification!$C$75),"",Certification!$C$75),IF(ISBLANK(Certification!$C$91),"",Certification!$C$91),IF(ISBLANK(Certification!$C$107),"",Certification!$C$107)))</f>
        <v/>
      </c>
      <c r="CO36" s="69" t="str">
        <f>IF(ISBLANK($D36),"",CHOOSE($D36,IF(ISBLANK(Certification!$C$45),"",Certification!$C$45),IF(ISBLANK(Certification!$C$61),"",Certification!$C$61),IF(ISBLANK(Certification!$C$77),"",Certification!$C$77),IF(ISBLANK(Certification!$C$93),"",Certification!$C$93),IF(ISBLANK(Certification!$C$109),"",Certification!$C$109)))</f>
        <v/>
      </c>
      <c r="CQ36" s="20" t="s">
        <v>9</v>
      </c>
    </row>
    <row r="37" spans="1:95" s="18" customFormat="1" ht="25.5" x14ac:dyDescent="0.2">
      <c r="A37" s="64">
        <v>28</v>
      </c>
      <c r="B37" s="65" t="str">
        <f t="shared" si="1"/>
        <v/>
      </c>
      <c r="C37" s="230"/>
      <c r="D37" s="31"/>
      <c r="E37" s="233"/>
      <c r="F37" s="233"/>
      <c r="G37" s="233"/>
      <c r="H37" s="32"/>
      <c r="I37" s="31"/>
      <c r="J37" s="32"/>
      <c r="K37" s="32"/>
      <c r="L37" s="32"/>
      <c r="M37" s="56"/>
      <c r="N37" s="32"/>
      <c r="O37" s="56"/>
      <c r="P37" s="31"/>
      <c r="Q37" s="51"/>
      <c r="R37" s="31"/>
      <c r="S37" s="31"/>
      <c r="T37" s="32"/>
      <c r="U37" s="32"/>
      <c r="V37" s="32"/>
      <c r="W37" s="32"/>
      <c r="X37" s="32"/>
      <c r="Y37" s="32"/>
      <c r="Z37" s="32"/>
      <c r="AA37" s="32"/>
      <c r="AB37" s="32"/>
      <c r="AC37" s="32"/>
      <c r="AD37" s="32"/>
      <c r="AE37" s="32"/>
      <c r="AF37" s="32"/>
      <c r="AG37" s="32"/>
      <c r="AH37" s="58"/>
      <c r="AI37" s="51"/>
      <c r="AJ37" s="31"/>
      <c r="AK37" s="31"/>
      <c r="AL37" s="31"/>
      <c r="AM37" s="15"/>
      <c r="AN37" s="16" t="str">
        <f t="shared" si="4"/>
        <v/>
      </c>
      <c r="AO37" s="16" t="str">
        <f t="shared" si="5"/>
        <v/>
      </c>
      <c r="AP37" s="16" t="str">
        <f t="shared" si="6"/>
        <v/>
      </c>
      <c r="AQ37" s="16" t="str">
        <f t="shared" si="7"/>
        <v/>
      </c>
      <c r="AR37" s="16" t="str">
        <f t="shared" si="8"/>
        <v/>
      </c>
      <c r="AS37" s="16" t="str">
        <f t="shared" si="9"/>
        <v/>
      </c>
      <c r="AT37" s="16" t="str">
        <f t="shared" si="2"/>
        <v/>
      </c>
      <c r="AU37" s="16" t="str">
        <f t="shared" si="10"/>
        <v/>
      </c>
      <c r="AV37" s="16" t="str">
        <f t="shared" si="11"/>
        <v/>
      </c>
      <c r="AW37" s="16" t="str">
        <f t="shared" si="12"/>
        <v/>
      </c>
      <c r="AX37" s="16" t="str">
        <f t="shared" si="13"/>
        <v/>
      </c>
      <c r="AY37" s="16" t="str">
        <f t="shared" si="14"/>
        <v/>
      </c>
      <c r="AZ37" s="16" t="str">
        <f t="shared" si="15"/>
        <v/>
      </c>
      <c r="BA37" s="16" t="str">
        <f t="shared" si="16"/>
        <v/>
      </c>
      <c r="BB37" s="16" t="str">
        <f t="shared" si="16"/>
        <v/>
      </c>
      <c r="BC37" s="16" t="str">
        <f t="shared" si="17"/>
        <v/>
      </c>
      <c r="BD37" s="16" t="str">
        <f t="shared" si="18"/>
        <v/>
      </c>
      <c r="BE37" s="16" t="str">
        <f t="shared" si="19"/>
        <v/>
      </c>
      <c r="BF37" s="16" t="str">
        <f t="shared" si="20"/>
        <v/>
      </c>
      <c r="BG37" s="16" t="str">
        <f t="shared" si="21"/>
        <v/>
      </c>
      <c r="BH37" s="16" t="str">
        <f t="shared" si="22"/>
        <v/>
      </c>
      <c r="BI37" s="16" t="str">
        <f t="shared" si="23"/>
        <v/>
      </c>
      <c r="BJ37" s="16" t="str">
        <f t="shared" si="24"/>
        <v/>
      </c>
      <c r="BK37" s="16" t="str">
        <f t="shared" si="25"/>
        <v/>
      </c>
      <c r="BL37" s="16" t="str">
        <f t="shared" si="26"/>
        <v/>
      </c>
      <c r="BM37" s="16" t="str">
        <f t="shared" si="27"/>
        <v/>
      </c>
      <c r="BN37" s="16" t="str">
        <f t="shared" si="28"/>
        <v/>
      </c>
      <c r="BO37" s="16" t="str">
        <f t="shared" si="29"/>
        <v/>
      </c>
      <c r="BP37" s="16" t="str">
        <f t="shared" si="30"/>
        <v/>
      </c>
      <c r="BQ37" s="16" t="str">
        <f t="shared" si="31"/>
        <v/>
      </c>
      <c r="BR37" s="16" t="str">
        <f t="shared" si="32"/>
        <v/>
      </c>
      <c r="BS37" s="16" t="str">
        <f t="shared" si="33"/>
        <v/>
      </c>
      <c r="BT37" s="16" t="str">
        <f t="shared" si="34"/>
        <v/>
      </c>
      <c r="BU37" s="16" t="str">
        <f t="shared" si="34"/>
        <v/>
      </c>
      <c r="BV37" s="16" t="str">
        <f t="shared" si="34"/>
        <v/>
      </c>
      <c r="BW37" s="16" t="str">
        <f t="shared" si="34"/>
        <v/>
      </c>
      <c r="BX37" s="17"/>
      <c r="CA37" s="47"/>
      <c r="CB37" s="47"/>
      <c r="CC37" s="47"/>
      <c r="CD37" s="69" t="str">
        <f t="shared" si="3"/>
        <v/>
      </c>
      <c r="CE37" s="69" t="str">
        <f>IF(ISBLANK($D37),"",CHOOSE($D37,Certification!$C$32,Certification!$C$48,Certification!$C$64,Certification!$C$80,Certification!$C$96))</f>
        <v/>
      </c>
      <c r="CF37" s="69" t="str">
        <f>IF(ISBLANK($D37),"",CHOOSE($D37,Certification!$C$33,Certification!$C$49,Certification!$C$65,Certification!$C$81,Certification!$C$97))</f>
        <v/>
      </c>
      <c r="CG37" s="69" t="str">
        <f>IF(ISBLANK($D37),"",CHOOSE($D37,Certification!$C$34,Certification!$C$50,Certification!$C$66,Certification!$C$82,Certification!$C$98))</f>
        <v/>
      </c>
      <c r="CH37" s="69" t="str">
        <f>IF(ISBLANK($D37),"",CHOOSE($D37,Certification!$C$35,Certification!$C$51,Certification!$C$67,Certification!$C$83,Certification!$C$99))</f>
        <v/>
      </c>
      <c r="CI37" s="69" t="str">
        <f>IF(ISBLANK($D37),"",CHOOSE($D37,Certification!$C$36,Certification!$C$52,Certification!$C$68,Certification!$C$84,Certification!$C$100))</f>
        <v/>
      </c>
      <c r="CJ37" s="69" t="str">
        <f>IF(ISBLANK($D37),"",CHOOSE($D37,Certification!$C$37,Certification!$C$53,Certification!$C$69,Certification!$C$85,Certification!$C$101))</f>
        <v/>
      </c>
      <c r="CK37" s="190" t="str">
        <f>IF(ISBLANK($D37),"",CHOOSE($D37,Certification!$G$39,Certification!$G$55,Certification!$G$71,Certification!$G$87,Certification!$G$103))</f>
        <v/>
      </c>
      <c r="CL37" s="190" t="str">
        <f>IF(ISBLANK($D37),"",CHOOSE($D37,Certification!$G$40,Certification!$G$56,Certification!$G$72,Certification!$G$88,Certification!$G$104))</f>
        <v/>
      </c>
      <c r="CM37" s="190" t="str">
        <f>IF(ISBLANK($D37),"",CHOOSE($D37,Certification!$G$41,Certification!$G$57,Certification!$G$73,Certification!$G$89,Certification!$G$105))</f>
        <v/>
      </c>
      <c r="CN37" s="69" t="str">
        <f>IF(ISBLANK($D37),"",CHOOSE($D37,IF(ISBLANK(Certification!$C$43),"",Certification!$C$43),IF(ISBLANK(Certification!$C$59),"",Certification!$C$59),IF(ISBLANK(Certification!$C$75),"",Certification!$C$75),IF(ISBLANK(Certification!$C$91),"",Certification!$C$91),IF(ISBLANK(Certification!$C$107),"",Certification!$C$107)))</f>
        <v/>
      </c>
      <c r="CO37" s="69" t="str">
        <f>IF(ISBLANK($D37),"",CHOOSE($D37,IF(ISBLANK(Certification!$C$45),"",Certification!$C$45),IF(ISBLANK(Certification!$C$61),"",Certification!$C$61),IF(ISBLANK(Certification!$C$77),"",Certification!$C$77),IF(ISBLANK(Certification!$C$93),"",Certification!$C$93),IF(ISBLANK(Certification!$C$109),"",Certification!$C$109)))</f>
        <v/>
      </c>
      <c r="CQ37" s="20" t="s">
        <v>9</v>
      </c>
    </row>
    <row r="38" spans="1:95" s="18" customFormat="1" ht="25.5" x14ac:dyDescent="0.2">
      <c r="A38" s="64">
        <v>29</v>
      </c>
      <c r="B38" s="65" t="str">
        <f t="shared" si="1"/>
        <v/>
      </c>
      <c r="C38" s="230"/>
      <c r="D38" s="31"/>
      <c r="E38" s="233"/>
      <c r="F38" s="233"/>
      <c r="G38" s="233"/>
      <c r="H38" s="32"/>
      <c r="I38" s="31"/>
      <c r="J38" s="32"/>
      <c r="K38" s="32"/>
      <c r="L38" s="32"/>
      <c r="M38" s="56"/>
      <c r="N38" s="32"/>
      <c r="O38" s="56"/>
      <c r="P38" s="31"/>
      <c r="Q38" s="51"/>
      <c r="R38" s="31"/>
      <c r="S38" s="31"/>
      <c r="T38" s="32"/>
      <c r="U38" s="32"/>
      <c r="V38" s="32"/>
      <c r="W38" s="32"/>
      <c r="X38" s="32"/>
      <c r="Y38" s="32"/>
      <c r="Z38" s="32"/>
      <c r="AA38" s="32"/>
      <c r="AB38" s="32"/>
      <c r="AC38" s="32"/>
      <c r="AD38" s="32"/>
      <c r="AE38" s="32"/>
      <c r="AF38" s="32"/>
      <c r="AG38" s="32"/>
      <c r="AH38" s="58"/>
      <c r="AI38" s="51"/>
      <c r="AJ38" s="31"/>
      <c r="AK38" s="31"/>
      <c r="AL38" s="31"/>
      <c r="AM38" s="15"/>
      <c r="AN38" s="16" t="str">
        <f t="shared" si="4"/>
        <v/>
      </c>
      <c r="AO38" s="16" t="str">
        <f t="shared" si="5"/>
        <v/>
      </c>
      <c r="AP38" s="16" t="str">
        <f t="shared" si="6"/>
        <v/>
      </c>
      <c r="AQ38" s="16" t="str">
        <f t="shared" si="7"/>
        <v/>
      </c>
      <c r="AR38" s="16" t="str">
        <f t="shared" si="8"/>
        <v/>
      </c>
      <c r="AS38" s="16" t="str">
        <f t="shared" si="9"/>
        <v/>
      </c>
      <c r="AT38" s="16" t="str">
        <f t="shared" si="2"/>
        <v/>
      </c>
      <c r="AU38" s="16" t="str">
        <f t="shared" si="10"/>
        <v/>
      </c>
      <c r="AV38" s="16" t="str">
        <f t="shared" si="11"/>
        <v/>
      </c>
      <c r="AW38" s="16" t="str">
        <f t="shared" si="12"/>
        <v/>
      </c>
      <c r="AX38" s="16" t="str">
        <f t="shared" si="13"/>
        <v/>
      </c>
      <c r="AY38" s="16" t="str">
        <f t="shared" si="14"/>
        <v/>
      </c>
      <c r="AZ38" s="16" t="str">
        <f t="shared" si="15"/>
        <v/>
      </c>
      <c r="BA38" s="16" t="str">
        <f t="shared" si="16"/>
        <v/>
      </c>
      <c r="BB38" s="16" t="str">
        <f t="shared" si="16"/>
        <v/>
      </c>
      <c r="BC38" s="16" t="str">
        <f t="shared" si="17"/>
        <v/>
      </c>
      <c r="BD38" s="16" t="str">
        <f t="shared" si="18"/>
        <v/>
      </c>
      <c r="BE38" s="16" t="str">
        <f t="shared" si="19"/>
        <v/>
      </c>
      <c r="BF38" s="16" t="str">
        <f t="shared" si="20"/>
        <v/>
      </c>
      <c r="BG38" s="16" t="str">
        <f t="shared" si="21"/>
        <v/>
      </c>
      <c r="BH38" s="16" t="str">
        <f t="shared" si="22"/>
        <v/>
      </c>
      <c r="BI38" s="16" t="str">
        <f t="shared" si="23"/>
        <v/>
      </c>
      <c r="BJ38" s="16" t="str">
        <f t="shared" si="24"/>
        <v/>
      </c>
      <c r="BK38" s="16" t="str">
        <f t="shared" si="25"/>
        <v/>
      </c>
      <c r="BL38" s="16" t="str">
        <f t="shared" si="26"/>
        <v/>
      </c>
      <c r="BM38" s="16" t="str">
        <f t="shared" si="27"/>
        <v/>
      </c>
      <c r="BN38" s="16" t="str">
        <f t="shared" si="28"/>
        <v/>
      </c>
      <c r="BO38" s="16" t="str">
        <f t="shared" si="29"/>
        <v/>
      </c>
      <c r="BP38" s="16" t="str">
        <f t="shared" si="30"/>
        <v/>
      </c>
      <c r="BQ38" s="16" t="str">
        <f t="shared" si="31"/>
        <v/>
      </c>
      <c r="BR38" s="16" t="str">
        <f t="shared" si="32"/>
        <v/>
      </c>
      <c r="BS38" s="16" t="str">
        <f t="shared" si="33"/>
        <v/>
      </c>
      <c r="BT38" s="16" t="str">
        <f t="shared" si="34"/>
        <v/>
      </c>
      <c r="BU38" s="16" t="str">
        <f t="shared" si="34"/>
        <v/>
      </c>
      <c r="BV38" s="16" t="str">
        <f t="shared" si="34"/>
        <v/>
      </c>
      <c r="BW38" s="16" t="str">
        <f t="shared" si="34"/>
        <v/>
      </c>
      <c r="BX38" s="17"/>
      <c r="CA38" s="47"/>
      <c r="CB38" s="47"/>
      <c r="CC38" s="47"/>
      <c r="CD38" s="69" t="str">
        <f t="shared" si="3"/>
        <v/>
      </c>
      <c r="CE38" s="69" t="str">
        <f>IF(ISBLANK($D38),"",CHOOSE($D38,Certification!$C$32,Certification!$C$48,Certification!$C$64,Certification!$C$80,Certification!$C$96))</f>
        <v/>
      </c>
      <c r="CF38" s="69" t="str">
        <f>IF(ISBLANK($D38),"",CHOOSE($D38,Certification!$C$33,Certification!$C$49,Certification!$C$65,Certification!$C$81,Certification!$C$97))</f>
        <v/>
      </c>
      <c r="CG38" s="69" t="str">
        <f>IF(ISBLANK($D38),"",CHOOSE($D38,Certification!$C$34,Certification!$C$50,Certification!$C$66,Certification!$C$82,Certification!$C$98))</f>
        <v/>
      </c>
      <c r="CH38" s="69" t="str">
        <f>IF(ISBLANK($D38),"",CHOOSE($D38,Certification!$C$35,Certification!$C$51,Certification!$C$67,Certification!$C$83,Certification!$C$99))</f>
        <v/>
      </c>
      <c r="CI38" s="69" t="str">
        <f>IF(ISBLANK($D38),"",CHOOSE($D38,Certification!$C$36,Certification!$C$52,Certification!$C$68,Certification!$C$84,Certification!$C$100))</f>
        <v/>
      </c>
      <c r="CJ38" s="69" t="str">
        <f>IF(ISBLANK($D38),"",CHOOSE($D38,Certification!$C$37,Certification!$C$53,Certification!$C$69,Certification!$C$85,Certification!$C$101))</f>
        <v/>
      </c>
      <c r="CK38" s="190" t="str">
        <f>IF(ISBLANK($D38),"",CHOOSE($D38,Certification!$G$39,Certification!$G$55,Certification!$G$71,Certification!$G$87,Certification!$G$103))</f>
        <v/>
      </c>
      <c r="CL38" s="190" t="str">
        <f>IF(ISBLANK($D38),"",CHOOSE($D38,Certification!$G$40,Certification!$G$56,Certification!$G$72,Certification!$G$88,Certification!$G$104))</f>
        <v/>
      </c>
      <c r="CM38" s="190" t="str">
        <f>IF(ISBLANK($D38),"",CHOOSE($D38,Certification!$G$41,Certification!$G$57,Certification!$G$73,Certification!$G$89,Certification!$G$105))</f>
        <v/>
      </c>
      <c r="CN38" s="69" t="str">
        <f>IF(ISBLANK($D38),"",CHOOSE($D38,IF(ISBLANK(Certification!$C$43),"",Certification!$C$43),IF(ISBLANK(Certification!$C$59),"",Certification!$C$59),IF(ISBLANK(Certification!$C$75),"",Certification!$C$75),IF(ISBLANK(Certification!$C$91),"",Certification!$C$91),IF(ISBLANK(Certification!$C$107),"",Certification!$C$107)))</f>
        <v/>
      </c>
      <c r="CO38" s="69" t="str">
        <f>IF(ISBLANK($D38),"",CHOOSE($D38,IF(ISBLANK(Certification!$C$45),"",Certification!$C$45),IF(ISBLANK(Certification!$C$61),"",Certification!$C$61),IF(ISBLANK(Certification!$C$77),"",Certification!$C$77),IF(ISBLANK(Certification!$C$93),"",Certification!$C$93),IF(ISBLANK(Certification!$C$109),"",Certification!$C$109)))</f>
        <v/>
      </c>
      <c r="CQ38" s="20" t="s">
        <v>9</v>
      </c>
    </row>
    <row r="39" spans="1:95" s="18" customFormat="1" ht="25.5" x14ac:dyDescent="0.2">
      <c r="A39" s="64">
        <v>30</v>
      </c>
      <c r="B39" s="65" t="str">
        <f t="shared" si="1"/>
        <v/>
      </c>
      <c r="C39" s="230"/>
      <c r="D39" s="31"/>
      <c r="E39" s="233"/>
      <c r="F39" s="233"/>
      <c r="G39" s="233"/>
      <c r="H39" s="32"/>
      <c r="I39" s="31"/>
      <c r="J39" s="32"/>
      <c r="K39" s="32"/>
      <c r="L39" s="32"/>
      <c r="M39" s="56"/>
      <c r="N39" s="32"/>
      <c r="O39" s="56"/>
      <c r="P39" s="31"/>
      <c r="Q39" s="51"/>
      <c r="R39" s="31"/>
      <c r="S39" s="31"/>
      <c r="T39" s="32"/>
      <c r="U39" s="32"/>
      <c r="V39" s="32"/>
      <c r="W39" s="32"/>
      <c r="X39" s="32"/>
      <c r="Y39" s="32"/>
      <c r="Z39" s="32"/>
      <c r="AA39" s="32"/>
      <c r="AB39" s="32"/>
      <c r="AC39" s="32"/>
      <c r="AD39" s="32"/>
      <c r="AE39" s="32"/>
      <c r="AF39" s="32"/>
      <c r="AG39" s="32"/>
      <c r="AH39" s="58"/>
      <c r="AI39" s="51"/>
      <c r="AJ39" s="31"/>
      <c r="AK39" s="31"/>
      <c r="AL39" s="31"/>
      <c r="AM39" s="15"/>
      <c r="AN39" s="16" t="str">
        <f t="shared" si="4"/>
        <v/>
      </c>
      <c r="AO39" s="16" t="str">
        <f t="shared" si="5"/>
        <v/>
      </c>
      <c r="AP39" s="16" t="str">
        <f t="shared" si="6"/>
        <v/>
      </c>
      <c r="AQ39" s="16" t="str">
        <f t="shared" si="7"/>
        <v/>
      </c>
      <c r="AR39" s="16" t="str">
        <f t="shared" si="8"/>
        <v/>
      </c>
      <c r="AS39" s="16" t="str">
        <f t="shared" si="9"/>
        <v/>
      </c>
      <c r="AT39" s="16" t="str">
        <f t="shared" si="2"/>
        <v/>
      </c>
      <c r="AU39" s="16" t="str">
        <f t="shared" si="10"/>
        <v/>
      </c>
      <c r="AV39" s="16" t="str">
        <f t="shared" si="11"/>
        <v/>
      </c>
      <c r="AW39" s="16" t="str">
        <f t="shared" si="12"/>
        <v/>
      </c>
      <c r="AX39" s="16" t="str">
        <f t="shared" si="13"/>
        <v/>
      </c>
      <c r="AY39" s="16" t="str">
        <f t="shared" si="14"/>
        <v/>
      </c>
      <c r="AZ39" s="16" t="str">
        <f t="shared" si="15"/>
        <v/>
      </c>
      <c r="BA39" s="16" t="str">
        <f t="shared" si="16"/>
        <v/>
      </c>
      <c r="BB39" s="16" t="str">
        <f t="shared" si="16"/>
        <v/>
      </c>
      <c r="BC39" s="16" t="str">
        <f t="shared" si="17"/>
        <v/>
      </c>
      <c r="BD39" s="16" t="str">
        <f t="shared" si="18"/>
        <v/>
      </c>
      <c r="BE39" s="16" t="str">
        <f t="shared" si="19"/>
        <v/>
      </c>
      <c r="BF39" s="16" t="str">
        <f t="shared" si="20"/>
        <v/>
      </c>
      <c r="BG39" s="16" t="str">
        <f t="shared" si="21"/>
        <v/>
      </c>
      <c r="BH39" s="16" t="str">
        <f t="shared" si="22"/>
        <v/>
      </c>
      <c r="BI39" s="16" t="str">
        <f t="shared" si="23"/>
        <v/>
      </c>
      <c r="BJ39" s="16" t="str">
        <f t="shared" si="24"/>
        <v/>
      </c>
      <c r="BK39" s="16" t="str">
        <f t="shared" si="25"/>
        <v/>
      </c>
      <c r="BL39" s="16" t="str">
        <f t="shared" si="26"/>
        <v/>
      </c>
      <c r="BM39" s="16" t="str">
        <f t="shared" si="27"/>
        <v/>
      </c>
      <c r="BN39" s="16" t="str">
        <f t="shared" si="28"/>
        <v/>
      </c>
      <c r="BO39" s="16" t="str">
        <f t="shared" si="29"/>
        <v/>
      </c>
      <c r="BP39" s="16" t="str">
        <f t="shared" si="30"/>
        <v/>
      </c>
      <c r="BQ39" s="16" t="str">
        <f t="shared" si="31"/>
        <v/>
      </c>
      <c r="BR39" s="16" t="str">
        <f t="shared" si="32"/>
        <v/>
      </c>
      <c r="BS39" s="16" t="str">
        <f t="shared" si="33"/>
        <v/>
      </c>
      <c r="BT39" s="16" t="str">
        <f t="shared" si="34"/>
        <v/>
      </c>
      <c r="BU39" s="16" t="str">
        <f t="shared" si="34"/>
        <v/>
      </c>
      <c r="BV39" s="16" t="str">
        <f t="shared" si="34"/>
        <v/>
      </c>
      <c r="BW39" s="16" t="str">
        <f t="shared" si="34"/>
        <v/>
      </c>
      <c r="BX39" s="17"/>
      <c r="CA39" s="47"/>
      <c r="CB39" s="47"/>
      <c r="CC39" s="47"/>
      <c r="CD39" s="69" t="str">
        <f t="shared" si="3"/>
        <v/>
      </c>
      <c r="CE39" s="69" t="str">
        <f>IF(ISBLANK($D39),"",CHOOSE($D39,Certification!$C$32,Certification!$C$48,Certification!$C$64,Certification!$C$80,Certification!$C$96))</f>
        <v/>
      </c>
      <c r="CF39" s="69" t="str">
        <f>IF(ISBLANK($D39),"",CHOOSE($D39,Certification!$C$33,Certification!$C$49,Certification!$C$65,Certification!$C$81,Certification!$C$97))</f>
        <v/>
      </c>
      <c r="CG39" s="69" t="str">
        <f>IF(ISBLANK($D39),"",CHOOSE($D39,Certification!$C$34,Certification!$C$50,Certification!$C$66,Certification!$C$82,Certification!$C$98))</f>
        <v/>
      </c>
      <c r="CH39" s="69" t="str">
        <f>IF(ISBLANK($D39),"",CHOOSE($D39,Certification!$C$35,Certification!$C$51,Certification!$C$67,Certification!$C$83,Certification!$C$99))</f>
        <v/>
      </c>
      <c r="CI39" s="69" t="str">
        <f>IF(ISBLANK($D39),"",CHOOSE($D39,Certification!$C$36,Certification!$C$52,Certification!$C$68,Certification!$C$84,Certification!$C$100))</f>
        <v/>
      </c>
      <c r="CJ39" s="69" t="str">
        <f>IF(ISBLANK($D39),"",CHOOSE($D39,Certification!$C$37,Certification!$C$53,Certification!$C$69,Certification!$C$85,Certification!$C$101))</f>
        <v/>
      </c>
      <c r="CK39" s="190" t="str">
        <f>IF(ISBLANK($D39),"",CHOOSE($D39,Certification!$G$39,Certification!$G$55,Certification!$G$71,Certification!$G$87,Certification!$G$103))</f>
        <v/>
      </c>
      <c r="CL39" s="190" t="str">
        <f>IF(ISBLANK($D39),"",CHOOSE($D39,Certification!$G$40,Certification!$G$56,Certification!$G$72,Certification!$G$88,Certification!$G$104))</f>
        <v/>
      </c>
      <c r="CM39" s="190" t="str">
        <f>IF(ISBLANK($D39),"",CHOOSE($D39,Certification!$G$41,Certification!$G$57,Certification!$G$73,Certification!$G$89,Certification!$G$105))</f>
        <v/>
      </c>
      <c r="CN39" s="69" t="str">
        <f>IF(ISBLANK($D39),"",CHOOSE($D39,IF(ISBLANK(Certification!$C$43),"",Certification!$C$43),IF(ISBLANK(Certification!$C$59),"",Certification!$C$59),IF(ISBLANK(Certification!$C$75),"",Certification!$C$75),IF(ISBLANK(Certification!$C$91),"",Certification!$C$91),IF(ISBLANK(Certification!$C$107),"",Certification!$C$107)))</f>
        <v/>
      </c>
      <c r="CO39" s="69" t="str">
        <f>IF(ISBLANK($D39),"",CHOOSE($D39,IF(ISBLANK(Certification!$C$45),"",Certification!$C$45),IF(ISBLANK(Certification!$C$61),"",Certification!$C$61),IF(ISBLANK(Certification!$C$77),"",Certification!$C$77),IF(ISBLANK(Certification!$C$93),"",Certification!$C$93),IF(ISBLANK(Certification!$C$109),"",Certification!$C$109)))</f>
        <v/>
      </c>
      <c r="CQ39" s="20" t="s">
        <v>9</v>
      </c>
    </row>
    <row r="40" spans="1:95" s="18" customFormat="1" ht="25.5" x14ac:dyDescent="0.2">
      <c r="A40" s="64">
        <v>31</v>
      </c>
      <c r="B40" s="65" t="str">
        <f t="shared" si="1"/>
        <v/>
      </c>
      <c r="C40" s="230"/>
      <c r="D40" s="31"/>
      <c r="E40" s="233"/>
      <c r="F40" s="233"/>
      <c r="G40" s="233"/>
      <c r="H40" s="32"/>
      <c r="I40" s="31"/>
      <c r="J40" s="32"/>
      <c r="K40" s="32"/>
      <c r="L40" s="32"/>
      <c r="M40" s="56"/>
      <c r="N40" s="32"/>
      <c r="O40" s="56"/>
      <c r="P40" s="31"/>
      <c r="Q40" s="51"/>
      <c r="R40" s="31"/>
      <c r="S40" s="31"/>
      <c r="T40" s="32"/>
      <c r="U40" s="32"/>
      <c r="V40" s="32"/>
      <c r="W40" s="32"/>
      <c r="X40" s="32"/>
      <c r="Y40" s="32"/>
      <c r="Z40" s="32"/>
      <c r="AA40" s="32"/>
      <c r="AB40" s="32"/>
      <c r="AC40" s="32"/>
      <c r="AD40" s="32"/>
      <c r="AE40" s="32"/>
      <c r="AF40" s="32"/>
      <c r="AG40" s="32"/>
      <c r="AH40" s="58"/>
      <c r="AI40" s="51"/>
      <c r="AJ40" s="31"/>
      <c r="AK40" s="31"/>
      <c r="AL40" s="31"/>
      <c r="AM40" s="15"/>
      <c r="AN40" s="16" t="str">
        <f t="shared" si="4"/>
        <v/>
      </c>
      <c r="AO40" s="16" t="str">
        <f t="shared" si="5"/>
        <v/>
      </c>
      <c r="AP40" s="16" t="str">
        <f t="shared" si="6"/>
        <v/>
      </c>
      <c r="AQ40" s="16" t="str">
        <f t="shared" si="7"/>
        <v/>
      </c>
      <c r="AR40" s="16" t="str">
        <f t="shared" si="8"/>
        <v/>
      </c>
      <c r="AS40" s="16" t="str">
        <f t="shared" si="9"/>
        <v/>
      </c>
      <c r="AT40" s="16" t="str">
        <f t="shared" si="2"/>
        <v/>
      </c>
      <c r="AU40" s="16" t="str">
        <f t="shared" si="10"/>
        <v/>
      </c>
      <c r="AV40" s="16" t="str">
        <f t="shared" si="11"/>
        <v/>
      </c>
      <c r="AW40" s="16" t="str">
        <f t="shared" si="12"/>
        <v/>
      </c>
      <c r="AX40" s="16" t="str">
        <f t="shared" si="13"/>
        <v/>
      </c>
      <c r="AY40" s="16" t="str">
        <f t="shared" si="14"/>
        <v/>
      </c>
      <c r="AZ40" s="16" t="str">
        <f t="shared" si="15"/>
        <v/>
      </c>
      <c r="BA40" s="16" t="str">
        <f t="shared" si="16"/>
        <v/>
      </c>
      <c r="BB40" s="16" t="str">
        <f t="shared" si="16"/>
        <v/>
      </c>
      <c r="BC40" s="16" t="str">
        <f t="shared" si="17"/>
        <v/>
      </c>
      <c r="BD40" s="16" t="str">
        <f t="shared" si="18"/>
        <v/>
      </c>
      <c r="BE40" s="16" t="str">
        <f t="shared" si="19"/>
        <v/>
      </c>
      <c r="BF40" s="16" t="str">
        <f t="shared" si="20"/>
        <v/>
      </c>
      <c r="BG40" s="16" t="str">
        <f t="shared" si="21"/>
        <v/>
      </c>
      <c r="BH40" s="16" t="str">
        <f t="shared" si="22"/>
        <v/>
      </c>
      <c r="BI40" s="16" t="str">
        <f t="shared" si="23"/>
        <v/>
      </c>
      <c r="BJ40" s="16" t="str">
        <f t="shared" si="24"/>
        <v/>
      </c>
      <c r="BK40" s="16" t="str">
        <f t="shared" si="25"/>
        <v/>
      </c>
      <c r="BL40" s="16" t="str">
        <f t="shared" si="26"/>
        <v/>
      </c>
      <c r="BM40" s="16" t="str">
        <f t="shared" si="27"/>
        <v/>
      </c>
      <c r="BN40" s="16" t="str">
        <f t="shared" si="28"/>
        <v/>
      </c>
      <c r="BO40" s="16" t="str">
        <f t="shared" si="29"/>
        <v/>
      </c>
      <c r="BP40" s="16" t="str">
        <f t="shared" si="30"/>
        <v/>
      </c>
      <c r="BQ40" s="16" t="str">
        <f t="shared" si="31"/>
        <v/>
      </c>
      <c r="BR40" s="16" t="str">
        <f t="shared" si="32"/>
        <v/>
      </c>
      <c r="BS40" s="16" t="str">
        <f t="shared" si="33"/>
        <v/>
      </c>
      <c r="BT40" s="16" t="str">
        <f t="shared" si="34"/>
        <v/>
      </c>
      <c r="BU40" s="16" t="str">
        <f t="shared" si="34"/>
        <v/>
      </c>
      <c r="BV40" s="16" t="str">
        <f t="shared" si="34"/>
        <v/>
      </c>
      <c r="BW40" s="16" t="str">
        <f t="shared" si="34"/>
        <v/>
      </c>
      <c r="BX40" s="17"/>
      <c r="CA40" s="47"/>
      <c r="CB40" s="47"/>
      <c r="CC40" s="47"/>
      <c r="CD40" s="69" t="str">
        <f t="shared" si="3"/>
        <v/>
      </c>
      <c r="CE40" s="69" t="str">
        <f>IF(ISBLANK($D40),"",CHOOSE($D40,Certification!$C$32,Certification!$C$48,Certification!$C$64,Certification!$C$80,Certification!$C$96))</f>
        <v/>
      </c>
      <c r="CF40" s="69" t="str">
        <f>IF(ISBLANK($D40),"",CHOOSE($D40,Certification!$C$33,Certification!$C$49,Certification!$C$65,Certification!$C$81,Certification!$C$97))</f>
        <v/>
      </c>
      <c r="CG40" s="69" t="str">
        <f>IF(ISBLANK($D40),"",CHOOSE($D40,Certification!$C$34,Certification!$C$50,Certification!$C$66,Certification!$C$82,Certification!$C$98))</f>
        <v/>
      </c>
      <c r="CH40" s="69" t="str">
        <f>IF(ISBLANK($D40),"",CHOOSE($D40,Certification!$C$35,Certification!$C$51,Certification!$C$67,Certification!$C$83,Certification!$C$99))</f>
        <v/>
      </c>
      <c r="CI40" s="69" t="str">
        <f>IF(ISBLANK($D40),"",CHOOSE($D40,Certification!$C$36,Certification!$C$52,Certification!$C$68,Certification!$C$84,Certification!$C$100))</f>
        <v/>
      </c>
      <c r="CJ40" s="69" t="str">
        <f>IF(ISBLANK($D40),"",CHOOSE($D40,Certification!$C$37,Certification!$C$53,Certification!$C$69,Certification!$C$85,Certification!$C$101))</f>
        <v/>
      </c>
      <c r="CK40" s="190" t="str">
        <f>IF(ISBLANK($D40),"",CHOOSE($D40,Certification!$G$39,Certification!$G$55,Certification!$G$71,Certification!$G$87,Certification!$G$103))</f>
        <v/>
      </c>
      <c r="CL40" s="190" t="str">
        <f>IF(ISBLANK($D40),"",CHOOSE($D40,Certification!$G$40,Certification!$G$56,Certification!$G$72,Certification!$G$88,Certification!$G$104))</f>
        <v/>
      </c>
      <c r="CM40" s="190" t="str">
        <f>IF(ISBLANK($D40),"",CHOOSE($D40,Certification!$G$41,Certification!$G$57,Certification!$G$73,Certification!$G$89,Certification!$G$105))</f>
        <v/>
      </c>
      <c r="CN40" s="69" t="str">
        <f>IF(ISBLANK($D40),"",CHOOSE($D40,IF(ISBLANK(Certification!$C$43),"",Certification!$C$43),IF(ISBLANK(Certification!$C$59),"",Certification!$C$59),IF(ISBLANK(Certification!$C$75),"",Certification!$C$75),IF(ISBLANK(Certification!$C$91),"",Certification!$C$91),IF(ISBLANK(Certification!$C$107),"",Certification!$C$107)))</f>
        <v/>
      </c>
      <c r="CO40" s="69" t="str">
        <f>IF(ISBLANK($D40),"",CHOOSE($D40,IF(ISBLANK(Certification!$C$45),"",Certification!$C$45),IF(ISBLANK(Certification!$C$61),"",Certification!$C$61),IF(ISBLANK(Certification!$C$77),"",Certification!$C$77),IF(ISBLANK(Certification!$C$93),"",Certification!$C$93),IF(ISBLANK(Certification!$C$109),"",Certification!$C$109)))</f>
        <v/>
      </c>
      <c r="CQ40" s="20" t="s">
        <v>9</v>
      </c>
    </row>
    <row r="41" spans="1:95" s="18" customFormat="1" ht="25.5" x14ac:dyDescent="0.2">
      <c r="A41" s="64">
        <v>32</v>
      </c>
      <c r="B41" s="65" t="str">
        <f t="shared" si="1"/>
        <v/>
      </c>
      <c r="C41" s="230"/>
      <c r="D41" s="31"/>
      <c r="E41" s="233"/>
      <c r="F41" s="233"/>
      <c r="G41" s="233"/>
      <c r="H41" s="32"/>
      <c r="I41" s="31"/>
      <c r="J41" s="32"/>
      <c r="K41" s="32"/>
      <c r="L41" s="32"/>
      <c r="M41" s="56"/>
      <c r="N41" s="32"/>
      <c r="O41" s="56"/>
      <c r="P41" s="31"/>
      <c r="Q41" s="51"/>
      <c r="R41" s="31"/>
      <c r="S41" s="31"/>
      <c r="T41" s="32"/>
      <c r="U41" s="32"/>
      <c r="V41" s="32"/>
      <c r="W41" s="32"/>
      <c r="X41" s="32"/>
      <c r="Y41" s="32"/>
      <c r="Z41" s="32"/>
      <c r="AA41" s="32"/>
      <c r="AB41" s="32"/>
      <c r="AC41" s="32"/>
      <c r="AD41" s="32"/>
      <c r="AE41" s="32"/>
      <c r="AF41" s="32"/>
      <c r="AG41" s="32"/>
      <c r="AH41" s="58"/>
      <c r="AI41" s="51"/>
      <c r="AJ41" s="31"/>
      <c r="AK41" s="31"/>
      <c r="AL41" s="31"/>
      <c r="AM41" s="15"/>
      <c r="AN41" s="16" t="str">
        <f t="shared" si="4"/>
        <v/>
      </c>
      <c r="AO41" s="16" t="str">
        <f t="shared" si="5"/>
        <v/>
      </c>
      <c r="AP41" s="16" t="str">
        <f t="shared" si="6"/>
        <v/>
      </c>
      <c r="AQ41" s="16" t="str">
        <f t="shared" si="7"/>
        <v/>
      </c>
      <c r="AR41" s="16" t="str">
        <f t="shared" si="8"/>
        <v/>
      </c>
      <c r="AS41" s="16" t="str">
        <f t="shared" si="9"/>
        <v/>
      </c>
      <c r="AT41" s="16" t="str">
        <f t="shared" si="2"/>
        <v/>
      </c>
      <c r="AU41" s="16" t="str">
        <f t="shared" si="10"/>
        <v/>
      </c>
      <c r="AV41" s="16" t="str">
        <f t="shared" si="11"/>
        <v/>
      </c>
      <c r="AW41" s="16" t="str">
        <f t="shared" si="12"/>
        <v/>
      </c>
      <c r="AX41" s="16" t="str">
        <f t="shared" si="13"/>
        <v/>
      </c>
      <c r="AY41" s="16" t="str">
        <f t="shared" si="14"/>
        <v/>
      </c>
      <c r="AZ41" s="16" t="str">
        <f t="shared" si="15"/>
        <v/>
      </c>
      <c r="BA41" s="16" t="str">
        <f t="shared" si="16"/>
        <v/>
      </c>
      <c r="BB41" s="16" t="str">
        <f t="shared" si="16"/>
        <v/>
      </c>
      <c r="BC41" s="16" t="str">
        <f t="shared" si="17"/>
        <v/>
      </c>
      <c r="BD41" s="16" t="str">
        <f t="shared" si="18"/>
        <v/>
      </c>
      <c r="BE41" s="16" t="str">
        <f t="shared" si="19"/>
        <v/>
      </c>
      <c r="BF41" s="16" t="str">
        <f t="shared" si="20"/>
        <v/>
      </c>
      <c r="BG41" s="16" t="str">
        <f t="shared" si="21"/>
        <v/>
      </c>
      <c r="BH41" s="16" t="str">
        <f t="shared" si="22"/>
        <v/>
      </c>
      <c r="BI41" s="16" t="str">
        <f t="shared" si="23"/>
        <v/>
      </c>
      <c r="BJ41" s="16" t="str">
        <f t="shared" si="24"/>
        <v/>
      </c>
      <c r="BK41" s="16" t="str">
        <f t="shared" si="25"/>
        <v/>
      </c>
      <c r="BL41" s="16" t="str">
        <f t="shared" si="26"/>
        <v/>
      </c>
      <c r="BM41" s="16" t="str">
        <f t="shared" si="27"/>
        <v/>
      </c>
      <c r="BN41" s="16" t="str">
        <f t="shared" si="28"/>
        <v/>
      </c>
      <c r="BO41" s="16" t="str">
        <f t="shared" si="29"/>
        <v/>
      </c>
      <c r="BP41" s="16" t="str">
        <f t="shared" si="30"/>
        <v/>
      </c>
      <c r="BQ41" s="16" t="str">
        <f t="shared" si="31"/>
        <v/>
      </c>
      <c r="BR41" s="16" t="str">
        <f t="shared" si="32"/>
        <v/>
      </c>
      <c r="BS41" s="16" t="str">
        <f t="shared" si="33"/>
        <v/>
      </c>
      <c r="BT41" s="16" t="str">
        <f t="shared" si="34"/>
        <v/>
      </c>
      <c r="BU41" s="16" t="str">
        <f t="shared" si="34"/>
        <v/>
      </c>
      <c r="BV41" s="16" t="str">
        <f t="shared" si="34"/>
        <v/>
      </c>
      <c r="BW41" s="16" t="str">
        <f t="shared" si="34"/>
        <v/>
      </c>
      <c r="BX41" s="17"/>
      <c r="CA41" s="47"/>
      <c r="CB41" s="47"/>
      <c r="CC41" s="47"/>
      <c r="CD41" s="69" t="str">
        <f t="shared" si="3"/>
        <v/>
      </c>
      <c r="CE41" s="69" t="str">
        <f>IF(ISBLANK($D41),"",CHOOSE($D41,Certification!$C$32,Certification!$C$48,Certification!$C$64,Certification!$C$80,Certification!$C$96))</f>
        <v/>
      </c>
      <c r="CF41" s="69" t="str">
        <f>IF(ISBLANK($D41),"",CHOOSE($D41,Certification!$C$33,Certification!$C$49,Certification!$C$65,Certification!$C$81,Certification!$C$97))</f>
        <v/>
      </c>
      <c r="CG41" s="69" t="str">
        <f>IF(ISBLANK($D41),"",CHOOSE($D41,Certification!$C$34,Certification!$C$50,Certification!$C$66,Certification!$C$82,Certification!$C$98))</f>
        <v/>
      </c>
      <c r="CH41" s="69" t="str">
        <f>IF(ISBLANK($D41),"",CHOOSE($D41,Certification!$C$35,Certification!$C$51,Certification!$C$67,Certification!$C$83,Certification!$C$99))</f>
        <v/>
      </c>
      <c r="CI41" s="69" t="str">
        <f>IF(ISBLANK($D41),"",CHOOSE($D41,Certification!$C$36,Certification!$C$52,Certification!$C$68,Certification!$C$84,Certification!$C$100))</f>
        <v/>
      </c>
      <c r="CJ41" s="69" t="str">
        <f>IF(ISBLANK($D41),"",CHOOSE($D41,Certification!$C$37,Certification!$C$53,Certification!$C$69,Certification!$C$85,Certification!$C$101))</f>
        <v/>
      </c>
      <c r="CK41" s="190" t="str">
        <f>IF(ISBLANK($D41),"",CHOOSE($D41,Certification!$G$39,Certification!$G$55,Certification!$G$71,Certification!$G$87,Certification!$G$103))</f>
        <v/>
      </c>
      <c r="CL41" s="190" t="str">
        <f>IF(ISBLANK($D41),"",CHOOSE($D41,Certification!$G$40,Certification!$G$56,Certification!$G$72,Certification!$G$88,Certification!$G$104))</f>
        <v/>
      </c>
      <c r="CM41" s="190" t="str">
        <f>IF(ISBLANK($D41),"",CHOOSE($D41,Certification!$G$41,Certification!$G$57,Certification!$G$73,Certification!$G$89,Certification!$G$105))</f>
        <v/>
      </c>
      <c r="CN41" s="69" t="str">
        <f>IF(ISBLANK($D41),"",CHOOSE($D41,IF(ISBLANK(Certification!$C$43),"",Certification!$C$43),IF(ISBLANK(Certification!$C$59),"",Certification!$C$59),IF(ISBLANK(Certification!$C$75),"",Certification!$C$75),IF(ISBLANK(Certification!$C$91),"",Certification!$C$91),IF(ISBLANK(Certification!$C$107),"",Certification!$C$107)))</f>
        <v/>
      </c>
      <c r="CO41" s="69" t="str">
        <f>IF(ISBLANK($D41),"",CHOOSE($D41,IF(ISBLANK(Certification!$C$45),"",Certification!$C$45),IF(ISBLANK(Certification!$C$61),"",Certification!$C$61),IF(ISBLANK(Certification!$C$77),"",Certification!$C$77),IF(ISBLANK(Certification!$C$93),"",Certification!$C$93),IF(ISBLANK(Certification!$C$109),"",Certification!$C$109)))</f>
        <v/>
      </c>
      <c r="CQ41" s="20" t="s">
        <v>9</v>
      </c>
    </row>
    <row r="42" spans="1:95" s="18" customFormat="1" ht="25.5" x14ac:dyDescent="0.2">
      <c r="A42" s="64">
        <v>33</v>
      </c>
      <c r="B42" s="65" t="str">
        <f t="shared" si="1"/>
        <v/>
      </c>
      <c r="C42" s="230"/>
      <c r="D42" s="31"/>
      <c r="E42" s="233"/>
      <c r="F42" s="233"/>
      <c r="G42" s="233"/>
      <c r="H42" s="32"/>
      <c r="I42" s="31"/>
      <c r="J42" s="32"/>
      <c r="K42" s="32"/>
      <c r="L42" s="32"/>
      <c r="M42" s="56"/>
      <c r="N42" s="32"/>
      <c r="O42" s="56"/>
      <c r="P42" s="31"/>
      <c r="Q42" s="51"/>
      <c r="R42" s="31"/>
      <c r="S42" s="31"/>
      <c r="T42" s="32"/>
      <c r="U42" s="32"/>
      <c r="V42" s="32"/>
      <c r="W42" s="32"/>
      <c r="X42" s="32"/>
      <c r="Y42" s="32"/>
      <c r="Z42" s="32"/>
      <c r="AA42" s="32"/>
      <c r="AB42" s="32"/>
      <c r="AC42" s="32"/>
      <c r="AD42" s="32"/>
      <c r="AE42" s="32"/>
      <c r="AF42" s="32"/>
      <c r="AG42" s="32"/>
      <c r="AH42" s="58"/>
      <c r="AI42" s="51"/>
      <c r="AJ42" s="31"/>
      <c r="AK42" s="31"/>
      <c r="AL42" s="31"/>
      <c r="AM42" s="15"/>
      <c r="AN42" s="16" t="str">
        <f t="shared" si="4"/>
        <v/>
      </c>
      <c r="AO42" s="16" t="str">
        <f t="shared" si="5"/>
        <v/>
      </c>
      <c r="AP42" s="16" t="str">
        <f t="shared" si="6"/>
        <v/>
      </c>
      <c r="AQ42" s="16" t="str">
        <f t="shared" si="7"/>
        <v/>
      </c>
      <c r="AR42" s="16" t="str">
        <f t="shared" si="8"/>
        <v/>
      </c>
      <c r="AS42" s="16" t="str">
        <f t="shared" si="9"/>
        <v/>
      </c>
      <c r="AT42" s="16" t="str">
        <f t="shared" si="2"/>
        <v/>
      </c>
      <c r="AU42" s="16" t="str">
        <f t="shared" si="10"/>
        <v/>
      </c>
      <c r="AV42" s="16" t="str">
        <f t="shared" si="11"/>
        <v/>
      </c>
      <c r="AW42" s="16" t="str">
        <f t="shared" si="12"/>
        <v/>
      </c>
      <c r="AX42" s="16" t="str">
        <f t="shared" si="13"/>
        <v/>
      </c>
      <c r="AY42" s="16" t="str">
        <f t="shared" si="14"/>
        <v/>
      </c>
      <c r="AZ42" s="16" t="str">
        <f t="shared" si="15"/>
        <v/>
      </c>
      <c r="BA42" s="16" t="str">
        <f t="shared" si="16"/>
        <v/>
      </c>
      <c r="BB42" s="16" t="str">
        <f t="shared" si="16"/>
        <v/>
      </c>
      <c r="BC42" s="16" t="str">
        <f t="shared" si="17"/>
        <v/>
      </c>
      <c r="BD42" s="16" t="str">
        <f t="shared" si="18"/>
        <v/>
      </c>
      <c r="BE42" s="16" t="str">
        <f t="shared" si="19"/>
        <v/>
      </c>
      <c r="BF42" s="16" t="str">
        <f t="shared" si="20"/>
        <v/>
      </c>
      <c r="BG42" s="16" t="str">
        <f t="shared" si="21"/>
        <v/>
      </c>
      <c r="BH42" s="16" t="str">
        <f t="shared" si="22"/>
        <v/>
      </c>
      <c r="BI42" s="16" t="str">
        <f t="shared" si="23"/>
        <v/>
      </c>
      <c r="BJ42" s="16" t="str">
        <f t="shared" si="24"/>
        <v/>
      </c>
      <c r="BK42" s="16" t="str">
        <f t="shared" si="25"/>
        <v/>
      </c>
      <c r="BL42" s="16" t="str">
        <f t="shared" si="26"/>
        <v/>
      </c>
      <c r="BM42" s="16" t="str">
        <f t="shared" si="27"/>
        <v/>
      </c>
      <c r="BN42" s="16" t="str">
        <f t="shared" si="28"/>
        <v/>
      </c>
      <c r="BO42" s="16" t="str">
        <f t="shared" si="29"/>
        <v/>
      </c>
      <c r="BP42" s="16" t="str">
        <f t="shared" si="30"/>
        <v/>
      </c>
      <c r="BQ42" s="16" t="str">
        <f t="shared" si="31"/>
        <v/>
      </c>
      <c r="BR42" s="16" t="str">
        <f t="shared" si="32"/>
        <v/>
      </c>
      <c r="BS42" s="16" t="str">
        <f t="shared" si="33"/>
        <v/>
      </c>
      <c r="BT42" s="16" t="str">
        <f t="shared" si="34"/>
        <v/>
      </c>
      <c r="BU42" s="16" t="str">
        <f t="shared" si="34"/>
        <v/>
      </c>
      <c r="BV42" s="16" t="str">
        <f t="shared" si="34"/>
        <v/>
      </c>
      <c r="BW42" s="16" t="str">
        <f t="shared" si="34"/>
        <v/>
      </c>
      <c r="BX42" s="17"/>
      <c r="CA42" s="47"/>
      <c r="CB42" s="47"/>
      <c r="CC42" s="47"/>
      <c r="CD42" s="69" t="str">
        <f t="shared" si="3"/>
        <v/>
      </c>
      <c r="CE42" s="69" t="str">
        <f>IF(ISBLANK($D42),"",CHOOSE($D42,Certification!$C$32,Certification!$C$48,Certification!$C$64,Certification!$C$80,Certification!$C$96))</f>
        <v/>
      </c>
      <c r="CF42" s="69" t="str">
        <f>IF(ISBLANK($D42),"",CHOOSE($D42,Certification!$C$33,Certification!$C$49,Certification!$C$65,Certification!$C$81,Certification!$C$97))</f>
        <v/>
      </c>
      <c r="CG42" s="69" t="str">
        <f>IF(ISBLANK($D42),"",CHOOSE($D42,Certification!$C$34,Certification!$C$50,Certification!$C$66,Certification!$C$82,Certification!$C$98))</f>
        <v/>
      </c>
      <c r="CH42" s="69" t="str">
        <f>IF(ISBLANK($D42),"",CHOOSE($D42,Certification!$C$35,Certification!$C$51,Certification!$C$67,Certification!$C$83,Certification!$C$99))</f>
        <v/>
      </c>
      <c r="CI42" s="69" t="str">
        <f>IF(ISBLANK($D42),"",CHOOSE($D42,Certification!$C$36,Certification!$C$52,Certification!$C$68,Certification!$C$84,Certification!$C$100))</f>
        <v/>
      </c>
      <c r="CJ42" s="69" t="str">
        <f>IF(ISBLANK($D42),"",CHOOSE($D42,Certification!$C$37,Certification!$C$53,Certification!$C$69,Certification!$C$85,Certification!$C$101))</f>
        <v/>
      </c>
      <c r="CK42" s="190" t="str">
        <f>IF(ISBLANK($D42),"",CHOOSE($D42,Certification!$G$39,Certification!$G$55,Certification!$G$71,Certification!$G$87,Certification!$G$103))</f>
        <v/>
      </c>
      <c r="CL42" s="190" t="str">
        <f>IF(ISBLANK($D42),"",CHOOSE($D42,Certification!$G$40,Certification!$G$56,Certification!$G$72,Certification!$G$88,Certification!$G$104))</f>
        <v/>
      </c>
      <c r="CM42" s="190" t="str">
        <f>IF(ISBLANK($D42),"",CHOOSE($D42,Certification!$G$41,Certification!$G$57,Certification!$G$73,Certification!$G$89,Certification!$G$105))</f>
        <v/>
      </c>
      <c r="CN42" s="69" t="str">
        <f>IF(ISBLANK($D42),"",CHOOSE($D42,IF(ISBLANK(Certification!$C$43),"",Certification!$C$43),IF(ISBLANK(Certification!$C$59),"",Certification!$C$59),IF(ISBLANK(Certification!$C$75),"",Certification!$C$75),IF(ISBLANK(Certification!$C$91),"",Certification!$C$91),IF(ISBLANK(Certification!$C$107),"",Certification!$C$107)))</f>
        <v/>
      </c>
      <c r="CO42" s="69" t="str">
        <f>IF(ISBLANK($D42),"",CHOOSE($D42,IF(ISBLANK(Certification!$C$45),"",Certification!$C$45),IF(ISBLANK(Certification!$C$61),"",Certification!$C$61),IF(ISBLANK(Certification!$C$77),"",Certification!$C$77),IF(ISBLANK(Certification!$C$93),"",Certification!$C$93),IF(ISBLANK(Certification!$C$109),"",Certification!$C$109)))</f>
        <v/>
      </c>
      <c r="CQ42" s="20" t="s">
        <v>9</v>
      </c>
    </row>
    <row r="43" spans="1:95" s="18" customFormat="1" ht="25.5" x14ac:dyDescent="0.2">
      <c r="A43" s="64">
        <v>34</v>
      </c>
      <c r="B43" s="65" t="str">
        <f t="shared" si="1"/>
        <v/>
      </c>
      <c r="C43" s="230"/>
      <c r="D43" s="31"/>
      <c r="E43" s="233"/>
      <c r="F43" s="233"/>
      <c r="G43" s="233"/>
      <c r="H43" s="32"/>
      <c r="I43" s="31"/>
      <c r="J43" s="32"/>
      <c r="K43" s="32"/>
      <c r="L43" s="32"/>
      <c r="M43" s="56"/>
      <c r="N43" s="32"/>
      <c r="O43" s="56"/>
      <c r="P43" s="31"/>
      <c r="Q43" s="51"/>
      <c r="R43" s="31"/>
      <c r="S43" s="31"/>
      <c r="T43" s="32"/>
      <c r="U43" s="32"/>
      <c r="V43" s="32"/>
      <c r="W43" s="32"/>
      <c r="X43" s="32"/>
      <c r="Y43" s="32"/>
      <c r="Z43" s="32"/>
      <c r="AA43" s="32"/>
      <c r="AB43" s="32"/>
      <c r="AC43" s="32"/>
      <c r="AD43" s="32"/>
      <c r="AE43" s="32"/>
      <c r="AF43" s="32"/>
      <c r="AG43" s="32"/>
      <c r="AH43" s="58"/>
      <c r="AI43" s="51"/>
      <c r="AJ43" s="31"/>
      <c r="AK43" s="31"/>
      <c r="AL43" s="31"/>
      <c r="AM43" s="15"/>
      <c r="AN43" s="16" t="str">
        <f t="shared" si="4"/>
        <v/>
      </c>
      <c r="AO43" s="16" t="str">
        <f t="shared" si="5"/>
        <v/>
      </c>
      <c r="AP43" s="16" t="str">
        <f t="shared" si="6"/>
        <v/>
      </c>
      <c r="AQ43" s="16" t="str">
        <f t="shared" si="7"/>
        <v/>
      </c>
      <c r="AR43" s="16" t="str">
        <f t="shared" si="8"/>
        <v/>
      </c>
      <c r="AS43" s="16" t="str">
        <f t="shared" si="9"/>
        <v/>
      </c>
      <c r="AT43" s="16" t="str">
        <f t="shared" si="2"/>
        <v/>
      </c>
      <c r="AU43" s="16" t="str">
        <f t="shared" si="10"/>
        <v/>
      </c>
      <c r="AV43" s="16" t="str">
        <f t="shared" si="11"/>
        <v/>
      </c>
      <c r="AW43" s="16" t="str">
        <f t="shared" si="12"/>
        <v/>
      </c>
      <c r="AX43" s="16" t="str">
        <f t="shared" si="13"/>
        <v/>
      </c>
      <c r="AY43" s="16" t="str">
        <f t="shared" si="14"/>
        <v/>
      </c>
      <c r="AZ43" s="16" t="str">
        <f t="shared" si="15"/>
        <v/>
      </c>
      <c r="BA43" s="16" t="str">
        <f t="shared" si="16"/>
        <v/>
      </c>
      <c r="BB43" s="16" t="str">
        <f t="shared" si="16"/>
        <v/>
      </c>
      <c r="BC43" s="16" t="str">
        <f t="shared" si="17"/>
        <v/>
      </c>
      <c r="BD43" s="16" t="str">
        <f t="shared" si="18"/>
        <v/>
      </c>
      <c r="BE43" s="16" t="str">
        <f t="shared" si="19"/>
        <v/>
      </c>
      <c r="BF43" s="16" t="str">
        <f t="shared" si="20"/>
        <v/>
      </c>
      <c r="BG43" s="16" t="str">
        <f t="shared" si="21"/>
        <v/>
      </c>
      <c r="BH43" s="16" t="str">
        <f t="shared" si="22"/>
        <v/>
      </c>
      <c r="BI43" s="16" t="str">
        <f t="shared" si="23"/>
        <v/>
      </c>
      <c r="BJ43" s="16" t="str">
        <f t="shared" si="24"/>
        <v/>
      </c>
      <c r="BK43" s="16" t="str">
        <f t="shared" si="25"/>
        <v/>
      </c>
      <c r="BL43" s="16" t="str">
        <f t="shared" si="26"/>
        <v/>
      </c>
      <c r="BM43" s="16" t="str">
        <f t="shared" si="27"/>
        <v/>
      </c>
      <c r="BN43" s="16" t="str">
        <f t="shared" si="28"/>
        <v/>
      </c>
      <c r="BO43" s="16" t="str">
        <f t="shared" si="29"/>
        <v/>
      </c>
      <c r="BP43" s="16" t="str">
        <f t="shared" si="30"/>
        <v/>
      </c>
      <c r="BQ43" s="16" t="str">
        <f t="shared" si="31"/>
        <v/>
      </c>
      <c r="BR43" s="16" t="str">
        <f t="shared" si="32"/>
        <v/>
      </c>
      <c r="BS43" s="16" t="str">
        <f t="shared" si="33"/>
        <v/>
      </c>
      <c r="BT43" s="16" t="str">
        <f t="shared" si="34"/>
        <v/>
      </c>
      <c r="BU43" s="16" t="str">
        <f t="shared" si="34"/>
        <v/>
      </c>
      <c r="BV43" s="16" t="str">
        <f t="shared" si="34"/>
        <v/>
      </c>
      <c r="BW43" s="16" t="str">
        <f t="shared" si="34"/>
        <v/>
      </c>
      <c r="BX43" s="17"/>
      <c r="CA43" s="47"/>
      <c r="CB43" s="47"/>
      <c r="CC43" s="47"/>
      <c r="CD43" s="69" t="str">
        <f t="shared" si="3"/>
        <v/>
      </c>
      <c r="CE43" s="69" t="str">
        <f>IF(ISBLANK($D43),"",CHOOSE($D43,Certification!$C$32,Certification!$C$48,Certification!$C$64,Certification!$C$80,Certification!$C$96))</f>
        <v/>
      </c>
      <c r="CF43" s="69" t="str">
        <f>IF(ISBLANK($D43),"",CHOOSE($D43,Certification!$C$33,Certification!$C$49,Certification!$C$65,Certification!$C$81,Certification!$C$97))</f>
        <v/>
      </c>
      <c r="CG43" s="69" t="str">
        <f>IF(ISBLANK($D43),"",CHOOSE($D43,Certification!$C$34,Certification!$C$50,Certification!$C$66,Certification!$C$82,Certification!$C$98))</f>
        <v/>
      </c>
      <c r="CH43" s="69" t="str">
        <f>IF(ISBLANK($D43),"",CHOOSE($D43,Certification!$C$35,Certification!$C$51,Certification!$C$67,Certification!$C$83,Certification!$C$99))</f>
        <v/>
      </c>
      <c r="CI43" s="69" t="str">
        <f>IF(ISBLANK($D43),"",CHOOSE($D43,Certification!$C$36,Certification!$C$52,Certification!$C$68,Certification!$C$84,Certification!$C$100))</f>
        <v/>
      </c>
      <c r="CJ43" s="69" t="str">
        <f>IF(ISBLANK($D43),"",CHOOSE($D43,Certification!$C$37,Certification!$C$53,Certification!$C$69,Certification!$C$85,Certification!$C$101))</f>
        <v/>
      </c>
      <c r="CK43" s="190" t="str">
        <f>IF(ISBLANK($D43),"",CHOOSE($D43,Certification!$G$39,Certification!$G$55,Certification!$G$71,Certification!$G$87,Certification!$G$103))</f>
        <v/>
      </c>
      <c r="CL43" s="190" t="str">
        <f>IF(ISBLANK($D43),"",CHOOSE($D43,Certification!$G$40,Certification!$G$56,Certification!$G$72,Certification!$G$88,Certification!$G$104))</f>
        <v/>
      </c>
      <c r="CM43" s="190" t="str">
        <f>IF(ISBLANK($D43),"",CHOOSE($D43,Certification!$G$41,Certification!$G$57,Certification!$G$73,Certification!$G$89,Certification!$G$105))</f>
        <v/>
      </c>
      <c r="CN43" s="69" t="str">
        <f>IF(ISBLANK($D43),"",CHOOSE($D43,IF(ISBLANK(Certification!$C$43),"",Certification!$C$43),IF(ISBLANK(Certification!$C$59),"",Certification!$C$59),IF(ISBLANK(Certification!$C$75),"",Certification!$C$75),IF(ISBLANK(Certification!$C$91),"",Certification!$C$91),IF(ISBLANK(Certification!$C$107),"",Certification!$C$107)))</f>
        <v/>
      </c>
      <c r="CO43" s="69" t="str">
        <f>IF(ISBLANK($D43),"",CHOOSE($D43,IF(ISBLANK(Certification!$C$45),"",Certification!$C$45),IF(ISBLANK(Certification!$C$61),"",Certification!$C$61),IF(ISBLANK(Certification!$C$77),"",Certification!$C$77),IF(ISBLANK(Certification!$C$93),"",Certification!$C$93),IF(ISBLANK(Certification!$C$109),"",Certification!$C$109)))</f>
        <v/>
      </c>
      <c r="CQ43" s="20" t="s">
        <v>9</v>
      </c>
    </row>
    <row r="44" spans="1:95" s="18" customFormat="1" ht="25.5" x14ac:dyDescent="0.2">
      <c r="A44" s="64">
        <v>35</v>
      </c>
      <c r="B44" s="65" t="str">
        <f t="shared" si="1"/>
        <v/>
      </c>
      <c r="C44" s="230"/>
      <c r="D44" s="31"/>
      <c r="E44" s="233"/>
      <c r="F44" s="233"/>
      <c r="G44" s="233"/>
      <c r="H44" s="32"/>
      <c r="I44" s="31"/>
      <c r="J44" s="32"/>
      <c r="K44" s="32"/>
      <c r="L44" s="32"/>
      <c r="M44" s="56"/>
      <c r="N44" s="32"/>
      <c r="O44" s="56"/>
      <c r="P44" s="31"/>
      <c r="Q44" s="51"/>
      <c r="R44" s="31"/>
      <c r="S44" s="31"/>
      <c r="T44" s="32"/>
      <c r="U44" s="32"/>
      <c r="V44" s="32"/>
      <c r="W44" s="32"/>
      <c r="X44" s="32"/>
      <c r="Y44" s="32"/>
      <c r="Z44" s="32"/>
      <c r="AA44" s="32"/>
      <c r="AB44" s="32"/>
      <c r="AC44" s="32"/>
      <c r="AD44" s="32"/>
      <c r="AE44" s="32"/>
      <c r="AF44" s="32"/>
      <c r="AG44" s="32"/>
      <c r="AH44" s="58"/>
      <c r="AI44" s="51"/>
      <c r="AJ44" s="31"/>
      <c r="AK44" s="31"/>
      <c r="AL44" s="31"/>
      <c r="AM44" s="15"/>
      <c r="AN44" s="16" t="str">
        <f t="shared" si="4"/>
        <v/>
      </c>
      <c r="AO44" s="16" t="str">
        <f t="shared" si="5"/>
        <v/>
      </c>
      <c r="AP44" s="16" t="str">
        <f t="shared" si="6"/>
        <v/>
      </c>
      <c r="AQ44" s="16" t="str">
        <f t="shared" si="7"/>
        <v/>
      </c>
      <c r="AR44" s="16" t="str">
        <f t="shared" si="8"/>
        <v/>
      </c>
      <c r="AS44" s="16" t="str">
        <f t="shared" si="9"/>
        <v/>
      </c>
      <c r="AT44" s="16" t="str">
        <f t="shared" si="2"/>
        <v/>
      </c>
      <c r="AU44" s="16" t="str">
        <f t="shared" si="10"/>
        <v/>
      </c>
      <c r="AV44" s="16" t="str">
        <f t="shared" si="11"/>
        <v/>
      </c>
      <c r="AW44" s="16" t="str">
        <f t="shared" si="12"/>
        <v/>
      </c>
      <c r="AX44" s="16" t="str">
        <f t="shared" si="13"/>
        <v/>
      </c>
      <c r="AY44" s="16" t="str">
        <f t="shared" si="14"/>
        <v/>
      </c>
      <c r="AZ44" s="16" t="str">
        <f t="shared" si="15"/>
        <v/>
      </c>
      <c r="BA44" s="16" t="str">
        <f t="shared" si="16"/>
        <v/>
      </c>
      <c r="BB44" s="16" t="str">
        <f t="shared" si="16"/>
        <v/>
      </c>
      <c r="BC44" s="16" t="str">
        <f t="shared" si="17"/>
        <v/>
      </c>
      <c r="BD44" s="16" t="str">
        <f t="shared" si="18"/>
        <v/>
      </c>
      <c r="BE44" s="16" t="str">
        <f t="shared" si="19"/>
        <v/>
      </c>
      <c r="BF44" s="16" t="str">
        <f t="shared" si="20"/>
        <v/>
      </c>
      <c r="BG44" s="16" t="str">
        <f t="shared" si="21"/>
        <v/>
      </c>
      <c r="BH44" s="16" t="str">
        <f t="shared" si="22"/>
        <v/>
      </c>
      <c r="BI44" s="16" t="str">
        <f t="shared" si="23"/>
        <v/>
      </c>
      <c r="BJ44" s="16" t="str">
        <f t="shared" si="24"/>
        <v/>
      </c>
      <c r="BK44" s="16" t="str">
        <f t="shared" si="25"/>
        <v/>
      </c>
      <c r="BL44" s="16" t="str">
        <f t="shared" si="26"/>
        <v/>
      </c>
      <c r="BM44" s="16" t="str">
        <f t="shared" si="27"/>
        <v/>
      </c>
      <c r="BN44" s="16" t="str">
        <f t="shared" si="28"/>
        <v/>
      </c>
      <c r="BO44" s="16" t="str">
        <f t="shared" si="29"/>
        <v/>
      </c>
      <c r="BP44" s="16" t="str">
        <f t="shared" si="30"/>
        <v/>
      </c>
      <c r="BQ44" s="16" t="str">
        <f t="shared" si="31"/>
        <v/>
      </c>
      <c r="BR44" s="16" t="str">
        <f t="shared" si="32"/>
        <v/>
      </c>
      <c r="BS44" s="16" t="str">
        <f t="shared" si="33"/>
        <v/>
      </c>
      <c r="BT44" s="16" t="str">
        <f t="shared" si="34"/>
        <v/>
      </c>
      <c r="BU44" s="16" t="str">
        <f t="shared" si="34"/>
        <v/>
      </c>
      <c r="BV44" s="16" t="str">
        <f t="shared" si="34"/>
        <v/>
      </c>
      <c r="BW44" s="16" t="str">
        <f t="shared" si="34"/>
        <v/>
      </c>
      <c r="BX44" s="17"/>
      <c r="CA44" s="47"/>
      <c r="CB44" s="47"/>
      <c r="CC44" s="47"/>
      <c r="CD44" s="69" t="str">
        <f t="shared" si="3"/>
        <v/>
      </c>
      <c r="CE44" s="69" t="str">
        <f>IF(ISBLANK($D44),"",CHOOSE($D44,Certification!$C$32,Certification!$C$48,Certification!$C$64,Certification!$C$80,Certification!$C$96))</f>
        <v/>
      </c>
      <c r="CF44" s="69" t="str">
        <f>IF(ISBLANK($D44),"",CHOOSE($D44,Certification!$C$33,Certification!$C$49,Certification!$C$65,Certification!$C$81,Certification!$C$97))</f>
        <v/>
      </c>
      <c r="CG44" s="69" t="str">
        <f>IF(ISBLANK($D44),"",CHOOSE($D44,Certification!$C$34,Certification!$C$50,Certification!$C$66,Certification!$C$82,Certification!$C$98))</f>
        <v/>
      </c>
      <c r="CH44" s="69" t="str">
        <f>IF(ISBLANK($D44),"",CHOOSE($D44,Certification!$C$35,Certification!$C$51,Certification!$C$67,Certification!$C$83,Certification!$C$99))</f>
        <v/>
      </c>
      <c r="CI44" s="69" t="str">
        <f>IF(ISBLANK($D44),"",CHOOSE($D44,Certification!$C$36,Certification!$C$52,Certification!$C$68,Certification!$C$84,Certification!$C$100))</f>
        <v/>
      </c>
      <c r="CJ44" s="69" t="str">
        <f>IF(ISBLANK($D44),"",CHOOSE($D44,Certification!$C$37,Certification!$C$53,Certification!$C$69,Certification!$C$85,Certification!$C$101))</f>
        <v/>
      </c>
      <c r="CK44" s="190" t="str">
        <f>IF(ISBLANK($D44),"",CHOOSE($D44,Certification!$G$39,Certification!$G$55,Certification!$G$71,Certification!$G$87,Certification!$G$103))</f>
        <v/>
      </c>
      <c r="CL44" s="190" t="str">
        <f>IF(ISBLANK($D44),"",CHOOSE($D44,Certification!$G$40,Certification!$G$56,Certification!$G$72,Certification!$G$88,Certification!$G$104))</f>
        <v/>
      </c>
      <c r="CM44" s="190" t="str">
        <f>IF(ISBLANK($D44),"",CHOOSE($D44,Certification!$G$41,Certification!$G$57,Certification!$G$73,Certification!$G$89,Certification!$G$105))</f>
        <v/>
      </c>
      <c r="CN44" s="69" t="str">
        <f>IF(ISBLANK($D44),"",CHOOSE($D44,IF(ISBLANK(Certification!$C$43),"",Certification!$C$43),IF(ISBLANK(Certification!$C$59),"",Certification!$C$59),IF(ISBLANK(Certification!$C$75),"",Certification!$C$75),IF(ISBLANK(Certification!$C$91),"",Certification!$C$91),IF(ISBLANK(Certification!$C$107),"",Certification!$C$107)))</f>
        <v/>
      </c>
      <c r="CO44" s="69" t="str">
        <f>IF(ISBLANK($D44),"",CHOOSE($D44,IF(ISBLANK(Certification!$C$45),"",Certification!$C$45),IF(ISBLANK(Certification!$C$61),"",Certification!$C$61),IF(ISBLANK(Certification!$C$77),"",Certification!$C$77),IF(ISBLANK(Certification!$C$93),"",Certification!$C$93),IF(ISBLANK(Certification!$C$109),"",Certification!$C$109)))</f>
        <v/>
      </c>
      <c r="CQ44" s="20" t="s">
        <v>9</v>
      </c>
    </row>
    <row r="45" spans="1:95" s="18" customFormat="1" ht="25.5" x14ac:dyDescent="0.2">
      <c r="A45" s="64">
        <v>36</v>
      </c>
      <c r="B45" s="65" t="str">
        <f t="shared" si="1"/>
        <v/>
      </c>
      <c r="C45" s="230"/>
      <c r="D45" s="31"/>
      <c r="E45" s="233"/>
      <c r="F45" s="233"/>
      <c r="G45" s="233"/>
      <c r="H45" s="32"/>
      <c r="I45" s="31"/>
      <c r="J45" s="32"/>
      <c r="K45" s="32"/>
      <c r="L45" s="32"/>
      <c r="M45" s="56"/>
      <c r="N45" s="32"/>
      <c r="O45" s="56"/>
      <c r="P45" s="31"/>
      <c r="Q45" s="51"/>
      <c r="R45" s="31"/>
      <c r="S45" s="31"/>
      <c r="T45" s="32"/>
      <c r="U45" s="32"/>
      <c r="V45" s="32"/>
      <c r="W45" s="32"/>
      <c r="X45" s="32"/>
      <c r="Y45" s="32"/>
      <c r="Z45" s="32"/>
      <c r="AA45" s="32"/>
      <c r="AB45" s="32"/>
      <c r="AC45" s="32"/>
      <c r="AD45" s="32"/>
      <c r="AE45" s="32"/>
      <c r="AF45" s="32"/>
      <c r="AG45" s="32"/>
      <c r="AH45" s="58"/>
      <c r="AI45" s="51"/>
      <c r="AJ45" s="31"/>
      <c r="AK45" s="31"/>
      <c r="AL45" s="31"/>
      <c r="AM45" s="15"/>
      <c r="AN45" s="16" t="str">
        <f t="shared" si="4"/>
        <v/>
      </c>
      <c r="AO45" s="16" t="str">
        <f t="shared" si="5"/>
        <v/>
      </c>
      <c r="AP45" s="16" t="str">
        <f t="shared" si="6"/>
        <v/>
      </c>
      <c r="AQ45" s="16" t="str">
        <f t="shared" si="7"/>
        <v/>
      </c>
      <c r="AR45" s="16" t="str">
        <f t="shared" si="8"/>
        <v/>
      </c>
      <c r="AS45" s="16" t="str">
        <f t="shared" si="9"/>
        <v/>
      </c>
      <c r="AT45" s="16" t="str">
        <f t="shared" si="2"/>
        <v/>
      </c>
      <c r="AU45" s="16" t="str">
        <f t="shared" si="10"/>
        <v/>
      </c>
      <c r="AV45" s="16" t="str">
        <f t="shared" si="11"/>
        <v/>
      </c>
      <c r="AW45" s="16" t="str">
        <f t="shared" si="12"/>
        <v/>
      </c>
      <c r="AX45" s="16" t="str">
        <f t="shared" si="13"/>
        <v/>
      </c>
      <c r="AY45" s="16" t="str">
        <f t="shared" si="14"/>
        <v/>
      </c>
      <c r="AZ45" s="16" t="str">
        <f t="shared" si="15"/>
        <v/>
      </c>
      <c r="BA45" s="16" t="str">
        <f t="shared" si="16"/>
        <v/>
      </c>
      <c r="BB45" s="16" t="str">
        <f t="shared" si="16"/>
        <v/>
      </c>
      <c r="BC45" s="16" t="str">
        <f t="shared" si="17"/>
        <v/>
      </c>
      <c r="BD45" s="16" t="str">
        <f t="shared" si="18"/>
        <v/>
      </c>
      <c r="BE45" s="16" t="str">
        <f t="shared" si="19"/>
        <v/>
      </c>
      <c r="BF45" s="16" t="str">
        <f t="shared" si="20"/>
        <v/>
      </c>
      <c r="BG45" s="16" t="str">
        <f t="shared" si="21"/>
        <v/>
      </c>
      <c r="BH45" s="16" t="str">
        <f t="shared" si="22"/>
        <v/>
      </c>
      <c r="BI45" s="16" t="str">
        <f t="shared" si="23"/>
        <v/>
      </c>
      <c r="BJ45" s="16" t="str">
        <f t="shared" si="24"/>
        <v/>
      </c>
      <c r="BK45" s="16" t="str">
        <f t="shared" si="25"/>
        <v/>
      </c>
      <c r="BL45" s="16" t="str">
        <f t="shared" si="26"/>
        <v/>
      </c>
      <c r="BM45" s="16" t="str">
        <f t="shared" si="27"/>
        <v/>
      </c>
      <c r="BN45" s="16" t="str">
        <f t="shared" si="28"/>
        <v/>
      </c>
      <c r="BO45" s="16" t="str">
        <f t="shared" si="29"/>
        <v/>
      </c>
      <c r="BP45" s="16" t="str">
        <f t="shared" si="30"/>
        <v/>
      </c>
      <c r="BQ45" s="16" t="str">
        <f t="shared" si="31"/>
        <v/>
      </c>
      <c r="BR45" s="16" t="str">
        <f t="shared" si="32"/>
        <v/>
      </c>
      <c r="BS45" s="16" t="str">
        <f t="shared" si="33"/>
        <v/>
      </c>
      <c r="BT45" s="16" t="str">
        <f t="shared" si="34"/>
        <v/>
      </c>
      <c r="BU45" s="16" t="str">
        <f t="shared" si="34"/>
        <v/>
      </c>
      <c r="BV45" s="16" t="str">
        <f t="shared" si="34"/>
        <v/>
      </c>
      <c r="BW45" s="16" t="str">
        <f t="shared" si="34"/>
        <v/>
      </c>
      <c r="BX45" s="17"/>
      <c r="CA45" s="47"/>
      <c r="CB45" s="47"/>
      <c r="CC45" s="47"/>
      <c r="CD45" s="69" t="str">
        <f t="shared" si="3"/>
        <v/>
      </c>
      <c r="CE45" s="69" t="str">
        <f>IF(ISBLANK($D45),"",CHOOSE($D45,Certification!$C$32,Certification!$C$48,Certification!$C$64,Certification!$C$80,Certification!$C$96))</f>
        <v/>
      </c>
      <c r="CF45" s="69" t="str">
        <f>IF(ISBLANK($D45),"",CHOOSE($D45,Certification!$C$33,Certification!$C$49,Certification!$C$65,Certification!$C$81,Certification!$C$97))</f>
        <v/>
      </c>
      <c r="CG45" s="69" t="str">
        <f>IF(ISBLANK($D45),"",CHOOSE($D45,Certification!$C$34,Certification!$C$50,Certification!$C$66,Certification!$C$82,Certification!$C$98))</f>
        <v/>
      </c>
      <c r="CH45" s="69" t="str">
        <f>IF(ISBLANK($D45),"",CHOOSE($D45,Certification!$C$35,Certification!$C$51,Certification!$C$67,Certification!$C$83,Certification!$C$99))</f>
        <v/>
      </c>
      <c r="CI45" s="69" t="str">
        <f>IF(ISBLANK($D45),"",CHOOSE($D45,Certification!$C$36,Certification!$C$52,Certification!$C$68,Certification!$C$84,Certification!$C$100))</f>
        <v/>
      </c>
      <c r="CJ45" s="69" t="str">
        <f>IF(ISBLANK($D45),"",CHOOSE($D45,Certification!$C$37,Certification!$C$53,Certification!$C$69,Certification!$C$85,Certification!$C$101))</f>
        <v/>
      </c>
      <c r="CK45" s="190" t="str">
        <f>IF(ISBLANK($D45),"",CHOOSE($D45,Certification!$G$39,Certification!$G$55,Certification!$G$71,Certification!$G$87,Certification!$G$103))</f>
        <v/>
      </c>
      <c r="CL45" s="190" t="str">
        <f>IF(ISBLANK($D45),"",CHOOSE($D45,Certification!$G$40,Certification!$G$56,Certification!$G$72,Certification!$G$88,Certification!$G$104))</f>
        <v/>
      </c>
      <c r="CM45" s="190" t="str">
        <f>IF(ISBLANK($D45),"",CHOOSE($D45,Certification!$G$41,Certification!$G$57,Certification!$G$73,Certification!$G$89,Certification!$G$105))</f>
        <v/>
      </c>
      <c r="CN45" s="69" t="str">
        <f>IF(ISBLANK($D45),"",CHOOSE($D45,IF(ISBLANK(Certification!$C$43),"",Certification!$C$43),IF(ISBLANK(Certification!$C$59),"",Certification!$C$59),IF(ISBLANK(Certification!$C$75),"",Certification!$C$75),IF(ISBLANK(Certification!$C$91),"",Certification!$C$91),IF(ISBLANK(Certification!$C$107),"",Certification!$C$107)))</f>
        <v/>
      </c>
      <c r="CO45" s="69" t="str">
        <f>IF(ISBLANK($D45),"",CHOOSE($D45,IF(ISBLANK(Certification!$C$45),"",Certification!$C$45),IF(ISBLANK(Certification!$C$61),"",Certification!$C$61),IF(ISBLANK(Certification!$C$77),"",Certification!$C$77),IF(ISBLANK(Certification!$C$93),"",Certification!$C$93),IF(ISBLANK(Certification!$C$109),"",Certification!$C$109)))</f>
        <v/>
      </c>
      <c r="CQ45" s="20" t="s">
        <v>9</v>
      </c>
    </row>
    <row r="46" spans="1:95" s="18" customFormat="1" ht="25.5" x14ac:dyDescent="0.2">
      <c r="A46" s="64">
        <v>37</v>
      </c>
      <c r="B46" s="65" t="str">
        <f t="shared" si="1"/>
        <v/>
      </c>
      <c r="C46" s="230"/>
      <c r="D46" s="31"/>
      <c r="E46" s="233"/>
      <c r="F46" s="233"/>
      <c r="G46" s="233"/>
      <c r="H46" s="32"/>
      <c r="I46" s="31"/>
      <c r="J46" s="32"/>
      <c r="K46" s="32"/>
      <c r="L46" s="32"/>
      <c r="M46" s="56"/>
      <c r="N46" s="32"/>
      <c r="O46" s="56"/>
      <c r="P46" s="31"/>
      <c r="Q46" s="51"/>
      <c r="R46" s="31"/>
      <c r="S46" s="31"/>
      <c r="T46" s="32"/>
      <c r="U46" s="32"/>
      <c r="V46" s="32"/>
      <c r="W46" s="32"/>
      <c r="X46" s="32"/>
      <c r="Y46" s="32"/>
      <c r="Z46" s="32"/>
      <c r="AA46" s="32"/>
      <c r="AB46" s="32"/>
      <c r="AC46" s="32"/>
      <c r="AD46" s="32"/>
      <c r="AE46" s="32"/>
      <c r="AF46" s="32"/>
      <c r="AG46" s="32"/>
      <c r="AH46" s="58"/>
      <c r="AI46" s="51"/>
      <c r="AJ46" s="31"/>
      <c r="AK46" s="31"/>
      <c r="AL46" s="31"/>
      <c r="AM46" s="15"/>
      <c r="AN46" s="16" t="str">
        <f t="shared" si="4"/>
        <v/>
      </c>
      <c r="AO46" s="16" t="str">
        <f t="shared" si="5"/>
        <v/>
      </c>
      <c r="AP46" s="16" t="str">
        <f t="shared" si="6"/>
        <v/>
      </c>
      <c r="AQ46" s="16" t="str">
        <f t="shared" si="7"/>
        <v/>
      </c>
      <c r="AR46" s="16" t="str">
        <f t="shared" si="8"/>
        <v/>
      </c>
      <c r="AS46" s="16" t="str">
        <f t="shared" si="9"/>
        <v/>
      </c>
      <c r="AT46" s="16" t="str">
        <f t="shared" si="2"/>
        <v/>
      </c>
      <c r="AU46" s="16" t="str">
        <f t="shared" si="10"/>
        <v/>
      </c>
      <c r="AV46" s="16" t="str">
        <f t="shared" si="11"/>
        <v/>
      </c>
      <c r="AW46" s="16" t="str">
        <f t="shared" si="12"/>
        <v/>
      </c>
      <c r="AX46" s="16" t="str">
        <f t="shared" si="13"/>
        <v/>
      </c>
      <c r="AY46" s="16" t="str">
        <f t="shared" si="14"/>
        <v/>
      </c>
      <c r="AZ46" s="16" t="str">
        <f t="shared" si="15"/>
        <v/>
      </c>
      <c r="BA46" s="16" t="str">
        <f t="shared" si="16"/>
        <v/>
      </c>
      <c r="BB46" s="16" t="str">
        <f t="shared" si="16"/>
        <v/>
      </c>
      <c r="BC46" s="16" t="str">
        <f t="shared" si="17"/>
        <v/>
      </c>
      <c r="BD46" s="16" t="str">
        <f t="shared" si="18"/>
        <v/>
      </c>
      <c r="BE46" s="16" t="str">
        <f t="shared" si="19"/>
        <v/>
      </c>
      <c r="BF46" s="16" t="str">
        <f t="shared" si="20"/>
        <v/>
      </c>
      <c r="BG46" s="16" t="str">
        <f t="shared" si="21"/>
        <v/>
      </c>
      <c r="BH46" s="16" t="str">
        <f t="shared" si="22"/>
        <v/>
      </c>
      <c r="BI46" s="16" t="str">
        <f t="shared" si="23"/>
        <v/>
      </c>
      <c r="BJ46" s="16" t="str">
        <f t="shared" si="24"/>
        <v/>
      </c>
      <c r="BK46" s="16" t="str">
        <f t="shared" si="25"/>
        <v/>
      </c>
      <c r="BL46" s="16" t="str">
        <f t="shared" si="26"/>
        <v/>
      </c>
      <c r="BM46" s="16" t="str">
        <f t="shared" si="27"/>
        <v/>
      </c>
      <c r="BN46" s="16" t="str">
        <f t="shared" si="28"/>
        <v/>
      </c>
      <c r="BO46" s="16" t="str">
        <f t="shared" si="29"/>
        <v/>
      </c>
      <c r="BP46" s="16" t="str">
        <f t="shared" si="30"/>
        <v/>
      </c>
      <c r="BQ46" s="16" t="str">
        <f t="shared" si="31"/>
        <v/>
      </c>
      <c r="BR46" s="16" t="str">
        <f t="shared" si="32"/>
        <v/>
      </c>
      <c r="BS46" s="16" t="str">
        <f t="shared" si="33"/>
        <v/>
      </c>
      <c r="BT46" s="16" t="str">
        <f t="shared" si="34"/>
        <v/>
      </c>
      <c r="BU46" s="16" t="str">
        <f t="shared" si="34"/>
        <v/>
      </c>
      <c r="BV46" s="16" t="str">
        <f t="shared" si="34"/>
        <v/>
      </c>
      <c r="BW46" s="16" t="str">
        <f t="shared" si="34"/>
        <v/>
      </c>
      <c r="BX46" s="17"/>
      <c r="CA46" s="47"/>
      <c r="CB46" s="47"/>
      <c r="CC46" s="47"/>
      <c r="CD46" s="69" t="str">
        <f t="shared" si="3"/>
        <v/>
      </c>
      <c r="CE46" s="69" t="str">
        <f>IF(ISBLANK($D46),"",CHOOSE($D46,Certification!$C$32,Certification!$C$48,Certification!$C$64,Certification!$C$80,Certification!$C$96))</f>
        <v/>
      </c>
      <c r="CF46" s="69" t="str">
        <f>IF(ISBLANK($D46),"",CHOOSE($D46,Certification!$C$33,Certification!$C$49,Certification!$C$65,Certification!$C$81,Certification!$C$97))</f>
        <v/>
      </c>
      <c r="CG46" s="69" t="str">
        <f>IF(ISBLANK($D46),"",CHOOSE($D46,Certification!$C$34,Certification!$C$50,Certification!$C$66,Certification!$C$82,Certification!$C$98))</f>
        <v/>
      </c>
      <c r="CH46" s="69" t="str">
        <f>IF(ISBLANK($D46),"",CHOOSE($D46,Certification!$C$35,Certification!$C$51,Certification!$C$67,Certification!$C$83,Certification!$C$99))</f>
        <v/>
      </c>
      <c r="CI46" s="69" t="str">
        <f>IF(ISBLANK($D46),"",CHOOSE($D46,Certification!$C$36,Certification!$C$52,Certification!$C$68,Certification!$C$84,Certification!$C$100))</f>
        <v/>
      </c>
      <c r="CJ46" s="69" t="str">
        <f>IF(ISBLANK($D46),"",CHOOSE($D46,Certification!$C$37,Certification!$C$53,Certification!$C$69,Certification!$C$85,Certification!$C$101))</f>
        <v/>
      </c>
      <c r="CK46" s="190" t="str">
        <f>IF(ISBLANK($D46),"",CHOOSE($D46,Certification!$G$39,Certification!$G$55,Certification!$G$71,Certification!$G$87,Certification!$G$103))</f>
        <v/>
      </c>
      <c r="CL46" s="190" t="str">
        <f>IF(ISBLANK($D46),"",CHOOSE($D46,Certification!$G$40,Certification!$G$56,Certification!$G$72,Certification!$G$88,Certification!$G$104))</f>
        <v/>
      </c>
      <c r="CM46" s="190" t="str">
        <f>IF(ISBLANK($D46),"",CHOOSE($D46,Certification!$G$41,Certification!$G$57,Certification!$G$73,Certification!$G$89,Certification!$G$105))</f>
        <v/>
      </c>
      <c r="CN46" s="69" t="str">
        <f>IF(ISBLANK($D46),"",CHOOSE($D46,IF(ISBLANK(Certification!$C$43),"",Certification!$C$43),IF(ISBLANK(Certification!$C$59),"",Certification!$C$59),IF(ISBLANK(Certification!$C$75),"",Certification!$C$75),IF(ISBLANK(Certification!$C$91),"",Certification!$C$91),IF(ISBLANK(Certification!$C$107),"",Certification!$C$107)))</f>
        <v/>
      </c>
      <c r="CO46" s="69" t="str">
        <f>IF(ISBLANK($D46),"",CHOOSE($D46,IF(ISBLANK(Certification!$C$45),"",Certification!$C$45),IF(ISBLANK(Certification!$C$61),"",Certification!$C$61),IF(ISBLANK(Certification!$C$77),"",Certification!$C$77),IF(ISBLANK(Certification!$C$93),"",Certification!$C$93),IF(ISBLANK(Certification!$C$109),"",Certification!$C$109)))</f>
        <v/>
      </c>
      <c r="CQ46" s="20" t="s">
        <v>9</v>
      </c>
    </row>
    <row r="47" spans="1:95" s="18" customFormat="1" ht="25.5" x14ac:dyDescent="0.2">
      <c r="A47" s="64">
        <v>38</v>
      </c>
      <c r="B47" s="65" t="str">
        <f t="shared" si="1"/>
        <v/>
      </c>
      <c r="C47" s="230"/>
      <c r="D47" s="31"/>
      <c r="E47" s="233"/>
      <c r="F47" s="233"/>
      <c r="G47" s="233"/>
      <c r="H47" s="32"/>
      <c r="I47" s="31"/>
      <c r="J47" s="32"/>
      <c r="K47" s="32"/>
      <c r="L47" s="32"/>
      <c r="M47" s="56"/>
      <c r="N47" s="32"/>
      <c r="O47" s="56"/>
      <c r="P47" s="31"/>
      <c r="Q47" s="51"/>
      <c r="R47" s="31"/>
      <c r="S47" s="31"/>
      <c r="T47" s="32"/>
      <c r="U47" s="32"/>
      <c r="V47" s="32"/>
      <c r="W47" s="32"/>
      <c r="X47" s="32"/>
      <c r="Y47" s="32"/>
      <c r="Z47" s="32"/>
      <c r="AA47" s="32"/>
      <c r="AB47" s="32"/>
      <c r="AC47" s="32"/>
      <c r="AD47" s="32"/>
      <c r="AE47" s="32"/>
      <c r="AF47" s="32"/>
      <c r="AG47" s="32"/>
      <c r="AH47" s="58"/>
      <c r="AI47" s="51"/>
      <c r="AJ47" s="31"/>
      <c r="AK47" s="31"/>
      <c r="AL47" s="31"/>
      <c r="AM47" s="15"/>
      <c r="AN47" s="16" t="str">
        <f t="shared" si="4"/>
        <v/>
      </c>
      <c r="AO47" s="16" t="str">
        <f t="shared" si="5"/>
        <v/>
      </c>
      <c r="AP47" s="16" t="str">
        <f t="shared" si="6"/>
        <v/>
      </c>
      <c r="AQ47" s="16" t="str">
        <f t="shared" si="7"/>
        <v/>
      </c>
      <c r="AR47" s="16" t="str">
        <f t="shared" si="8"/>
        <v/>
      </c>
      <c r="AS47" s="16" t="str">
        <f t="shared" si="9"/>
        <v/>
      </c>
      <c r="AT47" s="16" t="str">
        <f t="shared" si="2"/>
        <v/>
      </c>
      <c r="AU47" s="16" t="str">
        <f t="shared" si="10"/>
        <v/>
      </c>
      <c r="AV47" s="16" t="str">
        <f t="shared" si="11"/>
        <v/>
      </c>
      <c r="AW47" s="16" t="str">
        <f t="shared" si="12"/>
        <v/>
      </c>
      <c r="AX47" s="16" t="str">
        <f t="shared" si="13"/>
        <v/>
      </c>
      <c r="AY47" s="16" t="str">
        <f t="shared" si="14"/>
        <v/>
      </c>
      <c r="AZ47" s="16" t="str">
        <f t="shared" si="15"/>
        <v/>
      </c>
      <c r="BA47" s="16" t="str">
        <f t="shared" si="16"/>
        <v/>
      </c>
      <c r="BB47" s="16" t="str">
        <f t="shared" si="16"/>
        <v/>
      </c>
      <c r="BC47" s="16" t="str">
        <f t="shared" si="17"/>
        <v/>
      </c>
      <c r="BD47" s="16" t="str">
        <f t="shared" si="18"/>
        <v/>
      </c>
      <c r="BE47" s="16" t="str">
        <f t="shared" si="19"/>
        <v/>
      </c>
      <c r="BF47" s="16" t="str">
        <f t="shared" si="20"/>
        <v/>
      </c>
      <c r="BG47" s="16" t="str">
        <f t="shared" si="21"/>
        <v/>
      </c>
      <c r="BH47" s="16" t="str">
        <f t="shared" si="22"/>
        <v/>
      </c>
      <c r="BI47" s="16" t="str">
        <f t="shared" si="23"/>
        <v/>
      </c>
      <c r="BJ47" s="16" t="str">
        <f t="shared" si="24"/>
        <v/>
      </c>
      <c r="BK47" s="16" t="str">
        <f t="shared" si="25"/>
        <v/>
      </c>
      <c r="BL47" s="16" t="str">
        <f t="shared" si="26"/>
        <v/>
      </c>
      <c r="BM47" s="16" t="str">
        <f t="shared" si="27"/>
        <v/>
      </c>
      <c r="BN47" s="16" t="str">
        <f t="shared" si="28"/>
        <v/>
      </c>
      <c r="BO47" s="16" t="str">
        <f t="shared" si="29"/>
        <v/>
      </c>
      <c r="BP47" s="16" t="str">
        <f t="shared" si="30"/>
        <v/>
      </c>
      <c r="BQ47" s="16" t="str">
        <f t="shared" si="31"/>
        <v/>
      </c>
      <c r="BR47" s="16" t="str">
        <f t="shared" si="32"/>
        <v/>
      </c>
      <c r="BS47" s="16" t="str">
        <f t="shared" si="33"/>
        <v/>
      </c>
      <c r="BT47" s="16" t="str">
        <f t="shared" si="34"/>
        <v/>
      </c>
      <c r="BU47" s="16" t="str">
        <f t="shared" si="34"/>
        <v/>
      </c>
      <c r="BV47" s="16" t="str">
        <f t="shared" si="34"/>
        <v/>
      </c>
      <c r="BW47" s="16" t="str">
        <f t="shared" si="34"/>
        <v/>
      </c>
      <c r="BX47" s="17"/>
      <c r="CA47" s="47"/>
      <c r="CB47" s="47"/>
      <c r="CC47" s="47"/>
      <c r="CD47" s="69" t="str">
        <f t="shared" si="3"/>
        <v/>
      </c>
      <c r="CE47" s="69" t="str">
        <f>IF(ISBLANK($D47),"",CHOOSE($D47,Certification!$C$32,Certification!$C$48,Certification!$C$64,Certification!$C$80,Certification!$C$96))</f>
        <v/>
      </c>
      <c r="CF47" s="69" t="str">
        <f>IF(ISBLANK($D47),"",CHOOSE($D47,Certification!$C$33,Certification!$C$49,Certification!$C$65,Certification!$C$81,Certification!$C$97))</f>
        <v/>
      </c>
      <c r="CG47" s="69" t="str">
        <f>IF(ISBLANK($D47),"",CHOOSE($D47,Certification!$C$34,Certification!$C$50,Certification!$C$66,Certification!$C$82,Certification!$C$98))</f>
        <v/>
      </c>
      <c r="CH47" s="69" t="str">
        <f>IF(ISBLANK($D47),"",CHOOSE($D47,Certification!$C$35,Certification!$C$51,Certification!$C$67,Certification!$C$83,Certification!$C$99))</f>
        <v/>
      </c>
      <c r="CI47" s="69" t="str">
        <f>IF(ISBLANK($D47),"",CHOOSE($D47,Certification!$C$36,Certification!$C$52,Certification!$C$68,Certification!$C$84,Certification!$C$100))</f>
        <v/>
      </c>
      <c r="CJ47" s="69" t="str">
        <f>IF(ISBLANK($D47),"",CHOOSE($D47,Certification!$C$37,Certification!$C$53,Certification!$C$69,Certification!$C$85,Certification!$C$101))</f>
        <v/>
      </c>
      <c r="CK47" s="190" t="str">
        <f>IF(ISBLANK($D47),"",CHOOSE($D47,Certification!$G$39,Certification!$G$55,Certification!$G$71,Certification!$G$87,Certification!$G$103))</f>
        <v/>
      </c>
      <c r="CL47" s="190" t="str">
        <f>IF(ISBLANK($D47),"",CHOOSE($D47,Certification!$G$40,Certification!$G$56,Certification!$G$72,Certification!$G$88,Certification!$G$104))</f>
        <v/>
      </c>
      <c r="CM47" s="190" t="str">
        <f>IF(ISBLANK($D47),"",CHOOSE($D47,Certification!$G$41,Certification!$G$57,Certification!$G$73,Certification!$G$89,Certification!$G$105))</f>
        <v/>
      </c>
      <c r="CN47" s="69" t="str">
        <f>IF(ISBLANK($D47),"",CHOOSE($D47,IF(ISBLANK(Certification!$C$43),"",Certification!$C$43),IF(ISBLANK(Certification!$C$59),"",Certification!$C$59),IF(ISBLANK(Certification!$C$75),"",Certification!$C$75),IF(ISBLANK(Certification!$C$91),"",Certification!$C$91),IF(ISBLANK(Certification!$C$107),"",Certification!$C$107)))</f>
        <v/>
      </c>
      <c r="CO47" s="69" t="str">
        <f>IF(ISBLANK($D47),"",CHOOSE($D47,IF(ISBLANK(Certification!$C$45),"",Certification!$C$45),IF(ISBLANK(Certification!$C$61),"",Certification!$C$61),IF(ISBLANK(Certification!$C$77),"",Certification!$C$77),IF(ISBLANK(Certification!$C$93),"",Certification!$C$93),IF(ISBLANK(Certification!$C$109),"",Certification!$C$109)))</f>
        <v/>
      </c>
      <c r="CQ47" s="20" t="s">
        <v>9</v>
      </c>
    </row>
    <row r="48" spans="1:95" s="18" customFormat="1" ht="25.5" x14ac:dyDescent="0.2">
      <c r="A48" s="64">
        <v>39</v>
      </c>
      <c r="B48" s="65" t="str">
        <f t="shared" si="1"/>
        <v/>
      </c>
      <c r="C48" s="230"/>
      <c r="D48" s="31"/>
      <c r="E48" s="233"/>
      <c r="F48" s="233"/>
      <c r="G48" s="233"/>
      <c r="H48" s="32"/>
      <c r="I48" s="31"/>
      <c r="J48" s="32"/>
      <c r="K48" s="32"/>
      <c r="L48" s="32"/>
      <c r="M48" s="56"/>
      <c r="N48" s="32"/>
      <c r="O48" s="56"/>
      <c r="P48" s="31"/>
      <c r="Q48" s="51"/>
      <c r="R48" s="31"/>
      <c r="S48" s="31"/>
      <c r="T48" s="32"/>
      <c r="U48" s="32"/>
      <c r="V48" s="32"/>
      <c r="W48" s="32"/>
      <c r="X48" s="32"/>
      <c r="Y48" s="32"/>
      <c r="Z48" s="32"/>
      <c r="AA48" s="32"/>
      <c r="AB48" s="32"/>
      <c r="AC48" s="32"/>
      <c r="AD48" s="32"/>
      <c r="AE48" s="32"/>
      <c r="AF48" s="32"/>
      <c r="AG48" s="32"/>
      <c r="AH48" s="58"/>
      <c r="AI48" s="51"/>
      <c r="AJ48" s="31"/>
      <c r="AK48" s="31"/>
      <c r="AL48" s="31"/>
      <c r="AM48" s="15"/>
      <c r="AN48" s="16" t="str">
        <f t="shared" si="4"/>
        <v/>
      </c>
      <c r="AO48" s="16" t="str">
        <f t="shared" si="5"/>
        <v/>
      </c>
      <c r="AP48" s="16" t="str">
        <f t="shared" si="6"/>
        <v/>
      </c>
      <c r="AQ48" s="16" t="str">
        <f t="shared" si="7"/>
        <v/>
      </c>
      <c r="AR48" s="16" t="str">
        <f t="shared" si="8"/>
        <v/>
      </c>
      <c r="AS48" s="16" t="str">
        <f t="shared" si="9"/>
        <v/>
      </c>
      <c r="AT48" s="16" t="str">
        <f t="shared" si="2"/>
        <v/>
      </c>
      <c r="AU48" s="16" t="str">
        <f t="shared" si="10"/>
        <v/>
      </c>
      <c r="AV48" s="16" t="str">
        <f t="shared" si="11"/>
        <v/>
      </c>
      <c r="AW48" s="16" t="str">
        <f t="shared" si="12"/>
        <v/>
      </c>
      <c r="AX48" s="16" t="str">
        <f t="shared" si="13"/>
        <v/>
      </c>
      <c r="AY48" s="16" t="str">
        <f t="shared" si="14"/>
        <v/>
      </c>
      <c r="AZ48" s="16" t="str">
        <f t="shared" si="15"/>
        <v/>
      </c>
      <c r="BA48" s="16" t="str">
        <f t="shared" si="16"/>
        <v/>
      </c>
      <c r="BB48" s="16" t="str">
        <f t="shared" si="16"/>
        <v/>
      </c>
      <c r="BC48" s="16" t="str">
        <f t="shared" si="17"/>
        <v/>
      </c>
      <c r="BD48" s="16" t="str">
        <f t="shared" si="18"/>
        <v/>
      </c>
      <c r="BE48" s="16" t="str">
        <f t="shared" si="19"/>
        <v/>
      </c>
      <c r="BF48" s="16" t="str">
        <f t="shared" si="20"/>
        <v/>
      </c>
      <c r="BG48" s="16" t="str">
        <f t="shared" si="21"/>
        <v/>
      </c>
      <c r="BH48" s="16" t="str">
        <f t="shared" si="22"/>
        <v/>
      </c>
      <c r="BI48" s="16" t="str">
        <f t="shared" si="23"/>
        <v/>
      </c>
      <c r="BJ48" s="16" t="str">
        <f t="shared" si="24"/>
        <v/>
      </c>
      <c r="BK48" s="16" t="str">
        <f t="shared" si="25"/>
        <v/>
      </c>
      <c r="BL48" s="16" t="str">
        <f t="shared" si="26"/>
        <v/>
      </c>
      <c r="BM48" s="16" t="str">
        <f t="shared" si="27"/>
        <v/>
      </c>
      <c r="BN48" s="16" t="str">
        <f t="shared" si="28"/>
        <v/>
      </c>
      <c r="BO48" s="16" t="str">
        <f t="shared" si="29"/>
        <v/>
      </c>
      <c r="BP48" s="16" t="str">
        <f t="shared" si="30"/>
        <v/>
      </c>
      <c r="BQ48" s="16" t="str">
        <f t="shared" si="31"/>
        <v/>
      </c>
      <c r="BR48" s="16" t="str">
        <f t="shared" si="32"/>
        <v/>
      </c>
      <c r="BS48" s="16" t="str">
        <f t="shared" si="33"/>
        <v/>
      </c>
      <c r="BT48" s="16" t="str">
        <f t="shared" si="34"/>
        <v/>
      </c>
      <c r="BU48" s="16" t="str">
        <f t="shared" si="34"/>
        <v/>
      </c>
      <c r="BV48" s="16" t="str">
        <f t="shared" si="34"/>
        <v/>
      </c>
      <c r="BW48" s="16" t="str">
        <f t="shared" si="34"/>
        <v/>
      </c>
      <c r="BX48" s="17"/>
      <c r="CA48" s="47"/>
      <c r="CB48" s="47"/>
      <c r="CC48" s="47"/>
      <c r="CD48" s="69" t="str">
        <f t="shared" si="3"/>
        <v/>
      </c>
      <c r="CE48" s="69" t="str">
        <f>IF(ISBLANK($D48),"",CHOOSE($D48,Certification!$C$32,Certification!$C$48,Certification!$C$64,Certification!$C$80,Certification!$C$96))</f>
        <v/>
      </c>
      <c r="CF48" s="69" t="str">
        <f>IF(ISBLANK($D48),"",CHOOSE($D48,Certification!$C$33,Certification!$C$49,Certification!$C$65,Certification!$C$81,Certification!$C$97))</f>
        <v/>
      </c>
      <c r="CG48" s="69" t="str">
        <f>IF(ISBLANK($D48),"",CHOOSE($D48,Certification!$C$34,Certification!$C$50,Certification!$C$66,Certification!$C$82,Certification!$C$98))</f>
        <v/>
      </c>
      <c r="CH48" s="69" t="str">
        <f>IF(ISBLANK($D48),"",CHOOSE($D48,Certification!$C$35,Certification!$C$51,Certification!$C$67,Certification!$C$83,Certification!$C$99))</f>
        <v/>
      </c>
      <c r="CI48" s="69" t="str">
        <f>IF(ISBLANK($D48),"",CHOOSE($D48,Certification!$C$36,Certification!$C$52,Certification!$C$68,Certification!$C$84,Certification!$C$100))</f>
        <v/>
      </c>
      <c r="CJ48" s="69" t="str">
        <f>IF(ISBLANK($D48),"",CHOOSE($D48,Certification!$C$37,Certification!$C$53,Certification!$C$69,Certification!$C$85,Certification!$C$101))</f>
        <v/>
      </c>
      <c r="CK48" s="190" t="str">
        <f>IF(ISBLANK($D48),"",CHOOSE($D48,Certification!$G$39,Certification!$G$55,Certification!$G$71,Certification!$G$87,Certification!$G$103))</f>
        <v/>
      </c>
      <c r="CL48" s="190" t="str">
        <f>IF(ISBLANK($D48),"",CHOOSE($D48,Certification!$G$40,Certification!$G$56,Certification!$G$72,Certification!$G$88,Certification!$G$104))</f>
        <v/>
      </c>
      <c r="CM48" s="190" t="str">
        <f>IF(ISBLANK($D48),"",CHOOSE($D48,Certification!$G$41,Certification!$G$57,Certification!$G$73,Certification!$G$89,Certification!$G$105))</f>
        <v/>
      </c>
      <c r="CN48" s="69" t="str">
        <f>IF(ISBLANK($D48),"",CHOOSE($D48,IF(ISBLANK(Certification!$C$43),"",Certification!$C$43),IF(ISBLANK(Certification!$C$59),"",Certification!$C$59),IF(ISBLANK(Certification!$C$75),"",Certification!$C$75),IF(ISBLANK(Certification!$C$91),"",Certification!$C$91),IF(ISBLANK(Certification!$C$107),"",Certification!$C$107)))</f>
        <v/>
      </c>
      <c r="CO48" s="69" t="str">
        <f>IF(ISBLANK($D48),"",CHOOSE($D48,IF(ISBLANK(Certification!$C$45),"",Certification!$C$45),IF(ISBLANK(Certification!$C$61),"",Certification!$C$61),IF(ISBLANK(Certification!$C$77),"",Certification!$C$77),IF(ISBLANK(Certification!$C$93),"",Certification!$C$93),IF(ISBLANK(Certification!$C$109),"",Certification!$C$109)))</f>
        <v/>
      </c>
      <c r="CQ48" s="20" t="s">
        <v>9</v>
      </c>
    </row>
    <row r="49" spans="1:95" s="18" customFormat="1" ht="25.5" x14ac:dyDescent="0.2">
      <c r="A49" s="64">
        <v>40</v>
      </c>
      <c r="B49" s="65" t="str">
        <f t="shared" si="1"/>
        <v/>
      </c>
      <c r="C49" s="230"/>
      <c r="D49" s="31"/>
      <c r="E49" s="233"/>
      <c r="F49" s="233"/>
      <c r="G49" s="233"/>
      <c r="H49" s="32"/>
      <c r="I49" s="31"/>
      <c r="J49" s="32"/>
      <c r="K49" s="32"/>
      <c r="L49" s="32"/>
      <c r="M49" s="56"/>
      <c r="N49" s="32"/>
      <c r="O49" s="56"/>
      <c r="P49" s="31"/>
      <c r="Q49" s="51"/>
      <c r="R49" s="31"/>
      <c r="S49" s="31"/>
      <c r="T49" s="32"/>
      <c r="U49" s="32"/>
      <c r="V49" s="32"/>
      <c r="W49" s="32"/>
      <c r="X49" s="32"/>
      <c r="Y49" s="32"/>
      <c r="Z49" s="32"/>
      <c r="AA49" s="32"/>
      <c r="AB49" s="32"/>
      <c r="AC49" s="32"/>
      <c r="AD49" s="32"/>
      <c r="AE49" s="32"/>
      <c r="AF49" s="32"/>
      <c r="AG49" s="32"/>
      <c r="AH49" s="58"/>
      <c r="AI49" s="51"/>
      <c r="AJ49" s="31"/>
      <c r="AK49" s="31"/>
      <c r="AL49" s="31"/>
      <c r="AM49" s="15"/>
      <c r="AN49" s="16" t="str">
        <f t="shared" si="4"/>
        <v/>
      </c>
      <c r="AO49" s="16" t="str">
        <f t="shared" si="5"/>
        <v/>
      </c>
      <c r="AP49" s="16" t="str">
        <f t="shared" si="6"/>
        <v/>
      </c>
      <c r="AQ49" s="16" t="str">
        <f t="shared" si="7"/>
        <v/>
      </c>
      <c r="AR49" s="16" t="str">
        <f t="shared" si="8"/>
        <v/>
      </c>
      <c r="AS49" s="16" t="str">
        <f t="shared" si="9"/>
        <v/>
      </c>
      <c r="AT49" s="16" t="str">
        <f t="shared" si="2"/>
        <v/>
      </c>
      <c r="AU49" s="16" t="str">
        <f t="shared" si="10"/>
        <v/>
      </c>
      <c r="AV49" s="16" t="str">
        <f t="shared" si="11"/>
        <v/>
      </c>
      <c r="AW49" s="16" t="str">
        <f t="shared" si="12"/>
        <v/>
      </c>
      <c r="AX49" s="16" t="str">
        <f t="shared" si="13"/>
        <v/>
      </c>
      <c r="AY49" s="16" t="str">
        <f t="shared" si="14"/>
        <v/>
      </c>
      <c r="AZ49" s="16" t="str">
        <f t="shared" si="15"/>
        <v/>
      </c>
      <c r="BA49" s="16" t="str">
        <f t="shared" si="16"/>
        <v/>
      </c>
      <c r="BB49" s="16" t="str">
        <f t="shared" si="16"/>
        <v/>
      </c>
      <c r="BC49" s="16" t="str">
        <f t="shared" si="17"/>
        <v/>
      </c>
      <c r="BD49" s="16" t="str">
        <f t="shared" si="18"/>
        <v/>
      </c>
      <c r="BE49" s="16" t="str">
        <f t="shared" si="19"/>
        <v/>
      </c>
      <c r="BF49" s="16" t="str">
        <f t="shared" si="20"/>
        <v/>
      </c>
      <c r="BG49" s="16" t="str">
        <f t="shared" si="21"/>
        <v/>
      </c>
      <c r="BH49" s="16" t="str">
        <f t="shared" si="22"/>
        <v/>
      </c>
      <c r="BI49" s="16" t="str">
        <f t="shared" si="23"/>
        <v/>
      </c>
      <c r="BJ49" s="16" t="str">
        <f t="shared" si="24"/>
        <v/>
      </c>
      <c r="BK49" s="16" t="str">
        <f t="shared" si="25"/>
        <v/>
      </c>
      <c r="BL49" s="16" t="str">
        <f t="shared" si="26"/>
        <v/>
      </c>
      <c r="BM49" s="16" t="str">
        <f t="shared" si="27"/>
        <v/>
      </c>
      <c r="BN49" s="16" t="str">
        <f t="shared" si="28"/>
        <v/>
      </c>
      <c r="BO49" s="16" t="str">
        <f t="shared" si="29"/>
        <v/>
      </c>
      <c r="BP49" s="16" t="str">
        <f t="shared" si="30"/>
        <v/>
      </c>
      <c r="BQ49" s="16" t="str">
        <f t="shared" si="31"/>
        <v/>
      </c>
      <c r="BR49" s="16" t="str">
        <f t="shared" si="32"/>
        <v/>
      </c>
      <c r="BS49" s="16" t="str">
        <f t="shared" si="33"/>
        <v/>
      </c>
      <c r="BT49" s="16" t="str">
        <f t="shared" si="34"/>
        <v/>
      </c>
      <c r="BU49" s="16" t="str">
        <f t="shared" si="34"/>
        <v/>
      </c>
      <c r="BV49" s="16" t="str">
        <f t="shared" si="34"/>
        <v/>
      </c>
      <c r="BW49" s="16" t="str">
        <f t="shared" si="34"/>
        <v/>
      </c>
      <c r="BX49" s="17"/>
      <c r="CA49" s="47"/>
      <c r="CB49" s="47"/>
      <c r="CC49" s="47"/>
      <c r="CD49" s="69" t="str">
        <f t="shared" si="3"/>
        <v/>
      </c>
      <c r="CE49" s="69" t="str">
        <f>IF(ISBLANK($D49),"",CHOOSE($D49,Certification!$C$32,Certification!$C$48,Certification!$C$64,Certification!$C$80,Certification!$C$96))</f>
        <v/>
      </c>
      <c r="CF49" s="69" t="str">
        <f>IF(ISBLANK($D49),"",CHOOSE($D49,Certification!$C$33,Certification!$C$49,Certification!$C$65,Certification!$C$81,Certification!$C$97))</f>
        <v/>
      </c>
      <c r="CG49" s="69" t="str">
        <f>IF(ISBLANK($D49),"",CHOOSE($D49,Certification!$C$34,Certification!$C$50,Certification!$C$66,Certification!$C$82,Certification!$C$98))</f>
        <v/>
      </c>
      <c r="CH49" s="69" t="str">
        <f>IF(ISBLANK($D49),"",CHOOSE($D49,Certification!$C$35,Certification!$C$51,Certification!$C$67,Certification!$C$83,Certification!$C$99))</f>
        <v/>
      </c>
      <c r="CI49" s="69" t="str">
        <f>IF(ISBLANK($D49),"",CHOOSE($D49,Certification!$C$36,Certification!$C$52,Certification!$C$68,Certification!$C$84,Certification!$C$100))</f>
        <v/>
      </c>
      <c r="CJ49" s="69" t="str">
        <f>IF(ISBLANK($D49),"",CHOOSE($D49,Certification!$C$37,Certification!$C$53,Certification!$C$69,Certification!$C$85,Certification!$C$101))</f>
        <v/>
      </c>
      <c r="CK49" s="190" t="str">
        <f>IF(ISBLANK($D49),"",CHOOSE($D49,Certification!$G$39,Certification!$G$55,Certification!$G$71,Certification!$G$87,Certification!$G$103))</f>
        <v/>
      </c>
      <c r="CL49" s="190" t="str">
        <f>IF(ISBLANK($D49),"",CHOOSE($D49,Certification!$G$40,Certification!$G$56,Certification!$G$72,Certification!$G$88,Certification!$G$104))</f>
        <v/>
      </c>
      <c r="CM49" s="190" t="str">
        <f>IF(ISBLANK($D49),"",CHOOSE($D49,Certification!$G$41,Certification!$G$57,Certification!$G$73,Certification!$G$89,Certification!$G$105))</f>
        <v/>
      </c>
      <c r="CN49" s="69" t="str">
        <f>IF(ISBLANK($D49),"",CHOOSE($D49,IF(ISBLANK(Certification!$C$43),"",Certification!$C$43),IF(ISBLANK(Certification!$C$59),"",Certification!$C$59),IF(ISBLANK(Certification!$C$75),"",Certification!$C$75),IF(ISBLANK(Certification!$C$91),"",Certification!$C$91),IF(ISBLANK(Certification!$C$107),"",Certification!$C$107)))</f>
        <v/>
      </c>
      <c r="CO49" s="69" t="str">
        <f>IF(ISBLANK($D49),"",CHOOSE($D49,IF(ISBLANK(Certification!$C$45),"",Certification!$C$45),IF(ISBLANK(Certification!$C$61),"",Certification!$C$61),IF(ISBLANK(Certification!$C$77),"",Certification!$C$77),IF(ISBLANK(Certification!$C$93),"",Certification!$C$93),IF(ISBLANK(Certification!$C$109),"",Certification!$C$109)))</f>
        <v/>
      </c>
      <c r="CQ49" s="20" t="s">
        <v>9</v>
      </c>
    </row>
    <row r="50" spans="1:95" s="18" customFormat="1" ht="25.5" x14ac:dyDescent="0.2">
      <c r="A50" s="64">
        <v>41</v>
      </c>
      <c r="B50" s="65" t="str">
        <f t="shared" si="1"/>
        <v/>
      </c>
      <c r="C50" s="230"/>
      <c r="D50" s="31"/>
      <c r="E50" s="233"/>
      <c r="F50" s="233"/>
      <c r="G50" s="233"/>
      <c r="H50" s="32"/>
      <c r="I50" s="31"/>
      <c r="J50" s="32"/>
      <c r="K50" s="32"/>
      <c r="L50" s="32"/>
      <c r="M50" s="56"/>
      <c r="N50" s="32"/>
      <c r="O50" s="56"/>
      <c r="P50" s="31"/>
      <c r="Q50" s="51"/>
      <c r="R50" s="31"/>
      <c r="S50" s="31"/>
      <c r="T50" s="32"/>
      <c r="U50" s="32"/>
      <c r="V50" s="32"/>
      <c r="W50" s="32"/>
      <c r="X50" s="32"/>
      <c r="Y50" s="32"/>
      <c r="Z50" s="32"/>
      <c r="AA50" s="32"/>
      <c r="AB50" s="32"/>
      <c r="AC50" s="32"/>
      <c r="AD50" s="32"/>
      <c r="AE50" s="32"/>
      <c r="AF50" s="32"/>
      <c r="AG50" s="32"/>
      <c r="AH50" s="58"/>
      <c r="AI50" s="51"/>
      <c r="AJ50" s="31"/>
      <c r="AK50" s="31"/>
      <c r="AL50" s="31"/>
      <c r="AM50" s="15"/>
      <c r="AN50" s="16" t="str">
        <f t="shared" si="4"/>
        <v/>
      </c>
      <c r="AO50" s="16" t="str">
        <f t="shared" si="5"/>
        <v/>
      </c>
      <c r="AP50" s="16" t="str">
        <f t="shared" si="6"/>
        <v/>
      </c>
      <c r="AQ50" s="16" t="str">
        <f t="shared" si="7"/>
        <v/>
      </c>
      <c r="AR50" s="16" t="str">
        <f t="shared" si="8"/>
        <v/>
      </c>
      <c r="AS50" s="16" t="str">
        <f t="shared" si="9"/>
        <v/>
      </c>
      <c r="AT50" s="16" t="str">
        <f t="shared" si="2"/>
        <v/>
      </c>
      <c r="AU50" s="16" t="str">
        <f t="shared" si="10"/>
        <v/>
      </c>
      <c r="AV50" s="16" t="str">
        <f t="shared" si="11"/>
        <v/>
      </c>
      <c r="AW50" s="16" t="str">
        <f t="shared" si="12"/>
        <v/>
      </c>
      <c r="AX50" s="16" t="str">
        <f t="shared" si="13"/>
        <v/>
      </c>
      <c r="AY50" s="16" t="str">
        <f t="shared" si="14"/>
        <v/>
      </c>
      <c r="AZ50" s="16" t="str">
        <f t="shared" si="15"/>
        <v/>
      </c>
      <c r="BA50" s="16" t="str">
        <f t="shared" si="16"/>
        <v/>
      </c>
      <c r="BB50" s="16" t="str">
        <f t="shared" si="16"/>
        <v/>
      </c>
      <c r="BC50" s="16" t="str">
        <f t="shared" si="17"/>
        <v/>
      </c>
      <c r="BD50" s="16" t="str">
        <f t="shared" si="18"/>
        <v/>
      </c>
      <c r="BE50" s="16" t="str">
        <f t="shared" si="19"/>
        <v/>
      </c>
      <c r="BF50" s="16" t="str">
        <f t="shared" si="20"/>
        <v/>
      </c>
      <c r="BG50" s="16" t="str">
        <f t="shared" si="21"/>
        <v/>
      </c>
      <c r="BH50" s="16" t="str">
        <f t="shared" si="22"/>
        <v/>
      </c>
      <c r="BI50" s="16" t="str">
        <f t="shared" si="23"/>
        <v/>
      </c>
      <c r="BJ50" s="16" t="str">
        <f t="shared" si="24"/>
        <v/>
      </c>
      <c r="BK50" s="16" t="str">
        <f t="shared" si="25"/>
        <v/>
      </c>
      <c r="BL50" s="16" t="str">
        <f t="shared" si="26"/>
        <v/>
      </c>
      <c r="BM50" s="16" t="str">
        <f t="shared" si="27"/>
        <v/>
      </c>
      <c r="BN50" s="16" t="str">
        <f t="shared" si="28"/>
        <v/>
      </c>
      <c r="BO50" s="16" t="str">
        <f t="shared" si="29"/>
        <v/>
      </c>
      <c r="BP50" s="16" t="str">
        <f t="shared" si="30"/>
        <v/>
      </c>
      <c r="BQ50" s="16" t="str">
        <f t="shared" si="31"/>
        <v/>
      </c>
      <c r="BR50" s="16" t="str">
        <f t="shared" si="32"/>
        <v/>
      </c>
      <c r="BS50" s="16" t="str">
        <f t="shared" si="33"/>
        <v/>
      </c>
      <c r="BT50" s="16" t="str">
        <f t="shared" si="34"/>
        <v/>
      </c>
      <c r="BU50" s="16" t="str">
        <f t="shared" si="34"/>
        <v/>
      </c>
      <c r="BV50" s="16" t="str">
        <f t="shared" si="34"/>
        <v/>
      </c>
      <c r="BW50" s="16" t="str">
        <f t="shared" si="34"/>
        <v/>
      </c>
      <c r="BX50" s="17"/>
      <c r="CA50" s="47"/>
      <c r="CB50" s="47"/>
      <c r="CC50" s="47"/>
      <c r="CD50" s="69" t="str">
        <f t="shared" si="3"/>
        <v/>
      </c>
      <c r="CE50" s="69" t="str">
        <f>IF(ISBLANK($D50),"",CHOOSE($D50,Certification!$C$32,Certification!$C$48,Certification!$C$64,Certification!$C$80,Certification!$C$96))</f>
        <v/>
      </c>
      <c r="CF50" s="69" t="str">
        <f>IF(ISBLANK($D50),"",CHOOSE($D50,Certification!$C$33,Certification!$C$49,Certification!$C$65,Certification!$C$81,Certification!$C$97))</f>
        <v/>
      </c>
      <c r="CG50" s="69" t="str">
        <f>IF(ISBLANK($D50),"",CHOOSE($D50,Certification!$C$34,Certification!$C$50,Certification!$C$66,Certification!$C$82,Certification!$C$98))</f>
        <v/>
      </c>
      <c r="CH50" s="69" t="str">
        <f>IF(ISBLANK($D50),"",CHOOSE($D50,Certification!$C$35,Certification!$C$51,Certification!$C$67,Certification!$C$83,Certification!$C$99))</f>
        <v/>
      </c>
      <c r="CI50" s="69" t="str">
        <f>IF(ISBLANK($D50),"",CHOOSE($D50,Certification!$C$36,Certification!$C$52,Certification!$C$68,Certification!$C$84,Certification!$C$100))</f>
        <v/>
      </c>
      <c r="CJ50" s="69" t="str">
        <f>IF(ISBLANK($D50),"",CHOOSE($D50,Certification!$C$37,Certification!$C$53,Certification!$C$69,Certification!$C$85,Certification!$C$101))</f>
        <v/>
      </c>
      <c r="CK50" s="190" t="str">
        <f>IF(ISBLANK($D50),"",CHOOSE($D50,Certification!$G$39,Certification!$G$55,Certification!$G$71,Certification!$G$87,Certification!$G$103))</f>
        <v/>
      </c>
      <c r="CL50" s="190" t="str">
        <f>IF(ISBLANK($D50),"",CHOOSE($D50,Certification!$G$40,Certification!$G$56,Certification!$G$72,Certification!$G$88,Certification!$G$104))</f>
        <v/>
      </c>
      <c r="CM50" s="190" t="str">
        <f>IF(ISBLANK($D50),"",CHOOSE($D50,Certification!$G$41,Certification!$G$57,Certification!$G$73,Certification!$G$89,Certification!$G$105))</f>
        <v/>
      </c>
      <c r="CN50" s="69" t="str">
        <f>IF(ISBLANK($D50),"",CHOOSE($D50,IF(ISBLANK(Certification!$C$43),"",Certification!$C$43),IF(ISBLANK(Certification!$C$59),"",Certification!$C$59),IF(ISBLANK(Certification!$C$75),"",Certification!$C$75),IF(ISBLANK(Certification!$C$91),"",Certification!$C$91),IF(ISBLANK(Certification!$C$107),"",Certification!$C$107)))</f>
        <v/>
      </c>
      <c r="CO50" s="69" t="str">
        <f>IF(ISBLANK($D50),"",CHOOSE($D50,IF(ISBLANK(Certification!$C$45),"",Certification!$C$45),IF(ISBLANK(Certification!$C$61),"",Certification!$C$61),IF(ISBLANK(Certification!$C$77),"",Certification!$C$77),IF(ISBLANK(Certification!$C$93),"",Certification!$C$93),IF(ISBLANK(Certification!$C$109),"",Certification!$C$109)))</f>
        <v/>
      </c>
      <c r="CQ50" s="20" t="s">
        <v>9</v>
      </c>
    </row>
    <row r="51" spans="1:95" s="18" customFormat="1" ht="25.5" x14ac:dyDescent="0.2">
      <c r="A51" s="64">
        <v>42</v>
      </c>
      <c r="B51" s="65" t="str">
        <f t="shared" si="1"/>
        <v/>
      </c>
      <c r="C51" s="230"/>
      <c r="D51" s="31"/>
      <c r="E51" s="233"/>
      <c r="F51" s="233"/>
      <c r="G51" s="233"/>
      <c r="H51" s="32"/>
      <c r="I51" s="31"/>
      <c r="J51" s="32"/>
      <c r="K51" s="32"/>
      <c r="L51" s="32"/>
      <c r="M51" s="56"/>
      <c r="N51" s="32"/>
      <c r="O51" s="56"/>
      <c r="P51" s="31"/>
      <c r="Q51" s="51"/>
      <c r="R51" s="31"/>
      <c r="S51" s="31"/>
      <c r="T51" s="32"/>
      <c r="U51" s="32"/>
      <c r="V51" s="32"/>
      <c r="W51" s="32"/>
      <c r="X51" s="32"/>
      <c r="Y51" s="32"/>
      <c r="Z51" s="32"/>
      <c r="AA51" s="32"/>
      <c r="AB51" s="32"/>
      <c r="AC51" s="32"/>
      <c r="AD51" s="32"/>
      <c r="AE51" s="32"/>
      <c r="AF51" s="32"/>
      <c r="AG51" s="32"/>
      <c r="AH51" s="58"/>
      <c r="AI51" s="51"/>
      <c r="AJ51" s="31"/>
      <c r="AK51" s="31"/>
      <c r="AL51" s="31"/>
      <c r="AM51" s="15"/>
      <c r="AN51" s="16" t="str">
        <f t="shared" si="4"/>
        <v/>
      </c>
      <c r="AO51" s="16" t="str">
        <f t="shared" si="5"/>
        <v/>
      </c>
      <c r="AP51" s="16" t="str">
        <f t="shared" si="6"/>
        <v/>
      </c>
      <c r="AQ51" s="16" t="str">
        <f t="shared" si="7"/>
        <v/>
      </c>
      <c r="AR51" s="16" t="str">
        <f t="shared" si="8"/>
        <v/>
      </c>
      <c r="AS51" s="16" t="str">
        <f t="shared" si="9"/>
        <v/>
      </c>
      <c r="AT51" s="16" t="str">
        <f t="shared" si="2"/>
        <v/>
      </c>
      <c r="AU51" s="16" t="str">
        <f t="shared" si="10"/>
        <v/>
      </c>
      <c r="AV51" s="16" t="str">
        <f t="shared" si="11"/>
        <v/>
      </c>
      <c r="AW51" s="16" t="str">
        <f t="shared" si="12"/>
        <v/>
      </c>
      <c r="AX51" s="16" t="str">
        <f t="shared" si="13"/>
        <v/>
      </c>
      <c r="AY51" s="16" t="str">
        <f t="shared" si="14"/>
        <v/>
      </c>
      <c r="AZ51" s="16" t="str">
        <f t="shared" si="15"/>
        <v/>
      </c>
      <c r="BA51" s="16" t="str">
        <f t="shared" si="16"/>
        <v/>
      </c>
      <c r="BB51" s="16" t="str">
        <f t="shared" si="16"/>
        <v/>
      </c>
      <c r="BC51" s="16" t="str">
        <f t="shared" si="17"/>
        <v/>
      </c>
      <c r="BD51" s="16" t="str">
        <f t="shared" si="18"/>
        <v/>
      </c>
      <c r="BE51" s="16" t="str">
        <f t="shared" si="19"/>
        <v/>
      </c>
      <c r="BF51" s="16" t="str">
        <f t="shared" si="20"/>
        <v/>
      </c>
      <c r="BG51" s="16" t="str">
        <f t="shared" si="21"/>
        <v/>
      </c>
      <c r="BH51" s="16" t="str">
        <f t="shared" si="22"/>
        <v/>
      </c>
      <c r="BI51" s="16" t="str">
        <f t="shared" si="23"/>
        <v/>
      </c>
      <c r="BJ51" s="16" t="str">
        <f t="shared" si="24"/>
        <v/>
      </c>
      <c r="BK51" s="16" t="str">
        <f t="shared" si="25"/>
        <v/>
      </c>
      <c r="BL51" s="16" t="str">
        <f t="shared" si="26"/>
        <v/>
      </c>
      <c r="BM51" s="16" t="str">
        <f t="shared" si="27"/>
        <v/>
      </c>
      <c r="BN51" s="16" t="str">
        <f t="shared" si="28"/>
        <v/>
      </c>
      <c r="BO51" s="16" t="str">
        <f t="shared" si="29"/>
        <v/>
      </c>
      <c r="BP51" s="16" t="str">
        <f t="shared" si="30"/>
        <v/>
      </c>
      <c r="BQ51" s="16" t="str">
        <f t="shared" si="31"/>
        <v/>
      </c>
      <c r="BR51" s="16" t="str">
        <f t="shared" si="32"/>
        <v/>
      </c>
      <c r="BS51" s="16" t="str">
        <f t="shared" si="33"/>
        <v/>
      </c>
      <c r="BT51" s="16" t="str">
        <f t="shared" si="34"/>
        <v/>
      </c>
      <c r="BU51" s="16" t="str">
        <f t="shared" si="34"/>
        <v/>
      </c>
      <c r="BV51" s="16" t="str">
        <f t="shared" si="34"/>
        <v/>
      </c>
      <c r="BW51" s="16" t="str">
        <f t="shared" si="34"/>
        <v/>
      </c>
      <c r="BX51" s="17"/>
      <c r="CA51" s="47"/>
      <c r="CB51" s="47"/>
      <c r="CC51" s="47"/>
      <c r="CD51" s="69" t="str">
        <f t="shared" si="3"/>
        <v/>
      </c>
      <c r="CE51" s="69" t="str">
        <f>IF(ISBLANK($D51),"",CHOOSE($D51,Certification!$C$32,Certification!$C$48,Certification!$C$64,Certification!$C$80,Certification!$C$96))</f>
        <v/>
      </c>
      <c r="CF51" s="69" t="str">
        <f>IF(ISBLANK($D51),"",CHOOSE($D51,Certification!$C$33,Certification!$C$49,Certification!$C$65,Certification!$C$81,Certification!$C$97))</f>
        <v/>
      </c>
      <c r="CG51" s="69" t="str">
        <f>IF(ISBLANK($D51),"",CHOOSE($D51,Certification!$C$34,Certification!$C$50,Certification!$C$66,Certification!$C$82,Certification!$C$98))</f>
        <v/>
      </c>
      <c r="CH51" s="69" t="str">
        <f>IF(ISBLANK($D51),"",CHOOSE($D51,Certification!$C$35,Certification!$C$51,Certification!$C$67,Certification!$C$83,Certification!$C$99))</f>
        <v/>
      </c>
      <c r="CI51" s="69" t="str">
        <f>IF(ISBLANK($D51),"",CHOOSE($D51,Certification!$C$36,Certification!$C$52,Certification!$C$68,Certification!$C$84,Certification!$C$100))</f>
        <v/>
      </c>
      <c r="CJ51" s="69" t="str">
        <f>IF(ISBLANK($D51),"",CHOOSE($D51,Certification!$C$37,Certification!$C$53,Certification!$C$69,Certification!$C$85,Certification!$C$101))</f>
        <v/>
      </c>
      <c r="CK51" s="190" t="str">
        <f>IF(ISBLANK($D51),"",CHOOSE($D51,Certification!$G$39,Certification!$G$55,Certification!$G$71,Certification!$G$87,Certification!$G$103))</f>
        <v/>
      </c>
      <c r="CL51" s="190" t="str">
        <f>IF(ISBLANK($D51),"",CHOOSE($D51,Certification!$G$40,Certification!$G$56,Certification!$G$72,Certification!$G$88,Certification!$G$104))</f>
        <v/>
      </c>
      <c r="CM51" s="190" t="str">
        <f>IF(ISBLANK($D51),"",CHOOSE($D51,Certification!$G$41,Certification!$G$57,Certification!$G$73,Certification!$G$89,Certification!$G$105))</f>
        <v/>
      </c>
      <c r="CN51" s="69" t="str">
        <f>IF(ISBLANK($D51),"",CHOOSE($D51,IF(ISBLANK(Certification!$C$43),"",Certification!$C$43),IF(ISBLANK(Certification!$C$59),"",Certification!$C$59),IF(ISBLANK(Certification!$C$75),"",Certification!$C$75),IF(ISBLANK(Certification!$C$91),"",Certification!$C$91),IF(ISBLANK(Certification!$C$107),"",Certification!$C$107)))</f>
        <v/>
      </c>
      <c r="CO51" s="69" t="str">
        <f>IF(ISBLANK($D51),"",CHOOSE($D51,IF(ISBLANK(Certification!$C$45),"",Certification!$C$45),IF(ISBLANK(Certification!$C$61),"",Certification!$C$61),IF(ISBLANK(Certification!$C$77),"",Certification!$C$77),IF(ISBLANK(Certification!$C$93),"",Certification!$C$93),IF(ISBLANK(Certification!$C$109),"",Certification!$C$109)))</f>
        <v/>
      </c>
      <c r="CQ51" s="20" t="s">
        <v>9</v>
      </c>
    </row>
    <row r="52" spans="1:95" s="18" customFormat="1" ht="25.5" x14ac:dyDescent="0.2">
      <c r="A52" s="64">
        <v>43</v>
      </c>
      <c r="B52" s="65" t="str">
        <f t="shared" si="1"/>
        <v/>
      </c>
      <c r="C52" s="230"/>
      <c r="D52" s="31"/>
      <c r="E52" s="233"/>
      <c r="F52" s="233"/>
      <c r="G52" s="233"/>
      <c r="H52" s="32"/>
      <c r="I52" s="31"/>
      <c r="J52" s="32"/>
      <c r="K52" s="32"/>
      <c r="L52" s="32"/>
      <c r="M52" s="56"/>
      <c r="N52" s="32"/>
      <c r="O52" s="56"/>
      <c r="P52" s="31"/>
      <c r="Q52" s="51"/>
      <c r="R52" s="31"/>
      <c r="S52" s="31"/>
      <c r="T52" s="32"/>
      <c r="U52" s="32"/>
      <c r="V52" s="32"/>
      <c r="W52" s="32"/>
      <c r="X52" s="32"/>
      <c r="Y52" s="32"/>
      <c r="Z52" s="32"/>
      <c r="AA52" s="32"/>
      <c r="AB52" s="32"/>
      <c r="AC52" s="32"/>
      <c r="AD52" s="32"/>
      <c r="AE52" s="32"/>
      <c r="AF52" s="32"/>
      <c r="AG52" s="32"/>
      <c r="AH52" s="58"/>
      <c r="AI52" s="51"/>
      <c r="AJ52" s="31"/>
      <c r="AK52" s="31"/>
      <c r="AL52" s="31"/>
      <c r="AM52" s="15"/>
      <c r="AN52" s="16" t="str">
        <f t="shared" si="4"/>
        <v/>
      </c>
      <c r="AO52" s="16" t="str">
        <f t="shared" si="5"/>
        <v/>
      </c>
      <c r="AP52" s="16" t="str">
        <f t="shared" si="6"/>
        <v/>
      </c>
      <c r="AQ52" s="16" t="str">
        <f t="shared" si="7"/>
        <v/>
      </c>
      <c r="AR52" s="16" t="str">
        <f t="shared" si="8"/>
        <v/>
      </c>
      <c r="AS52" s="16" t="str">
        <f t="shared" si="9"/>
        <v/>
      </c>
      <c r="AT52" s="16" t="str">
        <f t="shared" si="2"/>
        <v/>
      </c>
      <c r="AU52" s="16" t="str">
        <f t="shared" si="10"/>
        <v/>
      </c>
      <c r="AV52" s="16" t="str">
        <f t="shared" si="11"/>
        <v/>
      </c>
      <c r="AW52" s="16" t="str">
        <f t="shared" si="12"/>
        <v/>
      </c>
      <c r="AX52" s="16" t="str">
        <f t="shared" si="13"/>
        <v/>
      </c>
      <c r="AY52" s="16" t="str">
        <f t="shared" si="14"/>
        <v/>
      </c>
      <c r="AZ52" s="16" t="str">
        <f t="shared" si="15"/>
        <v/>
      </c>
      <c r="BA52" s="16" t="str">
        <f t="shared" si="16"/>
        <v/>
      </c>
      <c r="BB52" s="16" t="str">
        <f t="shared" si="16"/>
        <v/>
      </c>
      <c r="BC52" s="16" t="str">
        <f t="shared" si="17"/>
        <v/>
      </c>
      <c r="BD52" s="16" t="str">
        <f t="shared" si="18"/>
        <v/>
      </c>
      <c r="BE52" s="16" t="str">
        <f t="shared" si="19"/>
        <v/>
      </c>
      <c r="BF52" s="16" t="str">
        <f t="shared" si="20"/>
        <v/>
      </c>
      <c r="BG52" s="16" t="str">
        <f t="shared" si="21"/>
        <v/>
      </c>
      <c r="BH52" s="16" t="str">
        <f t="shared" si="22"/>
        <v/>
      </c>
      <c r="BI52" s="16" t="str">
        <f t="shared" si="23"/>
        <v/>
      </c>
      <c r="BJ52" s="16" t="str">
        <f t="shared" si="24"/>
        <v/>
      </c>
      <c r="BK52" s="16" t="str">
        <f t="shared" si="25"/>
        <v/>
      </c>
      <c r="BL52" s="16" t="str">
        <f t="shared" si="26"/>
        <v/>
      </c>
      <c r="BM52" s="16" t="str">
        <f t="shared" si="27"/>
        <v/>
      </c>
      <c r="BN52" s="16" t="str">
        <f t="shared" si="28"/>
        <v/>
      </c>
      <c r="BO52" s="16" t="str">
        <f t="shared" si="29"/>
        <v/>
      </c>
      <c r="BP52" s="16" t="str">
        <f t="shared" si="30"/>
        <v/>
      </c>
      <c r="BQ52" s="16" t="str">
        <f t="shared" si="31"/>
        <v/>
      </c>
      <c r="BR52" s="16" t="str">
        <f t="shared" si="32"/>
        <v/>
      </c>
      <c r="BS52" s="16" t="str">
        <f t="shared" si="33"/>
        <v/>
      </c>
      <c r="BT52" s="16" t="str">
        <f t="shared" si="34"/>
        <v/>
      </c>
      <c r="BU52" s="16" t="str">
        <f t="shared" si="34"/>
        <v/>
      </c>
      <c r="BV52" s="16" t="str">
        <f t="shared" si="34"/>
        <v/>
      </c>
      <c r="BW52" s="16" t="str">
        <f t="shared" si="34"/>
        <v/>
      </c>
      <c r="BX52" s="17"/>
      <c r="CA52" s="47"/>
      <c r="CB52" s="47"/>
      <c r="CC52" s="47"/>
      <c r="CD52" s="69" t="str">
        <f t="shared" si="3"/>
        <v/>
      </c>
      <c r="CE52" s="69" t="str">
        <f>IF(ISBLANK($D52),"",CHOOSE($D52,Certification!$C$32,Certification!$C$48,Certification!$C$64,Certification!$C$80,Certification!$C$96))</f>
        <v/>
      </c>
      <c r="CF52" s="69" t="str">
        <f>IF(ISBLANK($D52),"",CHOOSE($D52,Certification!$C$33,Certification!$C$49,Certification!$C$65,Certification!$C$81,Certification!$C$97))</f>
        <v/>
      </c>
      <c r="CG52" s="69" t="str">
        <f>IF(ISBLANK($D52),"",CHOOSE($D52,Certification!$C$34,Certification!$C$50,Certification!$C$66,Certification!$C$82,Certification!$C$98))</f>
        <v/>
      </c>
      <c r="CH52" s="69" t="str">
        <f>IF(ISBLANK($D52),"",CHOOSE($D52,Certification!$C$35,Certification!$C$51,Certification!$C$67,Certification!$C$83,Certification!$C$99))</f>
        <v/>
      </c>
      <c r="CI52" s="69" t="str">
        <f>IF(ISBLANK($D52),"",CHOOSE($D52,Certification!$C$36,Certification!$C$52,Certification!$C$68,Certification!$C$84,Certification!$C$100))</f>
        <v/>
      </c>
      <c r="CJ52" s="69" t="str">
        <f>IF(ISBLANK($D52),"",CHOOSE($D52,Certification!$C$37,Certification!$C$53,Certification!$C$69,Certification!$C$85,Certification!$C$101))</f>
        <v/>
      </c>
      <c r="CK52" s="190" t="str">
        <f>IF(ISBLANK($D52),"",CHOOSE($D52,Certification!$G$39,Certification!$G$55,Certification!$G$71,Certification!$G$87,Certification!$G$103))</f>
        <v/>
      </c>
      <c r="CL52" s="190" t="str">
        <f>IF(ISBLANK($D52),"",CHOOSE($D52,Certification!$G$40,Certification!$G$56,Certification!$G$72,Certification!$G$88,Certification!$G$104))</f>
        <v/>
      </c>
      <c r="CM52" s="190" t="str">
        <f>IF(ISBLANK($D52),"",CHOOSE($D52,Certification!$G$41,Certification!$G$57,Certification!$G$73,Certification!$G$89,Certification!$G$105))</f>
        <v/>
      </c>
      <c r="CN52" s="69" t="str">
        <f>IF(ISBLANK($D52),"",CHOOSE($D52,IF(ISBLANK(Certification!$C$43),"",Certification!$C$43),IF(ISBLANK(Certification!$C$59),"",Certification!$C$59),IF(ISBLANK(Certification!$C$75),"",Certification!$C$75),IF(ISBLANK(Certification!$C$91),"",Certification!$C$91),IF(ISBLANK(Certification!$C$107),"",Certification!$C$107)))</f>
        <v/>
      </c>
      <c r="CO52" s="69" t="str">
        <f>IF(ISBLANK($D52),"",CHOOSE($D52,IF(ISBLANK(Certification!$C$45),"",Certification!$C$45),IF(ISBLANK(Certification!$C$61),"",Certification!$C$61),IF(ISBLANK(Certification!$C$77),"",Certification!$C$77),IF(ISBLANK(Certification!$C$93),"",Certification!$C$93),IF(ISBLANK(Certification!$C$109),"",Certification!$C$109)))</f>
        <v/>
      </c>
      <c r="CQ52" s="20" t="s">
        <v>9</v>
      </c>
    </row>
    <row r="53" spans="1:95" s="18" customFormat="1" ht="25.5" x14ac:dyDescent="0.2">
      <c r="A53" s="64">
        <v>44</v>
      </c>
      <c r="B53" s="65" t="str">
        <f t="shared" si="1"/>
        <v/>
      </c>
      <c r="C53" s="230"/>
      <c r="D53" s="31"/>
      <c r="E53" s="233"/>
      <c r="F53" s="233"/>
      <c r="G53" s="233"/>
      <c r="H53" s="32"/>
      <c r="I53" s="31"/>
      <c r="J53" s="32"/>
      <c r="K53" s="32"/>
      <c r="L53" s="32"/>
      <c r="M53" s="56"/>
      <c r="N53" s="32"/>
      <c r="O53" s="56"/>
      <c r="P53" s="31"/>
      <c r="Q53" s="51"/>
      <c r="R53" s="31"/>
      <c r="S53" s="31"/>
      <c r="T53" s="32"/>
      <c r="U53" s="32"/>
      <c r="V53" s="32"/>
      <c r="W53" s="32"/>
      <c r="X53" s="32"/>
      <c r="Y53" s="32"/>
      <c r="Z53" s="32"/>
      <c r="AA53" s="32"/>
      <c r="AB53" s="32"/>
      <c r="AC53" s="32"/>
      <c r="AD53" s="32"/>
      <c r="AE53" s="32"/>
      <c r="AF53" s="32"/>
      <c r="AG53" s="32"/>
      <c r="AH53" s="58"/>
      <c r="AI53" s="51"/>
      <c r="AJ53" s="31"/>
      <c r="AK53" s="31"/>
      <c r="AL53" s="31"/>
      <c r="AM53" s="15"/>
      <c r="AN53" s="16" t="str">
        <f t="shared" si="4"/>
        <v/>
      </c>
      <c r="AO53" s="16" t="str">
        <f t="shared" si="5"/>
        <v/>
      </c>
      <c r="AP53" s="16" t="str">
        <f t="shared" si="6"/>
        <v/>
      </c>
      <c r="AQ53" s="16" t="str">
        <f t="shared" si="7"/>
        <v/>
      </c>
      <c r="AR53" s="16" t="str">
        <f t="shared" si="8"/>
        <v/>
      </c>
      <c r="AS53" s="16" t="str">
        <f t="shared" si="9"/>
        <v/>
      </c>
      <c r="AT53" s="16" t="str">
        <f t="shared" si="2"/>
        <v/>
      </c>
      <c r="AU53" s="16" t="str">
        <f t="shared" si="10"/>
        <v/>
      </c>
      <c r="AV53" s="16" t="str">
        <f t="shared" si="11"/>
        <v/>
      </c>
      <c r="AW53" s="16" t="str">
        <f t="shared" si="12"/>
        <v/>
      </c>
      <c r="AX53" s="16" t="str">
        <f t="shared" si="13"/>
        <v/>
      </c>
      <c r="AY53" s="16" t="str">
        <f t="shared" si="14"/>
        <v/>
      </c>
      <c r="AZ53" s="16" t="str">
        <f t="shared" si="15"/>
        <v/>
      </c>
      <c r="BA53" s="16" t="str">
        <f t="shared" si="16"/>
        <v/>
      </c>
      <c r="BB53" s="16" t="str">
        <f t="shared" si="16"/>
        <v/>
      </c>
      <c r="BC53" s="16" t="str">
        <f t="shared" si="17"/>
        <v/>
      </c>
      <c r="BD53" s="16" t="str">
        <f t="shared" si="18"/>
        <v/>
      </c>
      <c r="BE53" s="16" t="str">
        <f t="shared" si="19"/>
        <v/>
      </c>
      <c r="BF53" s="16" t="str">
        <f t="shared" si="20"/>
        <v/>
      </c>
      <c r="BG53" s="16" t="str">
        <f t="shared" si="21"/>
        <v/>
      </c>
      <c r="BH53" s="16" t="str">
        <f t="shared" si="22"/>
        <v/>
      </c>
      <c r="BI53" s="16" t="str">
        <f t="shared" si="23"/>
        <v/>
      </c>
      <c r="BJ53" s="16" t="str">
        <f t="shared" si="24"/>
        <v/>
      </c>
      <c r="BK53" s="16" t="str">
        <f t="shared" si="25"/>
        <v/>
      </c>
      <c r="BL53" s="16" t="str">
        <f t="shared" si="26"/>
        <v/>
      </c>
      <c r="BM53" s="16" t="str">
        <f t="shared" si="27"/>
        <v/>
      </c>
      <c r="BN53" s="16" t="str">
        <f t="shared" si="28"/>
        <v/>
      </c>
      <c r="BO53" s="16" t="str">
        <f t="shared" si="29"/>
        <v/>
      </c>
      <c r="BP53" s="16" t="str">
        <f t="shared" si="30"/>
        <v/>
      </c>
      <c r="BQ53" s="16" t="str">
        <f t="shared" si="31"/>
        <v/>
      </c>
      <c r="BR53" s="16" t="str">
        <f t="shared" si="32"/>
        <v/>
      </c>
      <c r="BS53" s="16" t="str">
        <f t="shared" si="33"/>
        <v/>
      </c>
      <c r="BT53" s="16" t="str">
        <f t="shared" si="34"/>
        <v/>
      </c>
      <c r="BU53" s="16" t="str">
        <f t="shared" si="34"/>
        <v/>
      </c>
      <c r="BV53" s="16" t="str">
        <f t="shared" si="34"/>
        <v/>
      </c>
      <c r="BW53" s="16" t="str">
        <f t="shared" si="34"/>
        <v/>
      </c>
      <c r="BX53" s="17"/>
      <c r="CA53" s="47"/>
      <c r="CB53" s="47"/>
      <c r="CC53" s="47"/>
      <c r="CD53" s="69" t="str">
        <f t="shared" si="3"/>
        <v/>
      </c>
      <c r="CE53" s="69" t="str">
        <f>IF(ISBLANK($D53),"",CHOOSE($D53,Certification!$C$32,Certification!$C$48,Certification!$C$64,Certification!$C$80,Certification!$C$96))</f>
        <v/>
      </c>
      <c r="CF53" s="69" t="str">
        <f>IF(ISBLANK($D53),"",CHOOSE($D53,Certification!$C$33,Certification!$C$49,Certification!$C$65,Certification!$C$81,Certification!$C$97))</f>
        <v/>
      </c>
      <c r="CG53" s="69" t="str">
        <f>IF(ISBLANK($D53),"",CHOOSE($D53,Certification!$C$34,Certification!$C$50,Certification!$C$66,Certification!$C$82,Certification!$C$98))</f>
        <v/>
      </c>
      <c r="CH53" s="69" t="str">
        <f>IF(ISBLANK($D53),"",CHOOSE($D53,Certification!$C$35,Certification!$C$51,Certification!$C$67,Certification!$C$83,Certification!$C$99))</f>
        <v/>
      </c>
      <c r="CI53" s="69" t="str">
        <f>IF(ISBLANK($D53),"",CHOOSE($D53,Certification!$C$36,Certification!$C$52,Certification!$C$68,Certification!$C$84,Certification!$C$100))</f>
        <v/>
      </c>
      <c r="CJ53" s="69" t="str">
        <f>IF(ISBLANK($D53),"",CHOOSE($D53,Certification!$C$37,Certification!$C$53,Certification!$C$69,Certification!$C$85,Certification!$C$101))</f>
        <v/>
      </c>
      <c r="CK53" s="190" t="str">
        <f>IF(ISBLANK($D53),"",CHOOSE($D53,Certification!$G$39,Certification!$G$55,Certification!$G$71,Certification!$G$87,Certification!$G$103))</f>
        <v/>
      </c>
      <c r="CL53" s="190" t="str">
        <f>IF(ISBLANK($D53),"",CHOOSE($D53,Certification!$G$40,Certification!$G$56,Certification!$G$72,Certification!$G$88,Certification!$G$104))</f>
        <v/>
      </c>
      <c r="CM53" s="190" t="str">
        <f>IF(ISBLANK($D53),"",CHOOSE($D53,Certification!$G$41,Certification!$G$57,Certification!$G$73,Certification!$G$89,Certification!$G$105))</f>
        <v/>
      </c>
      <c r="CN53" s="69" t="str">
        <f>IF(ISBLANK($D53),"",CHOOSE($D53,IF(ISBLANK(Certification!$C$43),"",Certification!$C$43),IF(ISBLANK(Certification!$C$59),"",Certification!$C$59),IF(ISBLANK(Certification!$C$75),"",Certification!$C$75),IF(ISBLANK(Certification!$C$91),"",Certification!$C$91),IF(ISBLANK(Certification!$C$107),"",Certification!$C$107)))</f>
        <v/>
      </c>
      <c r="CO53" s="69" t="str">
        <f>IF(ISBLANK($D53),"",CHOOSE($D53,IF(ISBLANK(Certification!$C$45),"",Certification!$C$45),IF(ISBLANK(Certification!$C$61),"",Certification!$C$61),IF(ISBLANK(Certification!$C$77),"",Certification!$C$77),IF(ISBLANK(Certification!$C$93),"",Certification!$C$93),IF(ISBLANK(Certification!$C$109),"",Certification!$C$109)))</f>
        <v/>
      </c>
      <c r="CQ53" s="20" t="s">
        <v>9</v>
      </c>
    </row>
    <row r="54" spans="1:95" s="18" customFormat="1" ht="25.5" x14ac:dyDescent="0.2">
      <c r="A54" s="64">
        <v>45</v>
      </c>
      <c r="B54" s="65" t="str">
        <f t="shared" si="1"/>
        <v/>
      </c>
      <c r="C54" s="230"/>
      <c r="D54" s="31"/>
      <c r="E54" s="233"/>
      <c r="F54" s="233"/>
      <c r="G54" s="233"/>
      <c r="H54" s="32"/>
      <c r="I54" s="31"/>
      <c r="J54" s="32"/>
      <c r="K54" s="32"/>
      <c r="L54" s="32"/>
      <c r="M54" s="56"/>
      <c r="N54" s="32"/>
      <c r="O54" s="56"/>
      <c r="P54" s="31"/>
      <c r="Q54" s="51"/>
      <c r="R54" s="31"/>
      <c r="S54" s="31"/>
      <c r="T54" s="32"/>
      <c r="U54" s="32"/>
      <c r="V54" s="32"/>
      <c r="W54" s="32"/>
      <c r="X54" s="32"/>
      <c r="Y54" s="32"/>
      <c r="Z54" s="32"/>
      <c r="AA54" s="32"/>
      <c r="AB54" s="32"/>
      <c r="AC54" s="32"/>
      <c r="AD54" s="32"/>
      <c r="AE54" s="32"/>
      <c r="AF54" s="32"/>
      <c r="AG54" s="32"/>
      <c r="AH54" s="58"/>
      <c r="AI54" s="51"/>
      <c r="AJ54" s="31"/>
      <c r="AK54" s="31"/>
      <c r="AL54" s="31"/>
      <c r="AM54" s="15"/>
      <c r="AN54" s="16" t="str">
        <f t="shared" si="4"/>
        <v/>
      </c>
      <c r="AO54" s="16" t="str">
        <f t="shared" si="5"/>
        <v/>
      </c>
      <c r="AP54" s="16" t="str">
        <f t="shared" si="6"/>
        <v/>
      </c>
      <c r="AQ54" s="16" t="str">
        <f t="shared" si="7"/>
        <v/>
      </c>
      <c r="AR54" s="16" t="str">
        <f t="shared" si="8"/>
        <v/>
      </c>
      <c r="AS54" s="16" t="str">
        <f t="shared" si="9"/>
        <v/>
      </c>
      <c r="AT54" s="16" t="str">
        <f t="shared" si="2"/>
        <v/>
      </c>
      <c r="AU54" s="16" t="str">
        <f t="shared" si="10"/>
        <v/>
      </c>
      <c r="AV54" s="16" t="str">
        <f t="shared" si="11"/>
        <v/>
      </c>
      <c r="AW54" s="16" t="str">
        <f t="shared" si="12"/>
        <v/>
      </c>
      <c r="AX54" s="16" t="str">
        <f t="shared" si="13"/>
        <v/>
      </c>
      <c r="AY54" s="16" t="str">
        <f t="shared" si="14"/>
        <v/>
      </c>
      <c r="AZ54" s="16" t="str">
        <f t="shared" si="15"/>
        <v/>
      </c>
      <c r="BA54" s="16" t="str">
        <f t="shared" si="16"/>
        <v/>
      </c>
      <c r="BB54" s="16" t="str">
        <f t="shared" si="16"/>
        <v/>
      </c>
      <c r="BC54" s="16" t="str">
        <f t="shared" si="17"/>
        <v/>
      </c>
      <c r="BD54" s="16" t="str">
        <f t="shared" si="18"/>
        <v/>
      </c>
      <c r="BE54" s="16" t="str">
        <f t="shared" si="19"/>
        <v/>
      </c>
      <c r="BF54" s="16" t="str">
        <f t="shared" si="20"/>
        <v/>
      </c>
      <c r="BG54" s="16" t="str">
        <f t="shared" si="21"/>
        <v/>
      </c>
      <c r="BH54" s="16" t="str">
        <f t="shared" si="22"/>
        <v/>
      </c>
      <c r="BI54" s="16" t="str">
        <f t="shared" si="23"/>
        <v/>
      </c>
      <c r="BJ54" s="16" t="str">
        <f t="shared" si="24"/>
        <v/>
      </c>
      <c r="BK54" s="16" t="str">
        <f t="shared" si="25"/>
        <v/>
      </c>
      <c r="BL54" s="16" t="str">
        <f t="shared" si="26"/>
        <v/>
      </c>
      <c r="BM54" s="16" t="str">
        <f t="shared" si="27"/>
        <v/>
      </c>
      <c r="BN54" s="16" t="str">
        <f t="shared" si="28"/>
        <v/>
      </c>
      <c r="BO54" s="16" t="str">
        <f t="shared" si="29"/>
        <v/>
      </c>
      <c r="BP54" s="16" t="str">
        <f t="shared" si="30"/>
        <v/>
      </c>
      <c r="BQ54" s="16" t="str">
        <f t="shared" si="31"/>
        <v/>
      </c>
      <c r="BR54" s="16" t="str">
        <f t="shared" si="32"/>
        <v/>
      </c>
      <c r="BS54" s="16" t="str">
        <f t="shared" si="33"/>
        <v/>
      </c>
      <c r="BT54" s="16" t="str">
        <f t="shared" si="34"/>
        <v/>
      </c>
      <c r="BU54" s="16" t="str">
        <f t="shared" si="34"/>
        <v/>
      </c>
      <c r="BV54" s="16" t="str">
        <f t="shared" si="34"/>
        <v/>
      </c>
      <c r="BW54" s="16" t="str">
        <f t="shared" si="34"/>
        <v/>
      </c>
      <c r="BX54" s="17"/>
      <c r="CA54" s="47"/>
      <c r="CB54" s="47"/>
      <c r="CC54" s="47"/>
      <c r="CD54" s="69" t="str">
        <f t="shared" si="3"/>
        <v/>
      </c>
      <c r="CE54" s="69" t="str">
        <f>IF(ISBLANK($D54),"",CHOOSE($D54,Certification!$C$32,Certification!$C$48,Certification!$C$64,Certification!$C$80,Certification!$C$96))</f>
        <v/>
      </c>
      <c r="CF54" s="69" t="str">
        <f>IF(ISBLANK($D54),"",CHOOSE($D54,Certification!$C$33,Certification!$C$49,Certification!$C$65,Certification!$C$81,Certification!$C$97))</f>
        <v/>
      </c>
      <c r="CG54" s="69" t="str">
        <f>IF(ISBLANK($D54),"",CHOOSE($D54,Certification!$C$34,Certification!$C$50,Certification!$C$66,Certification!$C$82,Certification!$C$98))</f>
        <v/>
      </c>
      <c r="CH54" s="69" t="str">
        <f>IF(ISBLANK($D54),"",CHOOSE($D54,Certification!$C$35,Certification!$C$51,Certification!$C$67,Certification!$C$83,Certification!$C$99))</f>
        <v/>
      </c>
      <c r="CI54" s="69" t="str">
        <f>IF(ISBLANK($D54),"",CHOOSE($D54,Certification!$C$36,Certification!$C$52,Certification!$C$68,Certification!$C$84,Certification!$C$100))</f>
        <v/>
      </c>
      <c r="CJ54" s="69" t="str">
        <f>IF(ISBLANK($D54),"",CHOOSE($D54,Certification!$C$37,Certification!$C$53,Certification!$C$69,Certification!$C$85,Certification!$C$101))</f>
        <v/>
      </c>
      <c r="CK54" s="190" t="str">
        <f>IF(ISBLANK($D54),"",CHOOSE($D54,Certification!$G$39,Certification!$G$55,Certification!$G$71,Certification!$G$87,Certification!$G$103))</f>
        <v/>
      </c>
      <c r="CL54" s="190" t="str">
        <f>IF(ISBLANK($D54),"",CHOOSE($D54,Certification!$G$40,Certification!$G$56,Certification!$G$72,Certification!$G$88,Certification!$G$104))</f>
        <v/>
      </c>
      <c r="CM54" s="190" t="str">
        <f>IF(ISBLANK($D54),"",CHOOSE($D54,Certification!$G$41,Certification!$G$57,Certification!$G$73,Certification!$G$89,Certification!$G$105))</f>
        <v/>
      </c>
      <c r="CN54" s="69" t="str">
        <f>IF(ISBLANK($D54),"",CHOOSE($D54,IF(ISBLANK(Certification!$C$43),"",Certification!$C$43),IF(ISBLANK(Certification!$C$59),"",Certification!$C$59),IF(ISBLANK(Certification!$C$75),"",Certification!$C$75),IF(ISBLANK(Certification!$C$91),"",Certification!$C$91),IF(ISBLANK(Certification!$C$107),"",Certification!$C$107)))</f>
        <v/>
      </c>
      <c r="CO54" s="69" t="str">
        <f>IF(ISBLANK($D54),"",CHOOSE($D54,IF(ISBLANK(Certification!$C$45),"",Certification!$C$45),IF(ISBLANK(Certification!$C$61),"",Certification!$C$61),IF(ISBLANK(Certification!$C$77),"",Certification!$C$77),IF(ISBLANK(Certification!$C$93),"",Certification!$C$93),IF(ISBLANK(Certification!$C$109),"",Certification!$C$109)))</f>
        <v/>
      </c>
      <c r="CQ54" s="20" t="s">
        <v>9</v>
      </c>
    </row>
    <row r="55" spans="1:95" s="18" customFormat="1" ht="25.5" x14ac:dyDescent="0.2">
      <c r="A55" s="64">
        <v>46</v>
      </c>
      <c r="B55" s="65" t="str">
        <f t="shared" si="1"/>
        <v/>
      </c>
      <c r="C55" s="230"/>
      <c r="D55" s="31"/>
      <c r="E55" s="233"/>
      <c r="F55" s="233"/>
      <c r="G55" s="233"/>
      <c r="H55" s="32"/>
      <c r="I55" s="31"/>
      <c r="J55" s="32"/>
      <c r="K55" s="32"/>
      <c r="L55" s="32"/>
      <c r="M55" s="56"/>
      <c r="N55" s="32"/>
      <c r="O55" s="56"/>
      <c r="P55" s="31"/>
      <c r="Q55" s="51"/>
      <c r="R55" s="31"/>
      <c r="S55" s="31"/>
      <c r="T55" s="32"/>
      <c r="U55" s="32"/>
      <c r="V55" s="32"/>
      <c r="W55" s="32"/>
      <c r="X55" s="32"/>
      <c r="Y55" s="32"/>
      <c r="Z55" s="32"/>
      <c r="AA55" s="32"/>
      <c r="AB55" s="32"/>
      <c r="AC55" s="32"/>
      <c r="AD55" s="32"/>
      <c r="AE55" s="32"/>
      <c r="AF55" s="32"/>
      <c r="AG55" s="32"/>
      <c r="AH55" s="58"/>
      <c r="AI55" s="51"/>
      <c r="AJ55" s="31"/>
      <c r="AK55" s="31"/>
      <c r="AL55" s="31"/>
      <c r="AM55" s="15"/>
      <c r="AN55" s="16" t="str">
        <f t="shared" si="4"/>
        <v/>
      </c>
      <c r="AO55" s="16" t="str">
        <f t="shared" si="5"/>
        <v/>
      </c>
      <c r="AP55" s="16" t="str">
        <f t="shared" si="6"/>
        <v/>
      </c>
      <c r="AQ55" s="16" t="str">
        <f t="shared" si="7"/>
        <v/>
      </c>
      <c r="AR55" s="16" t="str">
        <f t="shared" si="8"/>
        <v/>
      </c>
      <c r="AS55" s="16" t="str">
        <f t="shared" si="9"/>
        <v/>
      </c>
      <c r="AT55" s="16" t="str">
        <f t="shared" si="2"/>
        <v/>
      </c>
      <c r="AU55" s="16" t="str">
        <f t="shared" si="10"/>
        <v/>
      </c>
      <c r="AV55" s="16" t="str">
        <f t="shared" si="11"/>
        <v/>
      </c>
      <c r="AW55" s="16" t="str">
        <f t="shared" si="12"/>
        <v/>
      </c>
      <c r="AX55" s="16" t="str">
        <f t="shared" si="13"/>
        <v/>
      </c>
      <c r="AY55" s="16" t="str">
        <f t="shared" si="14"/>
        <v/>
      </c>
      <c r="AZ55" s="16" t="str">
        <f t="shared" si="15"/>
        <v/>
      </c>
      <c r="BA55" s="16" t="str">
        <f t="shared" si="16"/>
        <v/>
      </c>
      <c r="BB55" s="16" t="str">
        <f t="shared" si="16"/>
        <v/>
      </c>
      <c r="BC55" s="16" t="str">
        <f t="shared" si="17"/>
        <v/>
      </c>
      <c r="BD55" s="16" t="str">
        <f t="shared" si="18"/>
        <v/>
      </c>
      <c r="BE55" s="16" t="str">
        <f t="shared" si="19"/>
        <v/>
      </c>
      <c r="BF55" s="16" t="str">
        <f t="shared" si="20"/>
        <v/>
      </c>
      <c r="BG55" s="16" t="str">
        <f t="shared" si="21"/>
        <v/>
      </c>
      <c r="BH55" s="16" t="str">
        <f t="shared" si="22"/>
        <v/>
      </c>
      <c r="BI55" s="16" t="str">
        <f t="shared" si="23"/>
        <v/>
      </c>
      <c r="BJ55" s="16" t="str">
        <f t="shared" si="24"/>
        <v/>
      </c>
      <c r="BK55" s="16" t="str">
        <f t="shared" si="25"/>
        <v/>
      </c>
      <c r="BL55" s="16" t="str">
        <f t="shared" si="26"/>
        <v/>
      </c>
      <c r="BM55" s="16" t="str">
        <f t="shared" si="27"/>
        <v/>
      </c>
      <c r="BN55" s="16" t="str">
        <f t="shared" si="28"/>
        <v/>
      </c>
      <c r="BO55" s="16" t="str">
        <f t="shared" si="29"/>
        <v/>
      </c>
      <c r="BP55" s="16" t="str">
        <f t="shared" si="30"/>
        <v/>
      </c>
      <c r="BQ55" s="16" t="str">
        <f t="shared" si="31"/>
        <v/>
      </c>
      <c r="BR55" s="16" t="str">
        <f t="shared" si="32"/>
        <v/>
      </c>
      <c r="BS55" s="16" t="str">
        <f t="shared" si="33"/>
        <v/>
      </c>
      <c r="BT55" s="16" t="str">
        <f t="shared" si="34"/>
        <v/>
      </c>
      <c r="BU55" s="16" t="str">
        <f t="shared" si="34"/>
        <v/>
      </c>
      <c r="BV55" s="16" t="str">
        <f t="shared" si="34"/>
        <v/>
      </c>
      <c r="BW55" s="16" t="str">
        <f t="shared" si="34"/>
        <v/>
      </c>
      <c r="BX55" s="17"/>
      <c r="CA55" s="47"/>
      <c r="CB55" s="47"/>
      <c r="CC55" s="47"/>
      <c r="CD55" s="69" t="str">
        <f t="shared" si="3"/>
        <v/>
      </c>
      <c r="CE55" s="69" t="str">
        <f>IF(ISBLANK($D55),"",CHOOSE($D55,Certification!$C$32,Certification!$C$48,Certification!$C$64,Certification!$C$80,Certification!$C$96))</f>
        <v/>
      </c>
      <c r="CF55" s="69" t="str">
        <f>IF(ISBLANK($D55),"",CHOOSE($D55,Certification!$C$33,Certification!$C$49,Certification!$C$65,Certification!$C$81,Certification!$C$97))</f>
        <v/>
      </c>
      <c r="CG55" s="69" t="str">
        <f>IF(ISBLANK($D55),"",CHOOSE($D55,Certification!$C$34,Certification!$C$50,Certification!$C$66,Certification!$C$82,Certification!$C$98))</f>
        <v/>
      </c>
      <c r="CH55" s="69" t="str">
        <f>IF(ISBLANK($D55),"",CHOOSE($D55,Certification!$C$35,Certification!$C$51,Certification!$C$67,Certification!$C$83,Certification!$C$99))</f>
        <v/>
      </c>
      <c r="CI55" s="69" t="str">
        <f>IF(ISBLANK($D55),"",CHOOSE($D55,Certification!$C$36,Certification!$C$52,Certification!$C$68,Certification!$C$84,Certification!$C$100))</f>
        <v/>
      </c>
      <c r="CJ55" s="69" t="str">
        <f>IF(ISBLANK($D55),"",CHOOSE($D55,Certification!$C$37,Certification!$C$53,Certification!$C$69,Certification!$C$85,Certification!$C$101))</f>
        <v/>
      </c>
      <c r="CK55" s="190" t="str">
        <f>IF(ISBLANK($D55),"",CHOOSE($D55,Certification!$G$39,Certification!$G$55,Certification!$G$71,Certification!$G$87,Certification!$G$103))</f>
        <v/>
      </c>
      <c r="CL55" s="190" t="str">
        <f>IF(ISBLANK($D55),"",CHOOSE($D55,Certification!$G$40,Certification!$G$56,Certification!$G$72,Certification!$G$88,Certification!$G$104))</f>
        <v/>
      </c>
      <c r="CM55" s="190" t="str">
        <f>IF(ISBLANK($D55),"",CHOOSE($D55,Certification!$G$41,Certification!$G$57,Certification!$G$73,Certification!$G$89,Certification!$G$105))</f>
        <v/>
      </c>
      <c r="CN55" s="69" t="str">
        <f>IF(ISBLANK($D55),"",CHOOSE($D55,IF(ISBLANK(Certification!$C$43),"",Certification!$C$43),IF(ISBLANK(Certification!$C$59),"",Certification!$C$59),IF(ISBLANK(Certification!$C$75),"",Certification!$C$75),IF(ISBLANK(Certification!$C$91),"",Certification!$C$91),IF(ISBLANK(Certification!$C$107),"",Certification!$C$107)))</f>
        <v/>
      </c>
      <c r="CO55" s="69" t="str">
        <f>IF(ISBLANK($D55),"",CHOOSE($D55,IF(ISBLANK(Certification!$C$45),"",Certification!$C$45),IF(ISBLANK(Certification!$C$61),"",Certification!$C$61),IF(ISBLANK(Certification!$C$77),"",Certification!$C$77),IF(ISBLANK(Certification!$C$93),"",Certification!$C$93),IF(ISBLANK(Certification!$C$109),"",Certification!$C$109)))</f>
        <v/>
      </c>
      <c r="CQ55" s="20" t="s">
        <v>9</v>
      </c>
    </row>
    <row r="56" spans="1:95" s="18" customFormat="1" ht="25.5" x14ac:dyDescent="0.2">
      <c r="A56" s="64">
        <v>47</v>
      </c>
      <c r="B56" s="65" t="str">
        <f t="shared" si="1"/>
        <v/>
      </c>
      <c r="C56" s="230"/>
      <c r="D56" s="31"/>
      <c r="E56" s="233"/>
      <c r="F56" s="233"/>
      <c r="G56" s="233"/>
      <c r="H56" s="32"/>
      <c r="I56" s="31"/>
      <c r="J56" s="32"/>
      <c r="K56" s="32"/>
      <c r="L56" s="32"/>
      <c r="M56" s="56"/>
      <c r="N56" s="32"/>
      <c r="O56" s="56"/>
      <c r="P56" s="31"/>
      <c r="Q56" s="51"/>
      <c r="R56" s="31"/>
      <c r="S56" s="31"/>
      <c r="T56" s="32"/>
      <c r="U56" s="32"/>
      <c r="V56" s="32"/>
      <c r="W56" s="32"/>
      <c r="X56" s="32"/>
      <c r="Y56" s="32"/>
      <c r="Z56" s="32"/>
      <c r="AA56" s="32"/>
      <c r="AB56" s="32"/>
      <c r="AC56" s="32"/>
      <c r="AD56" s="32"/>
      <c r="AE56" s="32"/>
      <c r="AF56" s="32"/>
      <c r="AG56" s="32"/>
      <c r="AH56" s="58"/>
      <c r="AI56" s="51"/>
      <c r="AJ56" s="31"/>
      <c r="AK56" s="31"/>
      <c r="AL56" s="31"/>
      <c r="AM56" s="15"/>
      <c r="AN56" s="16" t="str">
        <f t="shared" si="4"/>
        <v/>
      </c>
      <c r="AO56" s="16" t="str">
        <f t="shared" si="5"/>
        <v/>
      </c>
      <c r="AP56" s="16" t="str">
        <f t="shared" si="6"/>
        <v/>
      </c>
      <c r="AQ56" s="16" t="str">
        <f t="shared" si="7"/>
        <v/>
      </c>
      <c r="AR56" s="16" t="str">
        <f t="shared" si="8"/>
        <v/>
      </c>
      <c r="AS56" s="16" t="str">
        <f t="shared" si="9"/>
        <v/>
      </c>
      <c r="AT56" s="16" t="str">
        <f t="shared" si="2"/>
        <v/>
      </c>
      <c r="AU56" s="16" t="str">
        <f t="shared" si="10"/>
        <v/>
      </c>
      <c r="AV56" s="16" t="str">
        <f t="shared" si="11"/>
        <v/>
      </c>
      <c r="AW56" s="16" t="str">
        <f t="shared" si="12"/>
        <v/>
      </c>
      <c r="AX56" s="16" t="str">
        <f t="shared" si="13"/>
        <v/>
      </c>
      <c r="AY56" s="16" t="str">
        <f t="shared" si="14"/>
        <v/>
      </c>
      <c r="AZ56" s="16" t="str">
        <f t="shared" si="15"/>
        <v/>
      </c>
      <c r="BA56" s="16" t="str">
        <f t="shared" si="16"/>
        <v/>
      </c>
      <c r="BB56" s="16" t="str">
        <f t="shared" si="16"/>
        <v/>
      </c>
      <c r="BC56" s="16" t="str">
        <f t="shared" si="17"/>
        <v/>
      </c>
      <c r="BD56" s="16" t="str">
        <f t="shared" si="18"/>
        <v/>
      </c>
      <c r="BE56" s="16" t="str">
        <f t="shared" si="19"/>
        <v/>
      </c>
      <c r="BF56" s="16" t="str">
        <f t="shared" si="20"/>
        <v/>
      </c>
      <c r="BG56" s="16" t="str">
        <f t="shared" si="21"/>
        <v/>
      </c>
      <c r="BH56" s="16" t="str">
        <f t="shared" si="22"/>
        <v/>
      </c>
      <c r="BI56" s="16" t="str">
        <f t="shared" si="23"/>
        <v/>
      </c>
      <c r="BJ56" s="16" t="str">
        <f t="shared" si="24"/>
        <v/>
      </c>
      <c r="BK56" s="16" t="str">
        <f t="shared" si="25"/>
        <v/>
      </c>
      <c r="BL56" s="16" t="str">
        <f t="shared" si="26"/>
        <v/>
      </c>
      <c r="BM56" s="16" t="str">
        <f t="shared" si="27"/>
        <v/>
      </c>
      <c r="BN56" s="16" t="str">
        <f t="shared" si="28"/>
        <v/>
      </c>
      <c r="BO56" s="16" t="str">
        <f t="shared" si="29"/>
        <v/>
      </c>
      <c r="BP56" s="16" t="str">
        <f t="shared" si="30"/>
        <v/>
      </c>
      <c r="BQ56" s="16" t="str">
        <f t="shared" si="31"/>
        <v/>
      </c>
      <c r="BR56" s="16" t="str">
        <f t="shared" si="32"/>
        <v/>
      </c>
      <c r="BS56" s="16" t="str">
        <f t="shared" si="33"/>
        <v/>
      </c>
      <c r="BT56" s="16" t="str">
        <f t="shared" si="34"/>
        <v/>
      </c>
      <c r="BU56" s="16" t="str">
        <f t="shared" si="34"/>
        <v/>
      </c>
      <c r="BV56" s="16" t="str">
        <f t="shared" si="34"/>
        <v/>
      </c>
      <c r="BW56" s="16" t="str">
        <f t="shared" si="34"/>
        <v/>
      </c>
      <c r="BX56" s="17"/>
      <c r="CA56" s="47"/>
      <c r="CB56" s="47"/>
      <c r="CC56" s="47"/>
      <c r="CD56" s="69" t="str">
        <f t="shared" si="3"/>
        <v/>
      </c>
      <c r="CE56" s="69" t="str">
        <f>IF(ISBLANK($D56),"",CHOOSE($D56,Certification!$C$32,Certification!$C$48,Certification!$C$64,Certification!$C$80,Certification!$C$96))</f>
        <v/>
      </c>
      <c r="CF56" s="69" t="str">
        <f>IF(ISBLANK($D56),"",CHOOSE($D56,Certification!$C$33,Certification!$C$49,Certification!$C$65,Certification!$C$81,Certification!$C$97))</f>
        <v/>
      </c>
      <c r="CG56" s="69" t="str">
        <f>IF(ISBLANK($D56),"",CHOOSE($D56,Certification!$C$34,Certification!$C$50,Certification!$C$66,Certification!$C$82,Certification!$C$98))</f>
        <v/>
      </c>
      <c r="CH56" s="69" t="str">
        <f>IF(ISBLANK($D56),"",CHOOSE($D56,Certification!$C$35,Certification!$C$51,Certification!$C$67,Certification!$C$83,Certification!$C$99))</f>
        <v/>
      </c>
      <c r="CI56" s="69" t="str">
        <f>IF(ISBLANK($D56),"",CHOOSE($D56,Certification!$C$36,Certification!$C$52,Certification!$C$68,Certification!$C$84,Certification!$C$100))</f>
        <v/>
      </c>
      <c r="CJ56" s="69" t="str">
        <f>IF(ISBLANK($D56),"",CHOOSE($D56,Certification!$C$37,Certification!$C$53,Certification!$C$69,Certification!$C$85,Certification!$C$101))</f>
        <v/>
      </c>
      <c r="CK56" s="190" t="str">
        <f>IF(ISBLANK($D56),"",CHOOSE($D56,Certification!$G$39,Certification!$G$55,Certification!$G$71,Certification!$G$87,Certification!$G$103))</f>
        <v/>
      </c>
      <c r="CL56" s="190" t="str">
        <f>IF(ISBLANK($D56),"",CHOOSE($D56,Certification!$G$40,Certification!$G$56,Certification!$G$72,Certification!$G$88,Certification!$G$104))</f>
        <v/>
      </c>
      <c r="CM56" s="190" t="str">
        <f>IF(ISBLANK($D56),"",CHOOSE($D56,Certification!$G$41,Certification!$G$57,Certification!$G$73,Certification!$G$89,Certification!$G$105))</f>
        <v/>
      </c>
      <c r="CN56" s="69" t="str">
        <f>IF(ISBLANK($D56),"",CHOOSE($D56,IF(ISBLANK(Certification!$C$43),"",Certification!$C$43),IF(ISBLANK(Certification!$C$59),"",Certification!$C$59),IF(ISBLANK(Certification!$C$75),"",Certification!$C$75),IF(ISBLANK(Certification!$C$91),"",Certification!$C$91),IF(ISBLANK(Certification!$C$107),"",Certification!$C$107)))</f>
        <v/>
      </c>
      <c r="CO56" s="69" t="str">
        <f>IF(ISBLANK($D56),"",CHOOSE($D56,IF(ISBLANK(Certification!$C$45),"",Certification!$C$45),IF(ISBLANK(Certification!$C$61),"",Certification!$C$61),IF(ISBLANK(Certification!$C$77),"",Certification!$C$77),IF(ISBLANK(Certification!$C$93),"",Certification!$C$93),IF(ISBLANK(Certification!$C$109),"",Certification!$C$109)))</f>
        <v/>
      </c>
      <c r="CQ56" s="20" t="s">
        <v>9</v>
      </c>
    </row>
    <row r="57" spans="1:95" s="18" customFormat="1" ht="25.5" x14ac:dyDescent="0.2">
      <c r="A57" s="64">
        <v>48</v>
      </c>
      <c r="B57" s="65" t="str">
        <f t="shared" si="1"/>
        <v/>
      </c>
      <c r="C57" s="230"/>
      <c r="D57" s="31"/>
      <c r="E57" s="233"/>
      <c r="F57" s="233"/>
      <c r="G57" s="233"/>
      <c r="H57" s="32"/>
      <c r="I57" s="31"/>
      <c r="J57" s="32"/>
      <c r="K57" s="32"/>
      <c r="L57" s="32"/>
      <c r="M57" s="56"/>
      <c r="N57" s="32"/>
      <c r="O57" s="56"/>
      <c r="P57" s="31"/>
      <c r="Q57" s="51"/>
      <c r="R57" s="31"/>
      <c r="S57" s="31"/>
      <c r="T57" s="32"/>
      <c r="U57" s="32"/>
      <c r="V57" s="32"/>
      <c r="W57" s="32"/>
      <c r="X57" s="32"/>
      <c r="Y57" s="32"/>
      <c r="Z57" s="32"/>
      <c r="AA57" s="32"/>
      <c r="AB57" s="32"/>
      <c r="AC57" s="32"/>
      <c r="AD57" s="32"/>
      <c r="AE57" s="32"/>
      <c r="AF57" s="32"/>
      <c r="AG57" s="32"/>
      <c r="AH57" s="58"/>
      <c r="AI57" s="51"/>
      <c r="AJ57" s="31"/>
      <c r="AK57" s="31"/>
      <c r="AL57" s="31"/>
      <c r="AM57" s="15"/>
      <c r="AN57" s="16" t="str">
        <f t="shared" si="4"/>
        <v/>
      </c>
      <c r="AO57" s="16" t="str">
        <f t="shared" si="5"/>
        <v/>
      </c>
      <c r="AP57" s="16" t="str">
        <f t="shared" si="6"/>
        <v/>
      </c>
      <c r="AQ57" s="16" t="str">
        <f t="shared" si="7"/>
        <v/>
      </c>
      <c r="AR57" s="16" t="str">
        <f t="shared" si="8"/>
        <v/>
      </c>
      <c r="AS57" s="16" t="str">
        <f t="shared" si="9"/>
        <v/>
      </c>
      <c r="AT57" s="16" t="str">
        <f t="shared" si="2"/>
        <v/>
      </c>
      <c r="AU57" s="16" t="str">
        <f t="shared" si="10"/>
        <v/>
      </c>
      <c r="AV57" s="16" t="str">
        <f t="shared" si="11"/>
        <v/>
      </c>
      <c r="AW57" s="16" t="str">
        <f t="shared" si="12"/>
        <v/>
      </c>
      <c r="AX57" s="16" t="str">
        <f t="shared" si="13"/>
        <v/>
      </c>
      <c r="AY57" s="16" t="str">
        <f t="shared" si="14"/>
        <v/>
      </c>
      <c r="AZ57" s="16" t="str">
        <f t="shared" si="15"/>
        <v/>
      </c>
      <c r="BA57" s="16" t="str">
        <f t="shared" si="16"/>
        <v/>
      </c>
      <c r="BB57" s="16" t="str">
        <f t="shared" si="16"/>
        <v/>
      </c>
      <c r="BC57" s="16" t="str">
        <f t="shared" si="17"/>
        <v/>
      </c>
      <c r="BD57" s="16" t="str">
        <f t="shared" si="18"/>
        <v/>
      </c>
      <c r="BE57" s="16" t="str">
        <f t="shared" si="19"/>
        <v/>
      </c>
      <c r="BF57" s="16" t="str">
        <f t="shared" si="20"/>
        <v/>
      </c>
      <c r="BG57" s="16" t="str">
        <f t="shared" si="21"/>
        <v/>
      </c>
      <c r="BH57" s="16" t="str">
        <f t="shared" si="22"/>
        <v/>
      </c>
      <c r="BI57" s="16" t="str">
        <f t="shared" si="23"/>
        <v/>
      </c>
      <c r="BJ57" s="16" t="str">
        <f t="shared" si="24"/>
        <v/>
      </c>
      <c r="BK57" s="16" t="str">
        <f t="shared" si="25"/>
        <v/>
      </c>
      <c r="BL57" s="16" t="str">
        <f t="shared" si="26"/>
        <v/>
      </c>
      <c r="BM57" s="16" t="str">
        <f t="shared" si="27"/>
        <v/>
      </c>
      <c r="BN57" s="16" t="str">
        <f t="shared" si="28"/>
        <v/>
      </c>
      <c r="BO57" s="16" t="str">
        <f t="shared" si="29"/>
        <v/>
      </c>
      <c r="BP57" s="16" t="str">
        <f t="shared" si="30"/>
        <v/>
      </c>
      <c r="BQ57" s="16" t="str">
        <f t="shared" si="31"/>
        <v/>
      </c>
      <c r="BR57" s="16" t="str">
        <f t="shared" si="32"/>
        <v/>
      </c>
      <c r="BS57" s="16" t="str">
        <f t="shared" si="33"/>
        <v/>
      </c>
      <c r="BT57" s="16" t="str">
        <f t="shared" si="34"/>
        <v/>
      </c>
      <c r="BU57" s="16" t="str">
        <f t="shared" si="34"/>
        <v/>
      </c>
      <c r="BV57" s="16" t="str">
        <f t="shared" si="34"/>
        <v/>
      </c>
      <c r="BW57" s="16" t="str">
        <f t="shared" si="34"/>
        <v/>
      </c>
      <c r="BX57" s="17"/>
      <c r="CA57" s="47"/>
      <c r="CB57" s="47"/>
      <c r="CC57" s="47"/>
      <c r="CD57" s="69" t="str">
        <f t="shared" si="3"/>
        <v/>
      </c>
      <c r="CE57" s="69" t="str">
        <f>IF(ISBLANK($D57),"",CHOOSE($D57,Certification!$C$32,Certification!$C$48,Certification!$C$64,Certification!$C$80,Certification!$C$96))</f>
        <v/>
      </c>
      <c r="CF57" s="69" t="str">
        <f>IF(ISBLANK($D57),"",CHOOSE($D57,Certification!$C$33,Certification!$C$49,Certification!$C$65,Certification!$C$81,Certification!$C$97))</f>
        <v/>
      </c>
      <c r="CG57" s="69" t="str">
        <f>IF(ISBLANK($D57),"",CHOOSE($D57,Certification!$C$34,Certification!$C$50,Certification!$C$66,Certification!$C$82,Certification!$C$98))</f>
        <v/>
      </c>
      <c r="CH57" s="69" t="str">
        <f>IF(ISBLANK($D57),"",CHOOSE($D57,Certification!$C$35,Certification!$C$51,Certification!$C$67,Certification!$C$83,Certification!$C$99))</f>
        <v/>
      </c>
      <c r="CI57" s="69" t="str">
        <f>IF(ISBLANK($D57),"",CHOOSE($D57,Certification!$C$36,Certification!$C$52,Certification!$C$68,Certification!$C$84,Certification!$C$100))</f>
        <v/>
      </c>
      <c r="CJ57" s="69" t="str">
        <f>IF(ISBLANK($D57),"",CHOOSE($D57,Certification!$C$37,Certification!$C$53,Certification!$C$69,Certification!$C$85,Certification!$C$101))</f>
        <v/>
      </c>
      <c r="CK57" s="190" t="str">
        <f>IF(ISBLANK($D57),"",CHOOSE($D57,Certification!$G$39,Certification!$G$55,Certification!$G$71,Certification!$G$87,Certification!$G$103))</f>
        <v/>
      </c>
      <c r="CL57" s="190" t="str">
        <f>IF(ISBLANK($D57),"",CHOOSE($D57,Certification!$G$40,Certification!$G$56,Certification!$G$72,Certification!$G$88,Certification!$G$104))</f>
        <v/>
      </c>
      <c r="CM57" s="190" t="str">
        <f>IF(ISBLANK($D57),"",CHOOSE($D57,Certification!$G$41,Certification!$G$57,Certification!$G$73,Certification!$G$89,Certification!$G$105))</f>
        <v/>
      </c>
      <c r="CN57" s="69" t="str">
        <f>IF(ISBLANK($D57),"",CHOOSE($D57,IF(ISBLANK(Certification!$C$43),"",Certification!$C$43),IF(ISBLANK(Certification!$C$59),"",Certification!$C$59),IF(ISBLANK(Certification!$C$75),"",Certification!$C$75),IF(ISBLANK(Certification!$C$91),"",Certification!$C$91),IF(ISBLANK(Certification!$C$107),"",Certification!$C$107)))</f>
        <v/>
      </c>
      <c r="CO57" s="69" t="str">
        <f>IF(ISBLANK($D57),"",CHOOSE($D57,IF(ISBLANK(Certification!$C$45),"",Certification!$C$45),IF(ISBLANK(Certification!$C$61),"",Certification!$C$61),IF(ISBLANK(Certification!$C$77),"",Certification!$C$77),IF(ISBLANK(Certification!$C$93),"",Certification!$C$93),IF(ISBLANK(Certification!$C$109),"",Certification!$C$109)))</f>
        <v/>
      </c>
      <c r="CQ57" s="20" t="s">
        <v>9</v>
      </c>
    </row>
    <row r="58" spans="1:95" s="18" customFormat="1" ht="25.5" x14ac:dyDescent="0.2">
      <c r="A58" s="64">
        <v>49</v>
      </c>
      <c r="B58" s="65" t="str">
        <f t="shared" si="1"/>
        <v/>
      </c>
      <c r="C58" s="230"/>
      <c r="D58" s="31"/>
      <c r="E58" s="233"/>
      <c r="F58" s="233"/>
      <c r="G58" s="233"/>
      <c r="H58" s="32"/>
      <c r="I58" s="31"/>
      <c r="J58" s="32"/>
      <c r="K58" s="32"/>
      <c r="L58" s="32"/>
      <c r="M58" s="56"/>
      <c r="N58" s="32"/>
      <c r="O58" s="56"/>
      <c r="P58" s="31"/>
      <c r="Q58" s="51"/>
      <c r="R58" s="31"/>
      <c r="S58" s="31"/>
      <c r="T58" s="32"/>
      <c r="U58" s="32"/>
      <c r="V58" s="32"/>
      <c r="W58" s="32"/>
      <c r="X58" s="32"/>
      <c r="Y58" s="32"/>
      <c r="Z58" s="32"/>
      <c r="AA58" s="32"/>
      <c r="AB58" s="32"/>
      <c r="AC58" s="32"/>
      <c r="AD58" s="32"/>
      <c r="AE58" s="32"/>
      <c r="AF58" s="32"/>
      <c r="AG58" s="32"/>
      <c r="AH58" s="58"/>
      <c r="AI58" s="51"/>
      <c r="AJ58" s="31"/>
      <c r="AK58" s="31"/>
      <c r="AL58" s="31"/>
      <c r="AM58" s="15"/>
      <c r="AN58" s="16" t="str">
        <f t="shared" si="4"/>
        <v/>
      </c>
      <c r="AO58" s="16" t="str">
        <f t="shared" si="5"/>
        <v/>
      </c>
      <c r="AP58" s="16" t="str">
        <f t="shared" si="6"/>
        <v/>
      </c>
      <c r="AQ58" s="16" t="str">
        <f t="shared" si="7"/>
        <v/>
      </c>
      <c r="AR58" s="16" t="str">
        <f t="shared" si="8"/>
        <v/>
      </c>
      <c r="AS58" s="16" t="str">
        <f t="shared" si="9"/>
        <v/>
      </c>
      <c r="AT58" s="16" t="str">
        <f t="shared" si="2"/>
        <v/>
      </c>
      <c r="AU58" s="16" t="str">
        <f t="shared" si="10"/>
        <v/>
      </c>
      <c r="AV58" s="16" t="str">
        <f t="shared" si="11"/>
        <v/>
      </c>
      <c r="AW58" s="16" t="str">
        <f t="shared" si="12"/>
        <v/>
      </c>
      <c r="AX58" s="16" t="str">
        <f t="shared" si="13"/>
        <v/>
      </c>
      <c r="AY58" s="16" t="str">
        <f t="shared" si="14"/>
        <v/>
      </c>
      <c r="AZ58" s="16" t="str">
        <f t="shared" si="15"/>
        <v/>
      </c>
      <c r="BA58" s="16" t="str">
        <f t="shared" si="16"/>
        <v/>
      </c>
      <c r="BB58" s="16" t="str">
        <f t="shared" si="16"/>
        <v/>
      </c>
      <c r="BC58" s="16" t="str">
        <f t="shared" si="17"/>
        <v/>
      </c>
      <c r="BD58" s="16" t="str">
        <f t="shared" si="18"/>
        <v/>
      </c>
      <c r="BE58" s="16" t="str">
        <f t="shared" si="19"/>
        <v/>
      </c>
      <c r="BF58" s="16" t="str">
        <f t="shared" si="20"/>
        <v/>
      </c>
      <c r="BG58" s="16" t="str">
        <f t="shared" si="21"/>
        <v/>
      </c>
      <c r="BH58" s="16" t="str">
        <f t="shared" si="22"/>
        <v/>
      </c>
      <c r="BI58" s="16" t="str">
        <f t="shared" si="23"/>
        <v/>
      </c>
      <c r="BJ58" s="16" t="str">
        <f t="shared" si="24"/>
        <v/>
      </c>
      <c r="BK58" s="16" t="str">
        <f t="shared" si="25"/>
        <v/>
      </c>
      <c r="BL58" s="16" t="str">
        <f t="shared" si="26"/>
        <v/>
      </c>
      <c r="BM58" s="16" t="str">
        <f t="shared" si="27"/>
        <v/>
      </c>
      <c r="BN58" s="16" t="str">
        <f t="shared" si="28"/>
        <v/>
      </c>
      <c r="BO58" s="16" t="str">
        <f t="shared" si="29"/>
        <v/>
      </c>
      <c r="BP58" s="16" t="str">
        <f t="shared" si="30"/>
        <v/>
      </c>
      <c r="BQ58" s="16" t="str">
        <f t="shared" si="31"/>
        <v/>
      </c>
      <c r="BR58" s="16" t="str">
        <f t="shared" si="32"/>
        <v/>
      </c>
      <c r="BS58" s="16" t="str">
        <f t="shared" si="33"/>
        <v/>
      </c>
      <c r="BT58" s="16" t="str">
        <f t="shared" si="34"/>
        <v/>
      </c>
      <c r="BU58" s="16" t="str">
        <f t="shared" si="34"/>
        <v/>
      </c>
      <c r="BV58" s="16" t="str">
        <f t="shared" si="34"/>
        <v/>
      </c>
      <c r="BW58" s="16" t="str">
        <f t="shared" si="34"/>
        <v/>
      </c>
      <c r="BX58" s="17"/>
      <c r="CA58" s="47"/>
      <c r="CB58" s="47"/>
      <c r="CC58" s="47"/>
      <c r="CD58" s="69" t="str">
        <f t="shared" si="3"/>
        <v/>
      </c>
      <c r="CE58" s="69" t="str">
        <f>IF(ISBLANK($D58),"",CHOOSE($D58,Certification!$C$32,Certification!$C$48,Certification!$C$64,Certification!$C$80,Certification!$C$96))</f>
        <v/>
      </c>
      <c r="CF58" s="69" t="str">
        <f>IF(ISBLANK($D58),"",CHOOSE($D58,Certification!$C$33,Certification!$C$49,Certification!$C$65,Certification!$C$81,Certification!$C$97))</f>
        <v/>
      </c>
      <c r="CG58" s="69" t="str">
        <f>IF(ISBLANK($D58),"",CHOOSE($D58,Certification!$C$34,Certification!$C$50,Certification!$C$66,Certification!$C$82,Certification!$C$98))</f>
        <v/>
      </c>
      <c r="CH58" s="69" t="str">
        <f>IF(ISBLANK($D58),"",CHOOSE($D58,Certification!$C$35,Certification!$C$51,Certification!$C$67,Certification!$C$83,Certification!$C$99))</f>
        <v/>
      </c>
      <c r="CI58" s="69" t="str">
        <f>IF(ISBLANK($D58),"",CHOOSE($D58,Certification!$C$36,Certification!$C$52,Certification!$C$68,Certification!$C$84,Certification!$C$100))</f>
        <v/>
      </c>
      <c r="CJ58" s="69" t="str">
        <f>IF(ISBLANK($D58),"",CHOOSE($D58,Certification!$C$37,Certification!$C$53,Certification!$C$69,Certification!$C$85,Certification!$C$101))</f>
        <v/>
      </c>
      <c r="CK58" s="190" t="str">
        <f>IF(ISBLANK($D58),"",CHOOSE($D58,Certification!$G$39,Certification!$G$55,Certification!$G$71,Certification!$G$87,Certification!$G$103))</f>
        <v/>
      </c>
      <c r="CL58" s="190" t="str">
        <f>IF(ISBLANK($D58),"",CHOOSE($D58,Certification!$G$40,Certification!$G$56,Certification!$G$72,Certification!$G$88,Certification!$G$104))</f>
        <v/>
      </c>
      <c r="CM58" s="190" t="str">
        <f>IF(ISBLANK($D58),"",CHOOSE($D58,Certification!$G$41,Certification!$G$57,Certification!$G$73,Certification!$G$89,Certification!$G$105))</f>
        <v/>
      </c>
      <c r="CN58" s="69" t="str">
        <f>IF(ISBLANK($D58),"",CHOOSE($D58,IF(ISBLANK(Certification!$C$43),"",Certification!$C$43),IF(ISBLANK(Certification!$C$59),"",Certification!$C$59),IF(ISBLANK(Certification!$C$75),"",Certification!$C$75),IF(ISBLANK(Certification!$C$91),"",Certification!$C$91),IF(ISBLANK(Certification!$C$107),"",Certification!$C$107)))</f>
        <v/>
      </c>
      <c r="CO58" s="69" t="str">
        <f>IF(ISBLANK($D58),"",CHOOSE($D58,IF(ISBLANK(Certification!$C$45),"",Certification!$C$45),IF(ISBLANK(Certification!$C$61),"",Certification!$C$61),IF(ISBLANK(Certification!$C$77),"",Certification!$C$77),IF(ISBLANK(Certification!$C$93),"",Certification!$C$93),IF(ISBLANK(Certification!$C$109),"",Certification!$C$109)))</f>
        <v/>
      </c>
      <c r="CQ58" s="20" t="s">
        <v>9</v>
      </c>
    </row>
    <row r="59" spans="1:95" s="18" customFormat="1" ht="25.5" x14ac:dyDescent="0.2">
      <c r="A59" s="64">
        <v>50</v>
      </c>
      <c r="B59" s="65" t="str">
        <f t="shared" si="1"/>
        <v/>
      </c>
      <c r="C59" s="230"/>
      <c r="D59" s="31"/>
      <c r="E59" s="233"/>
      <c r="F59" s="233"/>
      <c r="G59" s="233"/>
      <c r="H59" s="32"/>
      <c r="I59" s="31"/>
      <c r="J59" s="32"/>
      <c r="K59" s="32"/>
      <c r="L59" s="32"/>
      <c r="M59" s="56"/>
      <c r="N59" s="32"/>
      <c r="O59" s="56"/>
      <c r="P59" s="31"/>
      <c r="Q59" s="51"/>
      <c r="R59" s="31"/>
      <c r="S59" s="31"/>
      <c r="T59" s="32"/>
      <c r="U59" s="32"/>
      <c r="V59" s="32"/>
      <c r="W59" s="32"/>
      <c r="X59" s="32"/>
      <c r="Y59" s="32"/>
      <c r="Z59" s="32"/>
      <c r="AA59" s="32"/>
      <c r="AB59" s="32"/>
      <c r="AC59" s="32"/>
      <c r="AD59" s="32"/>
      <c r="AE59" s="32"/>
      <c r="AF59" s="32"/>
      <c r="AG59" s="32"/>
      <c r="AH59" s="58"/>
      <c r="AI59" s="51"/>
      <c r="AJ59" s="31"/>
      <c r="AK59" s="31"/>
      <c r="AL59" s="31"/>
      <c r="AM59" s="15"/>
      <c r="AN59" s="16" t="str">
        <f t="shared" si="4"/>
        <v/>
      </c>
      <c r="AO59" s="16" t="str">
        <f t="shared" si="5"/>
        <v/>
      </c>
      <c r="AP59" s="16" t="str">
        <f t="shared" si="6"/>
        <v/>
      </c>
      <c r="AQ59" s="16" t="str">
        <f t="shared" si="7"/>
        <v/>
      </c>
      <c r="AR59" s="16" t="str">
        <f t="shared" si="8"/>
        <v/>
      </c>
      <c r="AS59" s="16" t="str">
        <f t="shared" si="9"/>
        <v/>
      </c>
      <c r="AT59" s="16" t="str">
        <f t="shared" si="2"/>
        <v/>
      </c>
      <c r="AU59" s="16" t="str">
        <f t="shared" si="10"/>
        <v/>
      </c>
      <c r="AV59" s="16" t="str">
        <f t="shared" si="11"/>
        <v/>
      </c>
      <c r="AW59" s="16" t="str">
        <f t="shared" si="12"/>
        <v/>
      </c>
      <c r="AX59" s="16" t="str">
        <f t="shared" si="13"/>
        <v/>
      </c>
      <c r="AY59" s="16" t="str">
        <f t="shared" si="14"/>
        <v/>
      </c>
      <c r="AZ59" s="16" t="str">
        <f t="shared" si="15"/>
        <v/>
      </c>
      <c r="BA59" s="16" t="str">
        <f t="shared" si="16"/>
        <v/>
      </c>
      <c r="BB59" s="16" t="str">
        <f t="shared" si="16"/>
        <v/>
      </c>
      <c r="BC59" s="16" t="str">
        <f t="shared" si="17"/>
        <v/>
      </c>
      <c r="BD59" s="16" t="str">
        <f t="shared" si="18"/>
        <v/>
      </c>
      <c r="BE59" s="16" t="str">
        <f t="shared" si="19"/>
        <v/>
      </c>
      <c r="BF59" s="16" t="str">
        <f t="shared" si="20"/>
        <v/>
      </c>
      <c r="BG59" s="16" t="str">
        <f t="shared" si="21"/>
        <v/>
      </c>
      <c r="BH59" s="16" t="str">
        <f t="shared" si="22"/>
        <v/>
      </c>
      <c r="BI59" s="16" t="str">
        <f t="shared" si="23"/>
        <v/>
      </c>
      <c r="BJ59" s="16" t="str">
        <f t="shared" si="24"/>
        <v/>
      </c>
      <c r="BK59" s="16" t="str">
        <f t="shared" si="25"/>
        <v/>
      </c>
      <c r="BL59" s="16" t="str">
        <f t="shared" si="26"/>
        <v/>
      </c>
      <c r="BM59" s="16" t="str">
        <f t="shared" si="27"/>
        <v/>
      </c>
      <c r="BN59" s="16" t="str">
        <f t="shared" si="28"/>
        <v/>
      </c>
      <c r="BO59" s="16" t="str">
        <f t="shared" si="29"/>
        <v/>
      </c>
      <c r="BP59" s="16" t="str">
        <f t="shared" si="30"/>
        <v/>
      </c>
      <c r="BQ59" s="16" t="str">
        <f t="shared" si="31"/>
        <v/>
      </c>
      <c r="BR59" s="16" t="str">
        <f t="shared" si="32"/>
        <v/>
      </c>
      <c r="BS59" s="16" t="str">
        <f t="shared" si="33"/>
        <v/>
      </c>
      <c r="BT59" s="16" t="str">
        <f t="shared" si="34"/>
        <v/>
      </c>
      <c r="BU59" s="16" t="str">
        <f t="shared" si="34"/>
        <v/>
      </c>
      <c r="BV59" s="16" t="str">
        <f t="shared" si="34"/>
        <v/>
      </c>
      <c r="BW59" s="16" t="str">
        <f t="shared" si="34"/>
        <v/>
      </c>
      <c r="BX59" s="17"/>
      <c r="CA59" s="47"/>
      <c r="CB59" s="47"/>
      <c r="CC59" s="47"/>
      <c r="CD59" s="69" t="str">
        <f t="shared" si="3"/>
        <v/>
      </c>
      <c r="CE59" s="69" t="str">
        <f>IF(ISBLANK($D59),"",CHOOSE($D59,Certification!$C$32,Certification!$C$48,Certification!$C$64,Certification!$C$80,Certification!$C$96))</f>
        <v/>
      </c>
      <c r="CF59" s="69" t="str">
        <f>IF(ISBLANK($D59),"",CHOOSE($D59,Certification!$C$33,Certification!$C$49,Certification!$C$65,Certification!$C$81,Certification!$C$97))</f>
        <v/>
      </c>
      <c r="CG59" s="69" t="str">
        <f>IF(ISBLANK($D59),"",CHOOSE($D59,Certification!$C$34,Certification!$C$50,Certification!$C$66,Certification!$C$82,Certification!$C$98))</f>
        <v/>
      </c>
      <c r="CH59" s="69" t="str">
        <f>IF(ISBLANK($D59),"",CHOOSE($D59,Certification!$C$35,Certification!$C$51,Certification!$C$67,Certification!$C$83,Certification!$C$99))</f>
        <v/>
      </c>
      <c r="CI59" s="69" t="str">
        <f>IF(ISBLANK($D59),"",CHOOSE($D59,Certification!$C$36,Certification!$C$52,Certification!$C$68,Certification!$C$84,Certification!$C$100))</f>
        <v/>
      </c>
      <c r="CJ59" s="69" t="str">
        <f>IF(ISBLANK($D59),"",CHOOSE($D59,Certification!$C$37,Certification!$C$53,Certification!$C$69,Certification!$C$85,Certification!$C$101))</f>
        <v/>
      </c>
      <c r="CK59" s="190" t="str">
        <f>IF(ISBLANK($D59),"",CHOOSE($D59,Certification!$G$39,Certification!$G$55,Certification!$G$71,Certification!$G$87,Certification!$G$103))</f>
        <v/>
      </c>
      <c r="CL59" s="190" t="str">
        <f>IF(ISBLANK($D59),"",CHOOSE($D59,Certification!$G$40,Certification!$G$56,Certification!$G$72,Certification!$G$88,Certification!$G$104))</f>
        <v/>
      </c>
      <c r="CM59" s="190" t="str">
        <f>IF(ISBLANK($D59),"",CHOOSE($D59,Certification!$G$41,Certification!$G$57,Certification!$G$73,Certification!$G$89,Certification!$G$105))</f>
        <v/>
      </c>
      <c r="CN59" s="69" t="str">
        <f>IF(ISBLANK($D59),"",CHOOSE($D59,IF(ISBLANK(Certification!$C$43),"",Certification!$C$43),IF(ISBLANK(Certification!$C$59),"",Certification!$C$59),IF(ISBLANK(Certification!$C$75),"",Certification!$C$75),IF(ISBLANK(Certification!$C$91),"",Certification!$C$91),IF(ISBLANK(Certification!$C$107),"",Certification!$C$107)))</f>
        <v/>
      </c>
      <c r="CO59" s="69" t="str">
        <f>IF(ISBLANK($D59),"",CHOOSE($D59,IF(ISBLANK(Certification!$C$45),"",Certification!$C$45),IF(ISBLANK(Certification!$C$61),"",Certification!$C$61),IF(ISBLANK(Certification!$C$77),"",Certification!$C$77),IF(ISBLANK(Certification!$C$93),"",Certification!$C$93),IF(ISBLANK(Certification!$C$109),"",Certification!$C$109)))</f>
        <v/>
      </c>
      <c r="CQ59" s="20" t="s">
        <v>9</v>
      </c>
    </row>
    <row r="60" spans="1:95" s="18" customFormat="1" ht="25.5" x14ac:dyDescent="0.2">
      <c r="A60" s="64">
        <v>51</v>
      </c>
      <c r="B60" s="65" t="str">
        <f t="shared" si="1"/>
        <v/>
      </c>
      <c r="C60" s="230"/>
      <c r="D60" s="31"/>
      <c r="E60" s="233"/>
      <c r="F60" s="233"/>
      <c r="G60" s="233"/>
      <c r="H60" s="32"/>
      <c r="I60" s="31"/>
      <c r="J60" s="32"/>
      <c r="K60" s="32"/>
      <c r="L60" s="32"/>
      <c r="M60" s="56"/>
      <c r="N60" s="32"/>
      <c r="O60" s="56"/>
      <c r="P60" s="31"/>
      <c r="Q60" s="51"/>
      <c r="R60" s="31"/>
      <c r="S60" s="31"/>
      <c r="T60" s="32"/>
      <c r="U60" s="32"/>
      <c r="V60" s="32"/>
      <c r="W60" s="32"/>
      <c r="X60" s="32"/>
      <c r="Y60" s="32"/>
      <c r="Z60" s="32"/>
      <c r="AA60" s="32"/>
      <c r="AB60" s="32"/>
      <c r="AC60" s="32"/>
      <c r="AD60" s="32"/>
      <c r="AE60" s="32"/>
      <c r="AF60" s="32"/>
      <c r="AG60" s="32"/>
      <c r="AH60" s="58"/>
      <c r="AI60" s="51"/>
      <c r="AJ60" s="31"/>
      <c r="AK60" s="31"/>
      <c r="AL60" s="31"/>
      <c r="AM60" s="15"/>
      <c r="AN60" s="16" t="str">
        <f t="shared" si="4"/>
        <v/>
      </c>
      <c r="AO60" s="16" t="str">
        <f t="shared" si="5"/>
        <v/>
      </c>
      <c r="AP60" s="16" t="str">
        <f t="shared" si="6"/>
        <v/>
      </c>
      <c r="AQ60" s="16" t="str">
        <f t="shared" si="7"/>
        <v/>
      </c>
      <c r="AR60" s="16" t="str">
        <f t="shared" si="8"/>
        <v/>
      </c>
      <c r="AS60" s="16" t="str">
        <f t="shared" si="9"/>
        <v/>
      </c>
      <c r="AT60" s="16" t="str">
        <f t="shared" si="2"/>
        <v/>
      </c>
      <c r="AU60" s="16" t="str">
        <f t="shared" si="10"/>
        <v/>
      </c>
      <c r="AV60" s="16" t="str">
        <f t="shared" si="11"/>
        <v/>
      </c>
      <c r="AW60" s="16" t="str">
        <f t="shared" si="12"/>
        <v/>
      </c>
      <c r="AX60" s="16" t="str">
        <f t="shared" si="13"/>
        <v/>
      </c>
      <c r="AY60" s="16" t="str">
        <f t="shared" si="14"/>
        <v/>
      </c>
      <c r="AZ60" s="16" t="str">
        <f t="shared" si="15"/>
        <v/>
      </c>
      <c r="BA60" s="16" t="str">
        <f t="shared" si="16"/>
        <v/>
      </c>
      <c r="BB60" s="16" t="str">
        <f t="shared" si="16"/>
        <v/>
      </c>
      <c r="BC60" s="16" t="str">
        <f t="shared" si="17"/>
        <v/>
      </c>
      <c r="BD60" s="16" t="str">
        <f t="shared" si="18"/>
        <v/>
      </c>
      <c r="BE60" s="16" t="str">
        <f t="shared" si="19"/>
        <v/>
      </c>
      <c r="BF60" s="16" t="str">
        <f t="shared" si="20"/>
        <v/>
      </c>
      <c r="BG60" s="16" t="str">
        <f t="shared" si="21"/>
        <v/>
      </c>
      <c r="BH60" s="16" t="str">
        <f t="shared" si="22"/>
        <v/>
      </c>
      <c r="BI60" s="16" t="str">
        <f t="shared" si="23"/>
        <v/>
      </c>
      <c r="BJ60" s="16" t="str">
        <f t="shared" si="24"/>
        <v/>
      </c>
      <c r="BK60" s="16" t="str">
        <f t="shared" si="25"/>
        <v/>
      </c>
      <c r="BL60" s="16" t="str">
        <f t="shared" si="26"/>
        <v/>
      </c>
      <c r="BM60" s="16" t="str">
        <f t="shared" si="27"/>
        <v/>
      </c>
      <c r="BN60" s="16" t="str">
        <f t="shared" si="28"/>
        <v/>
      </c>
      <c r="BO60" s="16" t="str">
        <f t="shared" si="29"/>
        <v/>
      </c>
      <c r="BP60" s="16" t="str">
        <f t="shared" si="30"/>
        <v/>
      </c>
      <c r="BQ60" s="16" t="str">
        <f t="shared" si="31"/>
        <v/>
      </c>
      <c r="BR60" s="16" t="str">
        <f t="shared" si="32"/>
        <v/>
      </c>
      <c r="BS60" s="16" t="str">
        <f t="shared" si="33"/>
        <v/>
      </c>
      <c r="BT60" s="16" t="str">
        <f t="shared" si="34"/>
        <v/>
      </c>
      <c r="BU60" s="16" t="str">
        <f t="shared" si="34"/>
        <v/>
      </c>
      <c r="BV60" s="16" t="str">
        <f t="shared" si="34"/>
        <v/>
      </c>
      <c r="BW60" s="16" t="str">
        <f t="shared" si="34"/>
        <v/>
      </c>
      <c r="BX60" s="17"/>
      <c r="CA60" s="47"/>
      <c r="CB60" s="47"/>
      <c r="CC60" s="47"/>
      <c r="CD60" s="69" t="str">
        <f t="shared" si="3"/>
        <v/>
      </c>
      <c r="CE60" s="69" t="str">
        <f>IF(ISBLANK($D60),"",CHOOSE($D60,Certification!$C$32,Certification!$C$48,Certification!$C$64,Certification!$C$80,Certification!$C$96))</f>
        <v/>
      </c>
      <c r="CF60" s="69" t="str">
        <f>IF(ISBLANK($D60),"",CHOOSE($D60,Certification!$C$33,Certification!$C$49,Certification!$C$65,Certification!$C$81,Certification!$C$97))</f>
        <v/>
      </c>
      <c r="CG60" s="69" t="str">
        <f>IF(ISBLANK($D60),"",CHOOSE($D60,Certification!$C$34,Certification!$C$50,Certification!$C$66,Certification!$C$82,Certification!$C$98))</f>
        <v/>
      </c>
      <c r="CH60" s="69" t="str">
        <f>IF(ISBLANK($D60),"",CHOOSE($D60,Certification!$C$35,Certification!$C$51,Certification!$C$67,Certification!$C$83,Certification!$C$99))</f>
        <v/>
      </c>
      <c r="CI60" s="69" t="str">
        <f>IF(ISBLANK($D60),"",CHOOSE($D60,Certification!$C$36,Certification!$C$52,Certification!$C$68,Certification!$C$84,Certification!$C$100))</f>
        <v/>
      </c>
      <c r="CJ60" s="69" t="str">
        <f>IF(ISBLANK($D60),"",CHOOSE($D60,Certification!$C$37,Certification!$C$53,Certification!$C$69,Certification!$C$85,Certification!$C$101))</f>
        <v/>
      </c>
      <c r="CK60" s="190" t="str">
        <f>IF(ISBLANK($D60),"",CHOOSE($D60,Certification!$G$39,Certification!$G$55,Certification!$G$71,Certification!$G$87,Certification!$G$103))</f>
        <v/>
      </c>
      <c r="CL60" s="190" t="str">
        <f>IF(ISBLANK($D60),"",CHOOSE($D60,Certification!$G$40,Certification!$G$56,Certification!$G$72,Certification!$G$88,Certification!$G$104))</f>
        <v/>
      </c>
      <c r="CM60" s="190" t="str">
        <f>IF(ISBLANK($D60),"",CHOOSE($D60,Certification!$G$41,Certification!$G$57,Certification!$G$73,Certification!$G$89,Certification!$G$105))</f>
        <v/>
      </c>
      <c r="CN60" s="69" t="str">
        <f>IF(ISBLANK($D60),"",CHOOSE($D60,IF(ISBLANK(Certification!$C$43),"",Certification!$C$43),IF(ISBLANK(Certification!$C$59),"",Certification!$C$59),IF(ISBLANK(Certification!$C$75),"",Certification!$C$75),IF(ISBLANK(Certification!$C$91),"",Certification!$C$91),IF(ISBLANK(Certification!$C$107),"",Certification!$C$107)))</f>
        <v/>
      </c>
      <c r="CO60" s="69" t="str">
        <f>IF(ISBLANK($D60),"",CHOOSE($D60,IF(ISBLANK(Certification!$C$45),"",Certification!$C$45),IF(ISBLANK(Certification!$C$61),"",Certification!$C$61),IF(ISBLANK(Certification!$C$77),"",Certification!$C$77),IF(ISBLANK(Certification!$C$93),"",Certification!$C$93),IF(ISBLANK(Certification!$C$109),"",Certification!$C$109)))</f>
        <v/>
      </c>
      <c r="CQ60" s="20" t="s">
        <v>9</v>
      </c>
    </row>
    <row r="61" spans="1:95" s="18" customFormat="1" ht="25.5" x14ac:dyDescent="0.2">
      <c r="A61" s="64">
        <v>52</v>
      </c>
      <c r="B61" s="65" t="str">
        <f t="shared" si="1"/>
        <v/>
      </c>
      <c r="C61" s="230"/>
      <c r="D61" s="31"/>
      <c r="E61" s="233"/>
      <c r="F61" s="233"/>
      <c r="G61" s="233"/>
      <c r="H61" s="32"/>
      <c r="I61" s="31"/>
      <c r="J61" s="32"/>
      <c r="K61" s="32"/>
      <c r="L61" s="32"/>
      <c r="M61" s="56"/>
      <c r="N61" s="32"/>
      <c r="O61" s="56"/>
      <c r="P61" s="31"/>
      <c r="Q61" s="51"/>
      <c r="R61" s="31"/>
      <c r="S61" s="31"/>
      <c r="T61" s="32"/>
      <c r="U61" s="32"/>
      <c r="V61" s="32"/>
      <c r="W61" s="32"/>
      <c r="X61" s="32"/>
      <c r="Y61" s="32"/>
      <c r="Z61" s="32"/>
      <c r="AA61" s="32"/>
      <c r="AB61" s="32"/>
      <c r="AC61" s="32"/>
      <c r="AD61" s="32"/>
      <c r="AE61" s="32"/>
      <c r="AF61" s="32"/>
      <c r="AG61" s="32"/>
      <c r="AH61" s="58"/>
      <c r="AI61" s="51"/>
      <c r="AJ61" s="31"/>
      <c r="AK61" s="31"/>
      <c r="AL61" s="31"/>
      <c r="AM61" s="15"/>
      <c r="AN61" s="16" t="str">
        <f t="shared" si="4"/>
        <v/>
      </c>
      <c r="AO61" s="16" t="str">
        <f t="shared" si="5"/>
        <v/>
      </c>
      <c r="AP61" s="16" t="str">
        <f t="shared" si="6"/>
        <v/>
      </c>
      <c r="AQ61" s="16" t="str">
        <f t="shared" si="7"/>
        <v/>
      </c>
      <c r="AR61" s="16" t="str">
        <f t="shared" si="8"/>
        <v/>
      </c>
      <c r="AS61" s="16" t="str">
        <f t="shared" si="9"/>
        <v/>
      </c>
      <c r="AT61" s="16" t="str">
        <f t="shared" si="2"/>
        <v/>
      </c>
      <c r="AU61" s="16" t="str">
        <f t="shared" si="10"/>
        <v/>
      </c>
      <c r="AV61" s="16" t="str">
        <f t="shared" si="11"/>
        <v/>
      </c>
      <c r="AW61" s="16" t="str">
        <f t="shared" si="12"/>
        <v/>
      </c>
      <c r="AX61" s="16" t="str">
        <f t="shared" si="13"/>
        <v/>
      </c>
      <c r="AY61" s="16" t="str">
        <f t="shared" si="14"/>
        <v/>
      </c>
      <c r="AZ61" s="16" t="str">
        <f t="shared" si="15"/>
        <v/>
      </c>
      <c r="BA61" s="16" t="str">
        <f t="shared" si="16"/>
        <v/>
      </c>
      <c r="BB61" s="16" t="str">
        <f t="shared" si="16"/>
        <v/>
      </c>
      <c r="BC61" s="16" t="str">
        <f t="shared" si="17"/>
        <v/>
      </c>
      <c r="BD61" s="16" t="str">
        <f t="shared" si="18"/>
        <v/>
      </c>
      <c r="BE61" s="16" t="str">
        <f t="shared" si="19"/>
        <v/>
      </c>
      <c r="BF61" s="16" t="str">
        <f t="shared" si="20"/>
        <v/>
      </c>
      <c r="BG61" s="16" t="str">
        <f t="shared" si="21"/>
        <v/>
      </c>
      <c r="BH61" s="16" t="str">
        <f t="shared" si="22"/>
        <v/>
      </c>
      <c r="BI61" s="16" t="str">
        <f t="shared" si="23"/>
        <v/>
      </c>
      <c r="BJ61" s="16" t="str">
        <f t="shared" si="24"/>
        <v/>
      </c>
      <c r="BK61" s="16" t="str">
        <f t="shared" si="25"/>
        <v/>
      </c>
      <c r="BL61" s="16" t="str">
        <f t="shared" si="26"/>
        <v/>
      </c>
      <c r="BM61" s="16" t="str">
        <f t="shared" si="27"/>
        <v/>
      </c>
      <c r="BN61" s="16" t="str">
        <f t="shared" si="28"/>
        <v/>
      </c>
      <c r="BO61" s="16" t="str">
        <f t="shared" si="29"/>
        <v/>
      </c>
      <c r="BP61" s="16" t="str">
        <f t="shared" si="30"/>
        <v/>
      </c>
      <c r="BQ61" s="16" t="str">
        <f t="shared" si="31"/>
        <v/>
      </c>
      <c r="BR61" s="16" t="str">
        <f t="shared" si="32"/>
        <v/>
      </c>
      <c r="BS61" s="16" t="str">
        <f t="shared" si="33"/>
        <v/>
      </c>
      <c r="BT61" s="16" t="str">
        <f t="shared" si="34"/>
        <v/>
      </c>
      <c r="BU61" s="16" t="str">
        <f t="shared" si="34"/>
        <v/>
      </c>
      <c r="BV61" s="16" t="str">
        <f t="shared" si="34"/>
        <v/>
      </c>
      <c r="BW61" s="16" t="str">
        <f t="shared" si="34"/>
        <v/>
      </c>
      <c r="BX61" s="17"/>
      <c r="CA61" s="47"/>
      <c r="CB61" s="47"/>
      <c r="CC61" s="47"/>
      <c r="CD61" s="69" t="str">
        <f t="shared" si="3"/>
        <v/>
      </c>
      <c r="CE61" s="69" t="str">
        <f>IF(ISBLANK($D61),"",CHOOSE($D61,Certification!$C$32,Certification!$C$48,Certification!$C$64,Certification!$C$80,Certification!$C$96))</f>
        <v/>
      </c>
      <c r="CF61" s="69" t="str">
        <f>IF(ISBLANK($D61),"",CHOOSE($D61,Certification!$C$33,Certification!$C$49,Certification!$C$65,Certification!$C$81,Certification!$C$97))</f>
        <v/>
      </c>
      <c r="CG61" s="69" t="str">
        <f>IF(ISBLANK($D61),"",CHOOSE($D61,Certification!$C$34,Certification!$C$50,Certification!$C$66,Certification!$C$82,Certification!$C$98))</f>
        <v/>
      </c>
      <c r="CH61" s="69" t="str">
        <f>IF(ISBLANK($D61),"",CHOOSE($D61,Certification!$C$35,Certification!$C$51,Certification!$C$67,Certification!$C$83,Certification!$C$99))</f>
        <v/>
      </c>
      <c r="CI61" s="69" t="str">
        <f>IF(ISBLANK($D61),"",CHOOSE($D61,Certification!$C$36,Certification!$C$52,Certification!$C$68,Certification!$C$84,Certification!$C$100))</f>
        <v/>
      </c>
      <c r="CJ61" s="69" t="str">
        <f>IF(ISBLANK($D61),"",CHOOSE($D61,Certification!$C$37,Certification!$C$53,Certification!$C$69,Certification!$C$85,Certification!$C$101))</f>
        <v/>
      </c>
      <c r="CK61" s="190" t="str">
        <f>IF(ISBLANK($D61),"",CHOOSE($D61,Certification!$G$39,Certification!$G$55,Certification!$G$71,Certification!$G$87,Certification!$G$103))</f>
        <v/>
      </c>
      <c r="CL61" s="190" t="str">
        <f>IF(ISBLANK($D61),"",CHOOSE($D61,Certification!$G$40,Certification!$G$56,Certification!$G$72,Certification!$G$88,Certification!$G$104))</f>
        <v/>
      </c>
      <c r="CM61" s="190" t="str">
        <f>IF(ISBLANK($D61),"",CHOOSE($D61,Certification!$G$41,Certification!$G$57,Certification!$G$73,Certification!$G$89,Certification!$G$105))</f>
        <v/>
      </c>
      <c r="CN61" s="69" t="str">
        <f>IF(ISBLANK($D61),"",CHOOSE($D61,IF(ISBLANK(Certification!$C$43),"",Certification!$C$43),IF(ISBLANK(Certification!$C$59),"",Certification!$C$59),IF(ISBLANK(Certification!$C$75),"",Certification!$C$75),IF(ISBLANK(Certification!$C$91),"",Certification!$C$91),IF(ISBLANK(Certification!$C$107),"",Certification!$C$107)))</f>
        <v/>
      </c>
      <c r="CO61" s="69" t="str">
        <f>IF(ISBLANK($D61),"",CHOOSE($D61,IF(ISBLANK(Certification!$C$45),"",Certification!$C$45),IF(ISBLANK(Certification!$C$61),"",Certification!$C$61),IF(ISBLANK(Certification!$C$77),"",Certification!$C$77),IF(ISBLANK(Certification!$C$93),"",Certification!$C$93),IF(ISBLANK(Certification!$C$109),"",Certification!$C$109)))</f>
        <v/>
      </c>
      <c r="CQ61" s="20" t="s">
        <v>9</v>
      </c>
    </row>
    <row r="62" spans="1:95" s="18" customFormat="1" ht="25.5" x14ac:dyDescent="0.2">
      <c r="A62" s="64">
        <v>53</v>
      </c>
      <c r="B62" s="65" t="str">
        <f t="shared" si="1"/>
        <v/>
      </c>
      <c r="C62" s="230"/>
      <c r="D62" s="31"/>
      <c r="E62" s="233"/>
      <c r="F62" s="233"/>
      <c r="G62" s="233"/>
      <c r="H62" s="32"/>
      <c r="I62" s="31"/>
      <c r="J62" s="32"/>
      <c r="K62" s="32"/>
      <c r="L62" s="32"/>
      <c r="M62" s="56"/>
      <c r="N62" s="32"/>
      <c r="O62" s="56"/>
      <c r="P62" s="31"/>
      <c r="Q62" s="51"/>
      <c r="R62" s="31"/>
      <c r="S62" s="31"/>
      <c r="T62" s="32"/>
      <c r="U62" s="32"/>
      <c r="V62" s="32"/>
      <c r="W62" s="32"/>
      <c r="X62" s="32"/>
      <c r="Y62" s="32"/>
      <c r="Z62" s="32"/>
      <c r="AA62" s="32"/>
      <c r="AB62" s="32"/>
      <c r="AC62" s="32"/>
      <c r="AD62" s="32"/>
      <c r="AE62" s="32"/>
      <c r="AF62" s="32"/>
      <c r="AG62" s="32"/>
      <c r="AH62" s="58"/>
      <c r="AI62" s="51"/>
      <c r="AJ62" s="31"/>
      <c r="AK62" s="31"/>
      <c r="AL62" s="31"/>
      <c r="AM62" s="15"/>
      <c r="AN62" s="16" t="str">
        <f t="shared" si="4"/>
        <v/>
      </c>
      <c r="AO62" s="16" t="str">
        <f t="shared" si="5"/>
        <v/>
      </c>
      <c r="AP62" s="16" t="str">
        <f t="shared" si="6"/>
        <v/>
      </c>
      <c r="AQ62" s="16" t="str">
        <f t="shared" si="7"/>
        <v/>
      </c>
      <c r="AR62" s="16" t="str">
        <f t="shared" si="8"/>
        <v/>
      </c>
      <c r="AS62" s="16" t="str">
        <f t="shared" si="9"/>
        <v/>
      </c>
      <c r="AT62" s="16" t="str">
        <f t="shared" si="2"/>
        <v/>
      </c>
      <c r="AU62" s="16" t="str">
        <f t="shared" si="10"/>
        <v/>
      </c>
      <c r="AV62" s="16" t="str">
        <f t="shared" si="11"/>
        <v/>
      </c>
      <c r="AW62" s="16" t="str">
        <f t="shared" si="12"/>
        <v/>
      </c>
      <c r="AX62" s="16" t="str">
        <f t="shared" si="13"/>
        <v/>
      </c>
      <c r="AY62" s="16" t="str">
        <f t="shared" si="14"/>
        <v/>
      </c>
      <c r="AZ62" s="16" t="str">
        <f t="shared" si="15"/>
        <v/>
      </c>
      <c r="BA62" s="16" t="str">
        <f t="shared" si="16"/>
        <v/>
      </c>
      <c r="BB62" s="16" t="str">
        <f t="shared" si="16"/>
        <v/>
      </c>
      <c r="BC62" s="16" t="str">
        <f t="shared" si="17"/>
        <v/>
      </c>
      <c r="BD62" s="16" t="str">
        <f t="shared" si="18"/>
        <v/>
      </c>
      <c r="BE62" s="16" t="str">
        <f t="shared" si="19"/>
        <v/>
      </c>
      <c r="BF62" s="16" t="str">
        <f t="shared" si="20"/>
        <v/>
      </c>
      <c r="BG62" s="16" t="str">
        <f t="shared" si="21"/>
        <v/>
      </c>
      <c r="BH62" s="16" t="str">
        <f t="shared" si="22"/>
        <v/>
      </c>
      <c r="BI62" s="16" t="str">
        <f t="shared" si="23"/>
        <v/>
      </c>
      <c r="BJ62" s="16" t="str">
        <f t="shared" si="24"/>
        <v/>
      </c>
      <c r="BK62" s="16" t="str">
        <f t="shared" si="25"/>
        <v/>
      </c>
      <c r="BL62" s="16" t="str">
        <f t="shared" si="26"/>
        <v/>
      </c>
      <c r="BM62" s="16" t="str">
        <f t="shared" si="27"/>
        <v/>
      </c>
      <c r="BN62" s="16" t="str">
        <f t="shared" si="28"/>
        <v/>
      </c>
      <c r="BO62" s="16" t="str">
        <f t="shared" si="29"/>
        <v/>
      </c>
      <c r="BP62" s="16" t="str">
        <f t="shared" si="30"/>
        <v/>
      </c>
      <c r="BQ62" s="16" t="str">
        <f t="shared" si="31"/>
        <v/>
      </c>
      <c r="BR62" s="16" t="str">
        <f t="shared" si="32"/>
        <v/>
      </c>
      <c r="BS62" s="16" t="str">
        <f t="shared" si="33"/>
        <v/>
      </c>
      <c r="BT62" s="16" t="str">
        <f t="shared" si="34"/>
        <v/>
      </c>
      <c r="BU62" s="16" t="str">
        <f t="shared" si="34"/>
        <v/>
      </c>
      <c r="BV62" s="16" t="str">
        <f t="shared" si="34"/>
        <v/>
      </c>
      <c r="BW62" s="16" t="str">
        <f t="shared" si="34"/>
        <v/>
      </c>
      <c r="BX62" s="17"/>
      <c r="CA62" s="47"/>
      <c r="CB62" s="47"/>
      <c r="CC62" s="47"/>
      <c r="CD62" s="69" t="str">
        <f t="shared" si="3"/>
        <v/>
      </c>
      <c r="CE62" s="69" t="str">
        <f>IF(ISBLANK($D62),"",CHOOSE($D62,Certification!$C$32,Certification!$C$48,Certification!$C$64,Certification!$C$80,Certification!$C$96))</f>
        <v/>
      </c>
      <c r="CF62" s="69" t="str">
        <f>IF(ISBLANK($D62),"",CHOOSE($D62,Certification!$C$33,Certification!$C$49,Certification!$C$65,Certification!$C$81,Certification!$C$97))</f>
        <v/>
      </c>
      <c r="CG62" s="69" t="str">
        <f>IF(ISBLANK($D62),"",CHOOSE($D62,Certification!$C$34,Certification!$C$50,Certification!$C$66,Certification!$C$82,Certification!$C$98))</f>
        <v/>
      </c>
      <c r="CH62" s="69" t="str">
        <f>IF(ISBLANK($D62),"",CHOOSE($D62,Certification!$C$35,Certification!$C$51,Certification!$C$67,Certification!$C$83,Certification!$C$99))</f>
        <v/>
      </c>
      <c r="CI62" s="69" t="str">
        <f>IF(ISBLANK($D62),"",CHOOSE($D62,Certification!$C$36,Certification!$C$52,Certification!$C$68,Certification!$C$84,Certification!$C$100))</f>
        <v/>
      </c>
      <c r="CJ62" s="69" t="str">
        <f>IF(ISBLANK($D62),"",CHOOSE($D62,Certification!$C$37,Certification!$C$53,Certification!$C$69,Certification!$C$85,Certification!$C$101))</f>
        <v/>
      </c>
      <c r="CK62" s="190" t="str">
        <f>IF(ISBLANK($D62),"",CHOOSE($D62,Certification!$G$39,Certification!$G$55,Certification!$G$71,Certification!$G$87,Certification!$G$103))</f>
        <v/>
      </c>
      <c r="CL62" s="190" t="str">
        <f>IF(ISBLANK($D62),"",CHOOSE($D62,Certification!$G$40,Certification!$G$56,Certification!$G$72,Certification!$G$88,Certification!$G$104))</f>
        <v/>
      </c>
      <c r="CM62" s="190" t="str">
        <f>IF(ISBLANK($D62),"",CHOOSE($D62,Certification!$G$41,Certification!$G$57,Certification!$G$73,Certification!$G$89,Certification!$G$105))</f>
        <v/>
      </c>
      <c r="CN62" s="69" t="str">
        <f>IF(ISBLANK($D62),"",CHOOSE($D62,IF(ISBLANK(Certification!$C$43),"",Certification!$C$43),IF(ISBLANK(Certification!$C$59),"",Certification!$C$59),IF(ISBLANK(Certification!$C$75),"",Certification!$C$75),IF(ISBLANK(Certification!$C$91),"",Certification!$C$91),IF(ISBLANK(Certification!$C$107),"",Certification!$C$107)))</f>
        <v/>
      </c>
      <c r="CO62" s="69" t="str">
        <f>IF(ISBLANK($D62),"",CHOOSE($D62,IF(ISBLANK(Certification!$C$45),"",Certification!$C$45),IF(ISBLANK(Certification!$C$61),"",Certification!$C$61),IF(ISBLANK(Certification!$C$77),"",Certification!$C$77),IF(ISBLANK(Certification!$C$93),"",Certification!$C$93),IF(ISBLANK(Certification!$C$109),"",Certification!$C$109)))</f>
        <v/>
      </c>
      <c r="CQ62" s="20" t="s">
        <v>9</v>
      </c>
    </row>
    <row r="63" spans="1:95" s="18" customFormat="1" ht="25.5" x14ac:dyDescent="0.2">
      <c r="A63" s="64">
        <v>54</v>
      </c>
      <c r="B63" s="65" t="str">
        <f t="shared" si="1"/>
        <v/>
      </c>
      <c r="C63" s="230"/>
      <c r="D63" s="31"/>
      <c r="E63" s="233"/>
      <c r="F63" s="233"/>
      <c r="G63" s="233"/>
      <c r="H63" s="32"/>
      <c r="I63" s="31"/>
      <c r="J63" s="32"/>
      <c r="K63" s="32"/>
      <c r="L63" s="32"/>
      <c r="M63" s="56"/>
      <c r="N63" s="32"/>
      <c r="O63" s="56"/>
      <c r="P63" s="31"/>
      <c r="Q63" s="51"/>
      <c r="R63" s="31"/>
      <c r="S63" s="31"/>
      <c r="T63" s="32"/>
      <c r="U63" s="32"/>
      <c r="V63" s="32"/>
      <c r="W63" s="32"/>
      <c r="X63" s="32"/>
      <c r="Y63" s="32"/>
      <c r="Z63" s="32"/>
      <c r="AA63" s="32"/>
      <c r="AB63" s="32"/>
      <c r="AC63" s="32"/>
      <c r="AD63" s="32"/>
      <c r="AE63" s="32"/>
      <c r="AF63" s="32"/>
      <c r="AG63" s="32"/>
      <c r="AH63" s="58"/>
      <c r="AI63" s="51"/>
      <c r="AJ63" s="31"/>
      <c r="AK63" s="31"/>
      <c r="AL63" s="31"/>
      <c r="AM63" s="15"/>
      <c r="AN63" s="16" t="str">
        <f t="shared" si="4"/>
        <v/>
      </c>
      <c r="AO63" s="16" t="str">
        <f t="shared" si="5"/>
        <v/>
      </c>
      <c r="AP63" s="16" t="str">
        <f t="shared" si="6"/>
        <v/>
      </c>
      <c r="AQ63" s="16" t="str">
        <f t="shared" si="7"/>
        <v/>
      </c>
      <c r="AR63" s="16" t="str">
        <f t="shared" si="8"/>
        <v/>
      </c>
      <c r="AS63" s="16" t="str">
        <f t="shared" si="9"/>
        <v/>
      </c>
      <c r="AT63" s="16" t="str">
        <f t="shared" si="2"/>
        <v/>
      </c>
      <c r="AU63" s="16" t="str">
        <f t="shared" si="10"/>
        <v/>
      </c>
      <c r="AV63" s="16" t="str">
        <f t="shared" si="11"/>
        <v/>
      </c>
      <c r="AW63" s="16" t="str">
        <f t="shared" si="12"/>
        <v/>
      </c>
      <c r="AX63" s="16" t="str">
        <f t="shared" si="13"/>
        <v/>
      </c>
      <c r="AY63" s="16" t="str">
        <f t="shared" si="14"/>
        <v/>
      </c>
      <c r="AZ63" s="16" t="str">
        <f t="shared" si="15"/>
        <v/>
      </c>
      <c r="BA63" s="16" t="str">
        <f t="shared" si="16"/>
        <v/>
      </c>
      <c r="BB63" s="16" t="str">
        <f t="shared" si="16"/>
        <v/>
      </c>
      <c r="BC63" s="16" t="str">
        <f t="shared" si="17"/>
        <v/>
      </c>
      <c r="BD63" s="16" t="str">
        <f t="shared" si="18"/>
        <v/>
      </c>
      <c r="BE63" s="16" t="str">
        <f t="shared" si="19"/>
        <v/>
      </c>
      <c r="BF63" s="16" t="str">
        <f t="shared" si="20"/>
        <v/>
      </c>
      <c r="BG63" s="16" t="str">
        <f t="shared" si="21"/>
        <v/>
      </c>
      <c r="BH63" s="16" t="str">
        <f t="shared" si="22"/>
        <v/>
      </c>
      <c r="BI63" s="16" t="str">
        <f t="shared" si="23"/>
        <v/>
      </c>
      <c r="BJ63" s="16" t="str">
        <f t="shared" si="24"/>
        <v/>
      </c>
      <c r="BK63" s="16" t="str">
        <f t="shared" si="25"/>
        <v/>
      </c>
      <c r="BL63" s="16" t="str">
        <f t="shared" si="26"/>
        <v/>
      </c>
      <c r="BM63" s="16" t="str">
        <f t="shared" si="27"/>
        <v/>
      </c>
      <c r="BN63" s="16" t="str">
        <f t="shared" si="28"/>
        <v/>
      </c>
      <c r="BO63" s="16" t="str">
        <f t="shared" si="29"/>
        <v/>
      </c>
      <c r="BP63" s="16" t="str">
        <f t="shared" si="30"/>
        <v/>
      </c>
      <c r="BQ63" s="16" t="str">
        <f t="shared" si="31"/>
        <v/>
      </c>
      <c r="BR63" s="16" t="str">
        <f t="shared" si="32"/>
        <v/>
      </c>
      <c r="BS63" s="16" t="str">
        <f t="shared" si="33"/>
        <v/>
      </c>
      <c r="BT63" s="16" t="str">
        <f t="shared" si="34"/>
        <v/>
      </c>
      <c r="BU63" s="16" t="str">
        <f t="shared" si="34"/>
        <v/>
      </c>
      <c r="BV63" s="16" t="str">
        <f t="shared" si="34"/>
        <v/>
      </c>
      <c r="BW63" s="16" t="str">
        <f t="shared" si="34"/>
        <v/>
      </c>
      <c r="BX63" s="17"/>
      <c r="CA63" s="47"/>
      <c r="CB63" s="47"/>
      <c r="CC63" s="47"/>
      <c r="CD63" s="69" t="str">
        <f t="shared" si="3"/>
        <v/>
      </c>
      <c r="CE63" s="69" t="str">
        <f>IF(ISBLANK($D63),"",CHOOSE($D63,Certification!$C$32,Certification!$C$48,Certification!$C$64,Certification!$C$80,Certification!$C$96))</f>
        <v/>
      </c>
      <c r="CF63" s="69" t="str">
        <f>IF(ISBLANK($D63),"",CHOOSE($D63,Certification!$C$33,Certification!$C$49,Certification!$C$65,Certification!$C$81,Certification!$C$97))</f>
        <v/>
      </c>
      <c r="CG63" s="69" t="str">
        <f>IF(ISBLANK($D63),"",CHOOSE($D63,Certification!$C$34,Certification!$C$50,Certification!$C$66,Certification!$C$82,Certification!$C$98))</f>
        <v/>
      </c>
      <c r="CH63" s="69" t="str">
        <f>IF(ISBLANK($D63),"",CHOOSE($D63,Certification!$C$35,Certification!$C$51,Certification!$C$67,Certification!$C$83,Certification!$C$99))</f>
        <v/>
      </c>
      <c r="CI63" s="69" t="str">
        <f>IF(ISBLANK($D63),"",CHOOSE($D63,Certification!$C$36,Certification!$C$52,Certification!$C$68,Certification!$C$84,Certification!$C$100))</f>
        <v/>
      </c>
      <c r="CJ63" s="69" t="str">
        <f>IF(ISBLANK($D63),"",CHOOSE($D63,Certification!$C$37,Certification!$C$53,Certification!$C$69,Certification!$C$85,Certification!$C$101))</f>
        <v/>
      </c>
      <c r="CK63" s="190" t="str">
        <f>IF(ISBLANK($D63),"",CHOOSE($D63,Certification!$G$39,Certification!$G$55,Certification!$G$71,Certification!$G$87,Certification!$G$103))</f>
        <v/>
      </c>
      <c r="CL63" s="190" t="str">
        <f>IF(ISBLANK($D63),"",CHOOSE($D63,Certification!$G$40,Certification!$G$56,Certification!$G$72,Certification!$G$88,Certification!$G$104))</f>
        <v/>
      </c>
      <c r="CM63" s="190" t="str">
        <f>IF(ISBLANK($D63),"",CHOOSE($D63,Certification!$G$41,Certification!$G$57,Certification!$G$73,Certification!$G$89,Certification!$G$105))</f>
        <v/>
      </c>
      <c r="CN63" s="69" t="str">
        <f>IF(ISBLANK($D63),"",CHOOSE($D63,IF(ISBLANK(Certification!$C$43),"",Certification!$C$43),IF(ISBLANK(Certification!$C$59),"",Certification!$C$59),IF(ISBLANK(Certification!$C$75),"",Certification!$C$75),IF(ISBLANK(Certification!$C$91),"",Certification!$C$91),IF(ISBLANK(Certification!$C$107),"",Certification!$C$107)))</f>
        <v/>
      </c>
      <c r="CO63" s="69" t="str">
        <f>IF(ISBLANK($D63),"",CHOOSE($D63,IF(ISBLANK(Certification!$C$45),"",Certification!$C$45),IF(ISBLANK(Certification!$C$61),"",Certification!$C$61),IF(ISBLANK(Certification!$C$77),"",Certification!$C$77),IF(ISBLANK(Certification!$C$93),"",Certification!$C$93),IF(ISBLANK(Certification!$C$109),"",Certification!$C$109)))</f>
        <v/>
      </c>
      <c r="CQ63" s="20" t="s">
        <v>9</v>
      </c>
    </row>
    <row r="64" spans="1:95" s="18" customFormat="1" ht="25.5" x14ac:dyDescent="0.2">
      <c r="A64" s="64">
        <v>55</v>
      </c>
      <c r="B64" s="65" t="str">
        <f t="shared" si="1"/>
        <v/>
      </c>
      <c r="C64" s="230"/>
      <c r="D64" s="31"/>
      <c r="E64" s="233"/>
      <c r="F64" s="233"/>
      <c r="G64" s="233"/>
      <c r="H64" s="32"/>
      <c r="I64" s="31"/>
      <c r="J64" s="32"/>
      <c r="K64" s="32"/>
      <c r="L64" s="32"/>
      <c r="M64" s="56"/>
      <c r="N64" s="32"/>
      <c r="O64" s="56"/>
      <c r="P64" s="31"/>
      <c r="Q64" s="51"/>
      <c r="R64" s="31"/>
      <c r="S64" s="31"/>
      <c r="T64" s="32"/>
      <c r="U64" s="32"/>
      <c r="V64" s="32"/>
      <c r="W64" s="32"/>
      <c r="X64" s="32"/>
      <c r="Y64" s="32"/>
      <c r="Z64" s="32"/>
      <c r="AA64" s="32"/>
      <c r="AB64" s="32"/>
      <c r="AC64" s="32"/>
      <c r="AD64" s="32"/>
      <c r="AE64" s="32"/>
      <c r="AF64" s="32"/>
      <c r="AG64" s="32"/>
      <c r="AH64" s="58"/>
      <c r="AI64" s="51"/>
      <c r="AJ64" s="31"/>
      <c r="AK64" s="31"/>
      <c r="AL64" s="31"/>
      <c r="AM64" s="15"/>
      <c r="AN64" s="16" t="str">
        <f t="shared" si="4"/>
        <v/>
      </c>
      <c r="AO64" s="16" t="str">
        <f t="shared" si="5"/>
        <v/>
      </c>
      <c r="AP64" s="16" t="str">
        <f t="shared" si="6"/>
        <v/>
      </c>
      <c r="AQ64" s="16" t="str">
        <f t="shared" si="7"/>
        <v/>
      </c>
      <c r="AR64" s="16" t="str">
        <f t="shared" si="8"/>
        <v/>
      </c>
      <c r="AS64" s="16" t="str">
        <f t="shared" si="9"/>
        <v/>
      </c>
      <c r="AT64" s="16" t="str">
        <f t="shared" si="2"/>
        <v/>
      </c>
      <c r="AU64" s="16" t="str">
        <f t="shared" si="10"/>
        <v/>
      </c>
      <c r="AV64" s="16" t="str">
        <f t="shared" si="11"/>
        <v/>
      </c>
      <c r="AW64" s="16" t="str">
        <f t="shared" si="12"/>
        <v/>
      </c>
      <c r="AX64" s="16" t="str">
        <f t="shared" si="13"/>
        <v/>
      </c>
      <c r="AY64" s="16" t="str">
        <f t="shared" si="14"/>
        <v/>
      </c>
      <c r="AZ64" s="16" t="str">
        <f t="shared" si="15"/>
        <v/>
      </c>
      <c r="BA64" s="16" t="str">
        <f t="shared" si="16"/>
        <v/>
      </c>
      <c r="BB64" s="16" t="str">
        <f t="shared" si="16"/>
        <v/>
      </c>
      <c r="BC64" s="16" t="str">
        <f t="shared" si="17"/>
        <v/>
      </c>
      <c r="BD64" s="16" t="str">
        <f t="shared" si="18"/>
        <v/>
      </c>
      <c r="BE64" s="16" t="str">
        <f t="shared" si="19"/>
        <v/>
      </c>
      <c r="BF64" s="16" t="str">
        <f t="shared" si="20"/>
        <v/>
      </c>
      <c r="BG64" s="16" t="str">
        <f t="shared" si="21"/>
        <v/>
      </c>
      <c r="BH64" s="16" t="str">
        <f t="shared" si="22"/>
        <v/>
      </c>
      <c r="BI64" s="16" t="str">
        <f t="shared" si="23"/>
        <v/>
      </c>
      <c r="BJ64" s="16" t="str">
        <f t="shared" si="24"/>
        <v/>
      </c>
      <c r="BK64" s="16" t="str">
        <f t="shared" si="25"/>
        <v/>
      </c>
      <c r="BL64" s="16" t="str">
        <f t="shared" si="26"/>
        <v/>
      </c>
      <c r="BM64" s="16" t="str">
        <f t="shared" si="27"/>
        <v/>
      </c>
      <c r="BN64" s="16" t="str">
        <f t="shared" si="28"/>
        <v/>
      </c>
      <c r="BO64" s="16" t="str">
        <f t="shared" si="29"/>
        <v/>
      </c>
      <c r="BP64" s="16" t="str">
        <f t="shared" si="30"/>
        <v/>
      </c>
      <c r="BQ64" s="16" t="str">
        <f t="shared" si="31"/>
        <v/>
      </c>
      <c r="BR64" s="16" t="str">
        <f t="shared" si="32"/>
        <v/>
      </c>
      <c r="BS64" s="16" t="str">
        <f t="shared" si="33"/>
        <v/>
      </c>
      <c r="BT64" s="16" t="str">
        <f t="shared" si="34"/>
        <v/>
      </c>
      <c r="BU64" s="16" t="str">
        <f t="shared" si="34"/>
        <v/>
      </c>
      <c r="BV64" s="16" t="str">
        <f t="shared" si="34"/>
        <v/>
      </c>
      <c r="BW64" s="16" t="str">
        <f t="shared" si="34"/>
        <v/>
      </c>
      <c r="BX64" s="17"/>
      <c r="CA64" s="47"/>
      <c r="CB64" s="47"/>
      <c r="CC64" s="47"/>
      <c r="CD64" s="69" t="str">
        <f t="shared" si="3"/>
        <v/>
      </c>
      <c r="CE64" s="69" t="str">
        <f>IF(ISBLANK($D64),"",CHOOSE($D64,Certification!$C$32,Certification!$C$48,Certification!$C$64,Certification!$C$80,Certification!$C$96))</f>
        <v/>
      </c>
      <c r="CF64" s="69" t="str">
        <f>IF(ISBLANK($D64),"",CHOOSE($D64,Certification!$C$33,Certification!$C$49,Certification!$C$65,Certification!$C$81,Certification!$C$97))</f>
        <v/>
      </c>
      <c r="CG64" s="69" t="str">
        <f>IF(ISBLANK($D64),"",CHOOSE($D64,Certification!$C$34,Certification!$C$50,Certification!$C$66,Certification!$C$82,Certification!$C$98))</f>
        <v/>
      </c>
      <c r="CH64" s="69" t="str">
        <f>IF(ISBLANK($D64),"",CHOOSE($D64,Certification!$C$35,Certification!$C$51,Certification!$C$67,Certification!$C$83,Certification!$C$99))</f>
        <v/>
      </c>
      <c r="CI64" s="69" t="str">
        <f>IF(ISBLANK($D64),"",CHOOSE($D64,Certification!$C$36,Certification!$C$52,Certification!$C$68,Certification!$C$84,Certification!$C$100))</f>
        <v/>
      </c>
      <c r="CJ64" s="69" t="str">
        <f>IF(ISBLANK($D64),"",CHOOSE($D64,Certification!$C$37,Certification!$C$53,Certification!$C$69,Certification!$C$85,Certification!$C$101))</f>
        <v/>
      </c>
      <c r="CK64" s="190" t="str">
        <f>IF(ISBLANK($D64),"",CHOOSE($D64,Certification!$G$39,Certification!$G$55,Certification!$G$71,Certification!$G$87,Certification!$G$103))</f>
        <v/>
      </c>
      <c r="CL64" s="190" t="str">
        <f>IF(ISBLANK($D64),"",CHOOSE($D64,Certification!$G$40,Certification!$G$56,Certification!$G$72,Certification!$G$88,Certification!$G$104))</f>
        <v/>
      </c>
      <c r="CM64" s="190" t="str">
        <f>IF(ISBLANK($D64),"",CHOOSE($D64,Certification!$G$41,Certification!$G$57,Certification!$G$73,Certification!$G$89,Certification!$G$105))</f>
        <v/>
      </c>
      <c r="CN64" s="69" t="str">
        <f>IF(ISBLANK($D64),"",CHOOSE($D64,IF(ISBLANK(Certification!$C$43),"",Certification!$C$43),IF(ISBLANK(Certification!$C$59),"",Certification!$C$59),IF(ISBLANK(Certification!$C$75),"",Certification!$C$75),IF(ISBLANK(Certification!$C$91),"",Certification!$C$91),IF(ISBLANK(Certification!$C$107),"",Certification!$C$107)))</f>
        <v/>
      </c>
      <c r="CO64" s="69" t="str">
        <f>IF(ISBLANK($D64),"",CHOOSE($D64,IF(ISBLANK(Certification!$C$45),"",Certification!$C$45),IF(ISBLANK(Certification!$C$61),"",Certification!$C$61),IF(ISBLANK(Certification!$C$77),"",Certification!$C$77),IF(ISBLANK(Certification!$C$93),"",Certification!$C$93),IF(ISBLANK(Certification!$C$109),"",Certification!$C$109)))</f>
        <v/>
      </c>
      <c r="CQ64" s="20" t="s">
        <v>9</v>
      </c>
    </row>
    <row r="65" spans="1:95" s="18" customFormat="1" ht="25.5" x14ac:dyDescent="0.2">
      <c r="A65" s="64">
        <v>56</v>
      </c>
      <c r="B65" s="65" t="str">
        <f t="shared" si="1"/>
        <v/>
      </c>
      <c r="C65" s="230"/>
      <c r="D65" s="31"/>
      <c r="E65" s="233"/>
      <c r="F65" s="233"/>
      <c r="G65" s="233"/>
      <c r="H65" s="32"/>
      <c r="I65" s="31"/>
      <c r="J65" s="32"/>
      <c r="K65" s="32"/>
      <c r="L65" s="32"/>
      <c r="M65" s="56"/>
      <c r="N65" s="32"/>
      <c r="O65" s="56"/>
      <c r="P65" s="31"/>
      <c r="Q65" s="51"/>
      <c r="R65" s="31"/>
      <c r="S65" s="31"/>
      <c r="T65" s="32"/>
      <c r="U65" s="32"/>
      <c r="V65" s="32"/>
      <c r="W65" s="32"/>
      <c r="X65" s="32"/>
      <c r="Y65" s="32"/>
      <c r="Z65" s="32"/>
      <c r="AA65" s="32"/>
      <c r="AB65" s="32"/>
      <c r="AC65" s="32"/>
      <c r="AD65" s="32"/>
      <c r="AE65" s="32"/>
      <c r="AF65" s="32"/>
      <c r="AG65" s="32"/>
      <c r="AH65" s="58"/>
      <c r="AI65" s="51"/>
      <c r="AJ65" s="31"/>
      <c r="AK65" s="31"/>
      <c r="AL65" s="31"/>
      <c r="AM65" s="15"/>
      <c r="AN65" s="16" t="str">
        <f t="shared" si="4"/>
        <v/>
      </c>
      <c r="AO65" s="16" t="str">
        <f t="shared" si="5"/>
        <v/>
      </c>
      <c r="AP65" s="16" t="str">
        <f t="shared" si="6"/>
        <v/>
      </c>
      <c r="AQ65" s="16" t="str">
        <f t="shared" si="7"/>
        <v/>
      </c>
      <c r="AR65" s="16" t="str">
        <f t="shared" si="8"/>
        <v/>
      </c>
      <c r="AS65" s="16" t="str">
        <f t="shared" si="9"/>
        <v/>
      </c>
      <c r="AT65" s="16" t="str">
        <f t="shared" si="2"/>
        <v/>
      </c>
      <c r="AU65" s="16" t="str">
        <f t="shared" si="10"/>
        <v/>
      </c>
      <c r="AV65" s="16" t="str">
        <f t="shared" si="11"/>
        <v/>
      </c>
      <c r="AW65" s="16" t="str">
        <f t="shared" si="12"/>
        <v/>
      </c>
      <c r="AX65" s="16" t="str">
        <f t="shared" si="13"/>
        <v/>
      </c>
      <c r="AY65" s="16" t="str">
        <f t="shared" si="14"/>
        <v/>
      </c>
      <c r="AZ65" s="16" t="str">
        <f t="shared" si="15"/>
        <v/>
      </c>
      <c r="BA65" s="16" t="str">
        <f t="shared" si="16"/>
        <v/>
      </c>
      <c r="BB65" s="16" t="str">
        <f t="shared" si="16"/>
        <v/>
      </c>
      <c r="BC65" s="16" t="str">
        <f t="shared" si="17"/>
        <v/>
      </c>
      <c r="BD65" s="16" t="str">
        <f t="shared" si="18"/>
        <v/>
      </c>
      <c r="BE65" s="16" t="str">
        <f t="shared" si="19"/>
        <v/>
      </c>
      <c r="BF65" s="16" t="str">
        <f t="shared" si="20"/>
        <v/>
      </c>
      <c r="BG65" s="16" t="str">
        <f t="shared" si="21"/>
        <v/>
      </c>
      <c r="BH65" s="16" t="str">
        <f t="shared" si="22"/>
        <v/>
      </c>
      <c r="BI65" s="16" t="str">
        <f t="shared" si="23"/>
        <v/>
      </c>
      <c r="BJ65" s="16" t="str">
        <f t="shared" si="24"/>
        <v/>
      </c>
      <c r="BK65" s="16" t="str">
        <f t="shared" si="25"/>
        <v/>
      </c>
      <c r="BL65" s="16" t="str">
        <f t="shared" si="26"/>
        <v/>
      </c>
      <c r="BM65" s="16" t="str">
        <f t="shared" si="27"/>
        <v/>
      </c>
      <c r="BN65" s="16" t="str">
        <f t="shared" si="28"/>
        <v/>
      </c>
      <c r="BO65" s="16" t="str">
        <f t="shared" si="29"/>
        <v/>
      </c>
      <c r="BP65" s="16" t="str">
        <f t="shared" si="30"/>
        <v/>
      </c>
      <c r="BQ65" s="16" t="str">
        <f t="shared" si="31"/>
        <v/>
      </c>
      <c r="BR65" s="16" t="str">
        <f t="shared" si="32"/>
        <v/>
      </c>
      <c r="BS65" s="16" t="str">
        <f t="shared" si="33"/>
        <v/>
      </c>
      <c r="BT65" s="16" t="str">
        <f t="shared" si="34"/>
        <v/>
      </c>
      <c r="BU65" s="16" t="str">
        <f t="shared" si="34"/>
        <v/>
      </c>
      <c r="BV65" s="16" t="str">
        <f t="shared" si="34"/>
        <v/>
      </c>
      <c r="BW65" s="16" t="str">
        <f t="shared" si="34"/>
        <v/>
      </c>
      <c r="BX65" s="17"/>
      <c r="CA65" s="48"/>
      <c r="CB65" s="47"/>
      <c r="CC65" s="47"/>
      <c r="CD65" s="69" t="str">
        <f t="shared" si="3"/>
        <v/>
      </c>
      <c r="CE65" s="69" t="str">
        <f>IF(ISBLANK($D65),"",CHOOSE($D65,Certification!$C$32,Certification!$C$48,Certification!$C$64,Certification!$C$80,Certification!$C$96))</f>
        <v/>
      </c>
      <c r="CF65" s="69" t="str">
        <f>IF(ISBLANK($D65),"",CHOOSE($D65,Certification!$C$33,Certification!$C$49,Certification!$C$65,Certification!$C$81,Certification!$C$97))</f>
        <v/>
      </c>
      <c r="CG65" s="69" t="str">
        <f>IF(ISBLANK($D65),"",CHOOSE($D65,Certification!$C$34,Certification!$C$50,Certification!$C$66,Certification!$C$82,Certification!$C$98))</f>
        <v/>
      </c>
      <c r="CH65" s="69" t="str">
        <f>IF(ISBLANK($D65),"",CHOOSE($D65,Certification!$C$35,Certification!$C$51,Certification!$C$67,Certification!$C$83,Certification!$C$99))</f>
        <v/>
      </c>
      <c r="CI65" s="69" t="str">
        <f>IF(ISBLANK($D65),"",CHOOSE($D65,Certification!$C$36,Certification!$C$52,Certification!$C$68,Certification!$C$84,Certification!$C$100))</f>
        <v/>
      </c>
      <c r="CJ65" s="69" t="str">
        <f>IF(ISBLANK($D65),"",CHOOSE($D65,Certification!$C$37,Certification!$C$53,Certification!$C$69,Certification!$C$85,Certification!$C$101))</f>
        <v/>
      </c>
      <c r="CK65" s="190" t="str">
        <f>IF(ISBLANK($D65),"",CHOOSE($D65,Certification!$G$39,Certification!$G$55,Certification!$G$71,Certification!$G$87,Certification!$G$103))</f>
        <v/>
      </c>
      <c r="CL65" s="190" t="str">
        <f>IF(ISBLANK($D65),"",CHOOSE($D65,Certification!$G$40,Certification!$G$56,Certification!$G$72,Certification!$G$88,Certification!$G$104))</f>
        <v/>
      </c>
      <c r="CM65" s="190" t="str">
        <f>IF(ISBLANK($D65),"",CHOOSE($D65,Certification!$G$41,Certification!$G$57,Certification!$G$73,Certification!$G$89,Certification!$G$105))</f>
        <v/>
      </c>
      <c r="CN65" s="69" t="str">
        <f>IF(ISBLANK($D65),"",CHOOSE($D65,IF(ISBLANK(Certification!$C$43),"",Certification!$C$43),IF(ISBLANK(Certification!$C$59),"",Certification!$C$59),IF(ISBLANK(Certification!$C$75),"",Certification!$C$75),IF(ISBLANK(Certification!$C$91),"",Certification!$C$91),IF(ISBLANK(Certification!$C$107),"",Certification!$C$107)))</f>
        <v/>
      </c>
      <c r="CO65" s="69" t="str">
        <f>IF(ISBLANK($D65),"",CHOOSE($D65,IF(ISBLANK(Certification!$C$45),"",Certification!$C$45),IF(ISBLANK(Certification!$C$61),"",Certification!$C$61),IF(ISBLANK(Certification!$C$77),"",Certification!$C$77),IF(ISBLANK(Certification!$C$93),"",Certification!$C$93),IF(ISBLANK(Certification!$C$109),"",Certification!$C$109)))</f>
        <v/>
      </c>
      <c r="CQ65" s="20" t="s">
        <v>9</v>
      </c>
    </row>
    <row r="66" spans="1:95" s="18" customFormat="1" ht="25.5" x14ac:dyDescent="0.2">
      <c r="A66" s="64">
        <v>57</v>
      </c>
      <c r="B66" s="65" t="str">
        <f t="shared" si="1"/>
        <v/>
      </c>
      <c r="C66" s="230"/>
      <c r="D66" s="31"/>
      <c r="E66" s="233"/>
      <c r="F66" s="233"/>
      <c r="G66" s="233"/>
      <c r="H66" s="32"/>
      <c r="I66" s="31"/>
      <c r="J66" s="32"/>
      <c r="K66" s="32"/>
      <c r="L66" s="32"/>
      <c r="M66" s="56"/>
      <c r="N66" s="32"/>
      <c r="O66" s="56"/>
      <c r="P66" s="31"/>
      <c r="Q66" s="51"/>
      <c r="R66" s="31"/>
      <c r="S66" s="31"/>
      <c r="T66" s="32"/>
      <c r="U66" s="32"/>
      <c r="V66" s="32"/>
      <c r="W66" s="32"/>
      <c r="X66" s="32"/>
      <c r="Y66" s="32"/>
      <c r="Z66" s="32"/>
      <c r="AA66" s="32"/>
      <c r="AB66" s="32"/>
      <c r="AC66" s="32"/>
      <c r="AD66" s="32"/>
      <c r="AE66" s="32"/>
      <c r="AF66" s="32"/>
      <c r="AG66" s="32"/>
      <c r="AH66" s="58"/>
      <c r="AI66" s="51"/>
      <c r="AJ66" s="31"/>
      <c r="AK66" s="31"/>
      <c r="AL66" s="31"/>
      <c r="AM66" s="15"/>
      <c r="AN66" s="16" t="str">
        <f t="shared" si="4"/>
        <v/>
      </c>
      <c r="AO66" s="16" t="str">
        <f t="shared" si="5"/>
        <v/>
      </c>
      <c r="AP66" s="16" t="str">
        <f t="shared" si="6"/>
        <v/>
      </c>
      <c r="AQ66" s="16" t="str">
        <f t="shared" si="7"/>
        <v/>
      </c>
      <c r="AR66" s="16" t="str">
        <f t="shared" si="8"/>
        <v/>
      </c>
      <c r="AS66" s="16" t="str">
        <f t="shared" si="9"/>
        <v/>
      </c>
      <c r="AT66" s="16" t="str">
        <f t="shared" si="2"/>
        <v/>
      </c>
      <c r="AU66" s="16" t="str">
        <f t="shared" si="10"/>
        <v/>
      </c>
      <c r="AV66" s="16" t="str">
        <f t="shared" si="11"/>
        <v/>
      </c>
      <c r="AW66" s="16" t="str">
        <f t="shared" si="12"/>
        <v/>
      </c>
      <c r="AX66" s="16" t="str">
        <f t="shared" si="13"/>
        <v/>
      </c>
      <c r="AY66" s="16" t="str">
        <f t="shared" si="14"/>
        <v/>
      </c>
      <c r="AZ66" s="16" t="str">
        <f t="shared" si="15"/>
        <v/>
      </c>
      <c r="BA66" s="16" t="str">
        <f t="shared" si="16"/>
        <v/>
      </c>
      <c r="BB66" s="16" t="str">
        <f t="shared" si="16"/>
        <v/>
      </c>
      <c r="BC66" s="16" t="str">
        <f t="shared" si="17"/>
        <v/>
      </c>
      <c r="BD66" s="16" t="str">
        <f t="shared" si="18"/>
        <v/>
      </c>
      <c r="BE66" s="16" t="str">
        <f t="shared" si="19"/>
        <v/>
      </c>
      <c r="BF66" s="16" t="str">
        <f t="shared" si="20"/>
        <v/>
      </c>
      <c r="BG66" s="16" t="str">
        <f t="shared" si="21"/>
        <v/>
      </c>
      <c r="BH66" s="16" t="str">
        <f t="shared" si="22"/>
        <v/>
      </c>
      <c r="BI66" s="16" t="str">
        <f t="shared" si="23"/>
        <v/>
      </c>
      <c r="BJ66" s="16" t="str">
        <f t="shared" si="24"/>
        <v/>
      </c>
      <c r="BK66" s="16" t="str">
        <f t="shared" si="25"/>
        <v/>
      </c>
      <c r="BL66" s="16" t="str">
        <f t="shared" si="26"/>
        <v/>
      </c>
      <c r="BM66" s="16" t="str">
        <f t="shared" si="27"/>
        <v/>
      </c>
      <c r="BN66" s="16" t="str">
        <f t="shared" si="28"/>
        <v/>
      </c>
      <c r="BO66" s="16" t="str">
        <f t="shared" si="29"/>
        <v/>
      </c>
      <c r="BP66" s="16" t="str">
        <f t="shared" si="30"/>
        <v/>
      </c>
      <c r="BQ66" s="16" t="str">
        <f t="shared" si="31"/>
        <v/>
      </c>
      <c r="BR66" s="16" t="str">
        <f t="shared" si="32"/>
        <v/>
      </c>
      <c r="BS66" s="16" t="str">
        <f t="shared" si="33"/>
        <v/>
      </c>
      <c r="BT66" s="16" t="str">
        <f t="shared" si="34"/>
        <v/>
      </c>
      <c r="BU66" s="16" t="str">
        <f t="shared" si="34"/>
        <v/>
      </c>
      <c r="BV66" s="16" t="str">
        <f t="shared" si="34"/>
        <v/>
      </c>
      <c r="BW66" s="16" t="str">
        <f t="shared" si="34"/>
        <v/>
      </c>
      <c r="BX66" s="17"/>
      <c r="CA66" s="48"/>
      <c r="CB66" s="47"/>
      <c r="CC66" s="47"/>
      <c r="CD66" s="69" t="str">
        <f t="shared" si="3"/>
        <v/>
      </c>
      <c r="CE66" s="69" t="str">
        <f>IF(ISBLANK($D66),"",CHOOSE($D66,Certification!$C$32,Certification!$C$48,Certification!$C$64,Certification!$C$80,Certification!$C$96))</f>
        <v/>
      </c>
      <c r="CF66" s="69" t="str">
        <f>IF(ISBLANK($D66),"",CHOOSE($D66,Certification!$C$33,Certification!$C$49,Certification!$C$65,Certification!$C$81,Certification!$C$97))</f>
        <v/>
      </c>
      <c r="CG66" s="69" t="str">
        <f>IF(ISBLANK($D66),"",CHOOSE($D66,Certification!$C$34,Certification!$C$50,Certification!$C$66,Certification!$C$82,Certification!$C$98))</f>
        <v/>
      </c>
      <c r="CH66" s="69" t="str">
        <f>IF(ISBLANK($D66),"",CHOOSE($D66,Certification!$C$35,Certification!$C$51,Certification!$C$67,Certification!$C$83,Certification!$C$99))</f>
        <v/>
      </c>
      <c r="CI66" s="69" t="str">
        <f>IF(ISBLANK($D66),"",CHOOSE($D66,Certification!$C$36,Certification!$C$52,Certification!$C$68,Certification!$C$84,Certification!$C$100))</f>
        <v/>
      </c>
      <c r="CJ66" s="69" t="str">
        <f>IF(ISBLANK($D66),"",CHOOSE($D66,Certification!$C$37,Certification!$C$53,Certification!$C$69,Certification!$C$85,Certification!$C$101))</f>
        <v/>
      </c>
      <c r="CK66" s="190" t="str">
        <f>IF(ISBLANK($D66),"",CHOOSE($D66,Certification!$G$39,Certification!$G$55,Certification!$G$71,Certification!$G$87,Certification!$G$103))</f>
        <v/>
      </c>
      <c r="CL66" s="190" t="str">
        <f>IF(ISBLANK($D66),"",CHOOSE($D66,Certification!$G$40,Certification!$G$56,Certification!$G$72,Certification!$G$88,Certification!$G$104))</f>
        <v/>
      </c>
      <c r="CM66" s="190" t="str">
        <f>IF(ISBLANK($D66),"",CHOOSE($D66,Certification!$G$41,Certification!$G$57,Certification!$G$73,Certification!$G$89,Certification!$G$105))</f>
        <v/>
      </c>
      <c r="CN66" s="69" t="str">
        <f>IF(ISBLANK($D66),"",CHOOSE($D66,IF(ISBLANK(Certification!$C$43),"",Certification!$C$43),IF(ISBLANK(Certification!$C$59),"",Certification!$C$59),IF(ISBLANK(Certification!$C$75),"",Certification!$C$75),IF(ISBLANK(Certification!$C$91),"",Certification!$C$91),IF(ISBLANK(Certification!$C$107),"",Certification!$C$107)))</f>
        <v/>
      </c>
      <c r="CO66" s="69" t="str">
        <f>IF(ISBLANK($D66),"",CHOOSE($D66,IF(ISBLANK(Certification!$C$45),"",Certification!$C$45),IF(ISBLANK(Certification!$C$61),"",Certification!$C$61),IF(ISBLANK(Certification!$C$77),"",Certification!$C$77),IF(ISBLANK(Certification!$C$93),"",Certification!$C$93),IF(ISBLANK(Certification!$C$109),"",Certification!$C$109)))</f>
        <v/>
      </c>
      <c r="CQ66" s="20" t="s">
        <v>9</v>
      </c>
    </row>
    <row r="67" spans="1:95" s="18" customFormat="1" ht="25.5" x14ac:dyDescent="0.2">
      <c r="A67" s="64">
        <v>58</v>
      </c>
      <c r="B67" s="65" t="str">
        <f t="shared" si="1"/>
        <v/>
      </c>
      <c r="C67" s="230"/>
      <c r="D67" s="31"/>
      <c r="E67" s="233"/>
      <c r="F67" s="233"/>
      <c r="G67" s="233"/>
      <c r="H67" s="32"/>
      <c r="I67" s="31"/>
      <c r="J67" s="32"/>
      <c r="K67" s="32"/>
      <c r="L67" s="32"/>
      <c r="M67" s="56"/>
      <c r="N67" s="32"/>
      <c r="O67" s="56"/>
      <c r="P67" s="31"/>
      <c r="Q67" s="51"/>
      <c r="R67" s="31"/>
      <c r="S67" s="31"/>
      <c r="T67" s="32"/>
      <c r="U67" s="32"/>
      <c r="V67" s="32"/>
      <c r="W67" s="32"/>
      <c r="X67" s="32"/>
      <c r="Y67" s="32"/>
      <c r="Z67" s="32"/>
      <c r="AA67" s="32"/>
      <c r="AB67" s="32"/>
      <c r="AC67" s="32"/>
      <c r="AD67" s="32"/>
      <c r="AE67" s="32"/>
      <c r="AF67" s="32"/>
      <c r="AG67" s="32"/>
      <c r="AH67" s="58"/>
      <c r="AI67" s="51"/>
      <c r="AJ67" s="31"/>
      <c r="AK67" s="31"/>
      <c r="AL67" s="31"/>
      <c r="AM67" s="15"/>
      <c r="AN67" s="16" t="str">
        <f t="shared" si="4"/>
        <v/>
      </c>
      <c r="AO67" s="16" t="str">
        <f t="shared" si="5"/>
        <v/>
      </c>
      <c r="AP67" s="16" t="str">
        <f t="shared" si="6"/>
        <v/>
      </c>
      <c r="AQ67" s="16" t="str">
        <f t="shared" si="7"/>
        <v/>
      </c>
      <c r="AR67" s="16" t="str">
        <f t="shared" si="8"/>
        <v/>
      </c>
      <c r="AS67" s="16" t="str">
        <f t="shared" si="9"/>
        <v/>
      </c>
      <c r="AT67" s="16" t="str">
        <f t="shared" si="2"/>
        <v/>
      </c>
      <c r="AU67" s="16" t="str">
        <f t="shared" si="10"/>
        <v/>
      </c>
      <c r="AV67" s="16" t="str">
        <f t="shared" si="11"/>
        <v/>
      </c>
      <c r="AW67" s="16" t="str">
        <f t="shared" si="12"/>
        <v/>
      </c>
      <c r="AX67" s="16" t="str">
        <f t="shared" si="13"/>
        <v/>
      </c>
      <c r="AY67" s="16" t="str">
        <f t="shared" si="14"/>
        <v/>
      </c>
      <c r="AZ67" s="16" t="str">
        <f t="shared" si="15"/>
        <v/>
      </c>
      <c r="BA67" s="16" t="str">
        <f t="shared" si="16"/>
        <v/>
      </c>
      <c r="BB67" s="16" t="str">
        <f t="shared" si="16"/>
        <v/>
      </c>
      <c r="BC67" s="16" t="str">
        <f t="shared" si="17"/>
        <v/>
      </c>
      <c r="BD67" s="16" t="str">
        <f t="shared" si="18"/>
        <v/>
      </c>
      <c r="BE67" s="16" t="str">
        <f t="shared" si="19"/>
        <v/>
      </c>
      <c r="BF67" s="16" t="str">
        <f t="shared" si="20"/>
        <v/>
      </c>
      <c r="BG67" s="16" t="str">
        <f t="shared" si="21"/>
        <v/>
      </c>
      <c r="BH67" s="16" t="str">
        <f t="shared" si="22"/>
        <v/>
      </c>
      <c r="BI67" s="16" t="str">
        <f t="shared" si="23"/>
        <v/>
      </c>
      <c r="BJ67" s="16" t="str">
        <f t="shared" si="24"/>
        <v/>
      </c>
      <c r="BK67" s="16" t="str">
        <f t="shared" si="25"/>
        <v/>
      </c>
      <c r="BL67" s="16" t="str">
        <f t="shared" si="26"/>
        <v/>
      </c>
      <c r="BM67" s="16" t="str">
        <f t="shared" si="27"/>
        <v/>
      </c>
      <c r="BN67" s="16" t="str">
        <f t="shared" si="28"/>
        <v/>
      </c>
      <c r="BO67" s="16" t="str">
        <f t="shared" si="29"/>
        <v/>
      </c>
      <c r="BP67" s="16" t="str">
        <f t="shared" si="30"/>
        <v/>
      </c>
      <c r="BQ67" s="16" t="str">
        <f t="shared" si="31"/>
        <v/>
      </c>
      <c r="BR67" s="16" t="str">
        <f t="shared" si="32"/>
        <v/>
      </c>
      <c r="BS67" s="16" t="str">
        <f t="shared" si="33"/>
        <v/>
      </c>
      <c r="BT67" s="16" t="str">
        <f t="shared" si="34"/>
        <v/>
      </c>
      <c r="BU67" s="16" t="str">
        <f t="shared" si="34"/>
        <v/>
      </c>
      <c r="BV67" s="16" t="str">
        <f t="shared" si="34"/>
        <v/>
      </c>
      <c r="BW67" s="16" t="str">
        <f t="shared" si="34"/>
        <v/>
      </c>
      <c r="BX67" s="17"/>
      <c r="CA67" s="48"/>
      <c r="CB67" s="47"/>
      <c r="CC67" s="47"/>
      <c r="CD67" s="69" t="str">
        <f t="shared" si="3"/>
        <v/>
      </c>
      <c r="CE67" s="69" t="str">
        <f>IF(ISBLANK($D67),"",CHOOSE($D67,Certification!$C$32,Certification!$C$48,Certification!$C$64,Certification!$C$80,Certification!$C$96))</f>
        <v/>
      </c>
      <c r="CF67" s="69" t="str">
        <f>IF(ISBLANK($D67),"",CHOOSE($D67,Certification!$C$33,Certification!$C$49,Certification!$C$65,Certification!$C$81,Certification!$C$97))</f>
        <v/>
      </c>
      <c r="CG67" s="69" t="str">
        <f>IF(ISBLANK($D67),"",CHOOSE($D67,Certification!$C$34,Certification!$C$50,Certification!$C$66,Certification!$C$82,Certification!$C$98))</f>
        <v/>
      </c>
      <c r="CH67" s="69" t="str">
        <f>IF(ISBLANK($D67),"",CHOOSE($D67,Certification!$C$35,Certification!$C$51,Certification!$C$67,Certification!$C$83,Certification!$C$99))</f>
        <v/>
      </c>
      <c r="CI67" s="69" t="str">
        <f>IF(ISBLANK($D67),"",CHOOSE($D67,Certification!$C$36,Certification!$C$52,Certification!$C$68,Certification!$C$84,Certification!$C$100))</f>
        <v/>
      </c>
      <c r="CJ67" s="69" t="str">
        <f>IF(ISBLANK($D67),"",CHOOSE($D67,Certification!$C$37,Certification!$C$53,Certification!$C$69,Certification!$C$85,Certification!$C$101))</f>
        <v/>
      </c>
      <c r="CK67" s="190" t="str">
        <f>IF(ISBLANK($D67),"",CHOOSE($D67,Certification!$G$39,Certification!$G$55,Certification!$G$71,Certification!$G$87,Certification!$G$103))</f>
        <v/>
      </c>
      <c r="CL67" s="190" t="str">
        <f>IF(ISBLANK($D67),"",CHOOSE($D67,Certification!$G$40,Certification!$G$56,Certification!$G$72,Certification!$G$88,Certification!$G$104))</f>
        <v/>
      </c>
      <c r="CM67" s="190" t="str">
        <f>IF(ISBLANK($D67),"",CHOOSE($D67,Certification!$G$41,Certification!$G$57,Certification!$G$73,Certification!$G$89,Certification!$G$105))</f>
        <v/>
      </c>
      <c r="CN67" s="69" t="str">
        <f>IF(ISBLANK($D67),"",CHOOSE($D67,IF(ISBLANK(Certification!$C$43),"",Certification!$C$43),IF(ISBLANK(Certification!$C$59),"",Certification!$C$59),IF(ISBLANK(Certification!$C$75),"",Certification!$C$75),IF(ISBLANK(Certification!$C$91),"",Certification!$C$91),IF(ISBLANK(Certification!$C$107),"",Certification!$C$107)))</f>
        <v/>
      </c>
      <c r="CO67" s="69" t="str">
        <f>IF(ISBLANK($D67),"",CHOOSE($D67,IF(ISBLANK(Certification!$C$45),"",Certification!$C$45),IF(ISBLANK(Certification!$C$61),"",Certification!$C$61),IF(ISBLANK(Certification!$C$77),"",Certification!$C$77),IF(ISBLANK(Certification!$C$93),"",Certification!$C$93),IF(ISBLANK(Certification!$C$109),"",Certification!$C$109)))</f>
        <v/>
      </c>
      <c r="CQ67" s="20" t="s">
        <v>9</v>
      </c>
    </row>
    <row r="68" spans="1:95" s="18" customFormat="1" ht="25.5" x14ac:dyDescent="0.2">
      <c r="A68" s="64">
        <v>59</v>
      </c>
      <c r="B68" s="65" t="str">
        <f t="shared" si="1"/>
        <v/>
      </c>
      <c r="C68" s="230"/>
      <c r="D68" s="31"/>
      <c r="E68" s="233"/>
      <c r="F68" s="233"/>
      <c r="G68" s="233"/>
      <c r="H68" s="32"/>
      <c r="I68" s="31"/>
      <c r="J68" s="32"/>
      <c r="K68" s="32"/>
      <c r="L68" s="32"/>
      <c r="M68" s="56"/>
      <c r="N68" s="32"/>
      <c r="O68" s="56"/>
      <c r="P68" s="31"/>
      <c r="Q68" s="51"/>
      <c r="R68" s="31"/>
      <c r="S68" s="31"/>
      <c r="T68" s="32"/>
      <c r="U68" s="32"/>
      <c r="V68" s="32"/>
      <c r="W68" s="32"/>
      <c r="X68" s="32"/>
      <c r="Y68" s="32"/>
      <c r="Z68" s="32"/>
      <c r="AA68" s="32"/>
      <c r="AB68" s="32"/>
      <c r="AC68" s="32"/>
      <c r="AD68" s="32"/>
      <c r="AE68" s="32"/>
      <c r="AF68" s="32"/>
      <c r="AG68" s="32"/>
      <c r="AH68" s="58"/>
      <c r="AI68" s="51"/>
      <c r="AJ68" s="31"/>
      <c r="AK68" s="31"/>
      <c r="AL68" s="31"/>
      <c r="AM68" s="15"/>
      <c r="AN68" s="16" t="str">
        <f t="shared" si="4"/>
        <v/>
      </c>
      <c r="AO68" s="16" t="str">
        <f t="shared" si="5"/>
        <v/>
      </c>
      <c r="AP68" s="16" t="str">
        <f t="shared" si="6"/>
        <v/>
      </c>
      <c r="AQ68" s="16" t="str">
        <f t="shared" si="7"/>
        <v/>
      </c>
      <c r="AR68" s="16" t="str">
        <f t="shared" si="8"/>
        <v/>
      </c>
      <c r="AS68" s="16" t="str">
        <f t="shared" si="9"/>
        <v/>
      </c>
      <c r="AT68" s="16" t="str">
        <f t="shared" si="2"/>
        <v/>
      </c>
      <c r="AU68" s="16" t="str">
        <f t="shared" si="10"/>
        <v/>
      </c>
      <c r="AV68" s="16" t="str">
        <f t="shared" si="11"/>
        <v/>
      </c>
      <c r="AW68" s="16" t="str">
        <f t="shared" si="12"/>
        <v/>
      </c>
      <c r="AX68" s="16" t="str">
        <f t="shared" si="13"/>
        <v/>
      </c>
      <c r="AY68" s="16" t="str">
        <f t="shared" si="14"/>
        <v/>
      </c>
      <c r="AZ68" s="16" t="str">
        <f t="shared" si="15"/>
        <v/>
      </c>
      <c r="BA68" s="16" t="str">
        <f t="shared" si="16"/>
        <v/>
      </c>
      <c r="BB68" s="16" t="str">
        <f t="shared" si="16"/>
        <v/>
      </c>
      <c r="BC68" s="16" t="str">
        <f t="shared" si="17"/>
        <v/>
      </c>
      <c r="BD68" s="16" t="str">
        <f t="shared" si="18"/>
        <v/>
      </c>
      <c r="BE68" s="16" t="str">
        <f t="shared" si="19"/>
        <v/>
      </c>
      <c r="BF68" s="16" t="str">
        <f t="shared" si="20"/>
        <v/>
      </c>
      <c r="BG68" s="16" t="str">
        <f t="shared" si="21"/>
        <v/>
      </c>
      <c r="BH68" s="16" t="str">
        <f t="shared" si="22"/>
        <v/>
      </c>
      <c r="BI68" s="16" t="str">
        <f t="shared" si="23"/>
        <v/>
      </c>
      <c r="BJ68" s="16" t="str">
        <f t="shared" si="24"/>
        <v/>
      </c>
      <c r="BK68" s="16" t="str">
        <f t="shared" si="25"/>
        <v/>
      </c>
      <c r="BL68" s="16" t="str">
        <f t="shared" si="26"/>
        <v/>
      </c>
      <c r="BM68" s="16" t="str">
        <f t="shared" si="27"/>
        <v/>
      </c>
      <c r="BN68" s="16" t="str">
        <f t="shared" si="28"/>
        <v/>
      </c>
      <c r="BO68" s="16" t="str">
        <f t="shared" si="29"/>
        <v/>
      </c>
      <c r="BP68" s="16" t="str">
        <f t="shared" si="30"/>
        <v/>
      </c>
      <c r="BQ68" s="16" t="str">
        <f t="shared" si="31"/>
        <v/>
      </c>
      <c r="BR68" s="16" t="str">
        <f t="shared" si="32"/>
        <v/>
      </c>
      <c r="BS68" s="16" t="str">
        <f t="shared" si="33"/>
        <v/>
      </c>
      <c r="BT68" s="16" t="str">
        <f t="shared" si="34"/>
        <v/>
      </c>
      <c r="BU68" s="16" t="str">
        <f t="shared" si="34"/>
        <v/>
      </c>
      <c r="BV68" s="16" t="str">
        <f t="shared" si="34"/>
        <v/>
      </c>
      <c r="BW68" s="16" t="str">
        <f t="shared" si="34"/>
        <v/>
      </c>
      <c r="BX68" s="17"/>
      <c r="CA68" s="48"/>
      <c r="CB68" s="47"/>
      <c r="CC68" s="47"/>
      <c r="CD68" s="69" t="str">
        <f t="shared" si="3"/>
        <v/>
      </c>
      <c r="CE68" s="69" t="str">
        <f>IF(ISBLANK($D68),"",CHOOSE($D68,Certification!$C$32,Certification!$C$48,Certification!$C$64,Certification!$C$80,Certification!$C$96))</f>
        <v/>
      </c>
      <c r="CF68" s="69" t="str">
        <f>IF(ISBLANK($D68),"",CHOOSE($D68,Certification!$C$33,Certification!$C$49,Certification!$C$65,Certification!$C$81,Certification!$C$97))</f>
        <v/>
      </c>
      <c r="CG68" s="69" t="str">
        <f>IF(ISBLANK($D68),"",CHOOSE($D68,Certification!$C$34,Certification!$C$50,Certification!$C$66,Certification!$C$82,Certification!$C$98))</f>
        <v/>
      </c>
      <c r="CH68" s="69" t="str">
        <f>IF(ISBLANK($D68),"",CHOOSE($D68,Certification!$C$35,Certification!$C$51,Certification!$C$67,Certification!$C$83,Certification!$C$99))</f>
        <v/>
      </c>
      <c r="CI68" s="69" t="str">
        <f>IF(ISBLANK($D68),"",CHOOSE($D68,Certification!$C$36,Certification!$C$52,Certification!$C$68,Certification!$C$84,Certification!$C$100))</f>
        <v/>
      </c>
      <c r="CJ68" s="69" t="str">
        <f>IF(ISBLANK($D68),"",CHOOSE($D68,Certification!$C$37,Certification!$C$53,Certification!$C$69,Certification!$C$85,Certification!$C$101))</f>
        <v/>
      </c>
      <c r="CK68" s="190" t="str">
        <f>IF(ISBLANK($D68),"",CHOOSE($D68,Certification!$G$39,Certification!$G$55,Certification!$G$71,Certification!$G$87,Certification!$G$103))</f>
        <v/>
      </c>
      <c r="CL68" s="190" t="str">
        <f>IF(ISBLANK($D68),"",CHOOSE($D68,Certification!$G$40,Certification!$G$56,Certification!$G$72,Certification!$G$88,Certification!$G$104))</f>
        <v/>
      </c>
      <c r="CM68" s="190" t="str">
        <f>IF(ISBLANK($D68),"",CHOOSE($D68,Certification!$G$41,Certification!$G$57,Certification!$G$73,Certification!$G$89,Certification!$G$105))</f>
        <v/>
      </c>
      <c r="CN68" s="69" t="str">
        <f>IF(ISBLANK($D68),"",CHOOSE($D68,IF(ISBLANK(Certification!$C$43),"",Certification!$C$43),IF(ISBLANK(Certification!$C$59),"",Certification!$C$59),IF(ISBLANK(Certification!$C$75),"",Certification!$C$75),IF(ISBLANK(Certification!$C$91),"",Certification!$C$91),IF(ISBLANK(Certification!$C$107),"",Certification!$C$107)))</f>
        <v/>
      </c>
      <c r="CO68" s="69" t="str">
        <f>IF(ISBLANK($D68),"",CHOOSE($D68,IF(ISBLANK(Certification!$C$45),"",Certification!$C$45),IF(ISBLANK(Certification!$C$61),"",Certification!$C$61),IF(ISBLANK(Certification!$C$77),"",Certification!$C$77),IF(ISBLANK(Certification!$C$93),"",Certification!$C$93),IF(ISBLANK(Certification!$C$109),"",Certification!$C$109)))</f>
        <v/>
      </c>
      <c r="CQ68" s="20" t="s">
        <v>9</v>
      </c>
    </row>
    <row r="69" spans="1:95" s="18" customFormat="1" ht="25.5" x14ac:dyDescent="0.2">
      <c r="A69" s="64">
        <v>60</v>
      </c>
      <c r="B69" s="65" t="str">
        <f t="shared" si="1"/>
        <v/>
      </c>
      <c r="C69" s="230"/>
      <c r="D69" s="31"/>
      <c r="E69" s="233"/>
      <c r="F69" s="233"/>
      <c r="G69" s="233"/>
      <c r="H69" s="32"/>
      <c r="I69" s="31"/>
      <c r="J69" s="32"/>
      <c r="K69" s="32"/>
      <c r="L69" s="32"/>
      <c r="M69" s="56"/>
      <c r="N69" s="32"/>
      <c r="O69" s="56"/>
      <c r="P69" s="31"/>
      <c r="Q69" s="51"/>
      <c r="R69" s="31"/>
      <c r="S69" s="31"/>
      <c r="T69" s="32"/>
      <c r="U69" s="32"/>
      <c r="V69" s="32"/>
      <c r="W69" s="32"/>
      <c r="X69" s="32"/>
      <c r="Y69" s="32"/>
      <c r="Z69" s="32"/>
      <c r="AA69" s="32"/>
      <c r="AB69" s="32"/>
      <c r="AC69" s="32"/>
      <c r="AD69" s="32"/>
      <c r="AE69" s="32"/>
      <c r="AF69" s="32"/>
      <c r="AG69" s="32"/>
      <c r="AH69" s="58"/>
      <c r="AI69" s="51"/>
      <c r="AJ69" s="31"/>
      <c r="AK69" s="31"/>
      <c r="AL69" s="31"/>
      <c r="AM69" s="15"/>
      <c r="AN69" s="16" t="str">
        <f t="shared" si="4"/>
        <v/>
      </c>
      <c r="AO69" s="16" t="str">
        <f t="shared" si="5"/>
        <v/>
      </c>
      <c r="AP69" s="16" t="str">
        <f t="shared" si="6"/>
        <v/>
      </c>
      <c r="AQ69" s="16" t="str">
        <f t="shared" si="7"/>
        <v/>
      </c>
      <c r="AR69" s="16" t="str">
        <f t="shared" si="8"/>
        <v/>
      </c>
      <c r="AS69" s="16" t="str">
        <f t="shared" si="9"/>
        <v/>
      </c>
      <c r="AT69" s="16" t="str">
        <f t="shared" si="2"/>
        <v/>
      </c>
      <c r="AU69" s="16" t="str">
        <f t="shared" si="10"/>
        <v/>
      </c>
      <c r="AV69" s="16" t="str">
        <f t="shared" si="11"/>
        <v/>
      </c>
      <c r="AW69" s="16" t="str">
        <f t="shared" si="12"/>
        <v/>
      </c>
      <c r="AX69" s="16" t="str">
        <f t="shared" si="13"/>
        <v/>
      </c>
      <c r="AY69" s="16" t="str">
        <f t="shared" si="14"/>
        <v/>
      </c>
      <c r="AZ69" s="16" t="str">
        <f t="shared" si="15"/>
        <v/>
      </c>
      <c r="BA69" s="16" t="str">
        <f t="shared" si="16"/>
        <v/>
      </c>
      <c r="BB69" s="16" t="str">
        <f t="shared" si="16"/>
        <v/>
      </c>
      <c r="BC69" s="16" t="str">
        <f t="shared" si="17"/>
        <v/>
      </c>
      <c r="BD69" s="16" t="str">
        <f t="shared" si="18"/>
        <v/>
      </c>
      <c r="BE69" s="16" t="str">
        <f t="shared" si="19"/>
        <v/>
      </c>
      <c r="BF69" s="16" t="str">
        <f t="shared" si="20"/>
        <v/>
      </c>
      <c r="BG69" s="16" t="str">
        <f t="shared" si="21"/>
        <v/>
      </c>
      <c r="BH69" s="16" t="str">
        <f t="shared" si="22"/>
        <v/>
      </c>
      <c r="BI69" s="16" t="str">
        <f t="shared" si="23"/>
        <v/>
      </c>
      <c r="BJ69" s="16" t="str">
        <f t="shared" si="24"/>
        <v/>
      </c>
      <c r="BK69" s="16" t="str">
        <f t="shared" si="25"/>
        <v/>
      </c>
      <c r="BL69" s="16" t="str">
        <f t="shared" si="26"/>
        <v/>
      </c>
      <c r="BM69" s="16" t="str">
        <f t="shared" si="27"/>
        <v/>
      </c>
      <c r="BN69" s="16" t="str">
        <f t="shared" si="28"/>
        <v/>
      </c>
      <c r="BO69" s="16" t="str">
        <f t="shared" si="29"/>
        <v/>
      </c>
      <c r="BP69" s="16" t="str">
        <f t="shared" si="30"/>
        <v/>
      </c>
      <c r="BQ69" s="16" t="str">
        <f t="shared" si="31"/>
        <v/>
      </c>
      <c r="BR69" s="16" t="str">
        <f t="shared" si="32"/>
        <v/>
      </c>
      <c r="BS69" s="16" t="str">
        <f t="shared" si="33"/>
        <v/>
      </c>
      <c r="BT69" s="16" t="str">
        <f t="shared" si="34"/>
        <v/>
      </c>
      <c r="BU69" s="16" t="str">
        <f t="shared" si="34"/>
        <v/>
      </c>
      <c r="BV69" s="16" t="str">
        <f t="shared" si="34"/>
        <v/>
      </c>
      <c r="BW69" s="16" t="str">
        <f t="shared" si="34"/>
        <v/>
      </c>
      <c r="BX69" s="17"/>
      <c r="CA69" s="48"/>
      <c r="CB69" s="47"/>
      <c r="CC69" s="47"/>
      <c r="CD69" s="69" t="str">
        <f t="shared" si="3"/>
        <v/>
      </c>
      <c r="CE69" s="69" t="str">
        <f>IF(ISBLANK($D69),"",CHOOSE($D69,Certification!$C$32,Certification!$C$48,Certification!$C$64,Certification!$C$80,Certification!$C$96))</f>
        <v/>
      </c>
      <c r="CF69" s="69" t="str">
        <f>IF(ISBLANK($D69),"",CHOOSE($D69,Certification!$C$33,Certification!$C$49,Certification!$C$65,Certification!$C$81,Certification!$C$97))</f>
        <v/>
      </c>
      <c r="CG69" s="69" t="str">
        <f>IF(ISBLANK($D69),"",CHOOSE($D69,Certification!$C$34,Certification!$C$50,Certification!$C$66,Certification!$C$82,Certification!$C$98))</f>
        <v/>
      </c>
      <c r="CH69" s="69" t="str">
        <f>IF(ISBLANK($D69),"",CHOOSE($D69,Certification!$C$35,Certification!$C$51,Certification!$C$67,Certification!$C$83,Certification!$C$99))</f>
        <v/>
      </c>
      <c r="CI69" s="69" t="str">
        <f>IF(ISBLANK($D69),"",CHOOSE($D69,Certification!$C$36,Certification!$C$52,Certification!$C$68,Certification!$C$84,Certification!$C$100))</f>
        <v/>
      </c>
      <c r="CJ69" s="69" t="str">
        <f>IF(ISBLANK($D69),"",CHOOSE($D69,Certification!$C$37,Certification!$C$53,Certification!$C$69,Certification!$C$85,Certification!$C$101))</f>
        <v/>
      </c>
      <c r="CK69" s="190" t="str">
        <f>IF(ISBLANK($D69),"",CHOOSE($D69,Certification!$G$39,Certification!$G$55,Certification!$G$71,Certification!$G$87,Certification!$G$103))</f>
        <v/>
      </c>
      <c r="CL69" s="190" t="str">
        <f>IF(ISBLANK($D69),"",CHOOSE($D69,Certification!$G$40,Certification!$G$56,Certification!$G$72,Certification!$G$88,Certification!$G$104))</f>
        <v/>
      </c>
      <c r="CM69" s="190" t="str">
        <f>IF(ISBLANK($D69),"",CHOOSE($D69,Certification!$G$41,Certification!$G$57,Certification!$G$73,Certification!$G$89,Certification!$G$105))</f>
        <v/>
      </c>
      <c r="CN69" s="69" t="str">
        <f>IF(ISBLANK($D69),"",CHOOSE($D69,IF(ISBLANK(Certification!$C$43),"",Certification!$C$43),IF(ISBLANK(Certification!$C$59),"",Certification!$C$59),IF(ISBLANK(Certification!$C$75),"",Certification!$C$75),IF(ISBLANK(Certification!$C$91),"",Certification!$C$91),IF(ISBLANK(Certification!$C$107),"",Certification!$C$107)))</f>
        <v/>
      </c>
      <c r="CO69" s="69" t="str">
        <f>IF(ISBLANK($D69),"",CHOOSE($D69,IF(ISBLANK(Certification!$C$45),"",Certification!$C$45),IF(ISBLANK(Certification!$C$61),"",Certification!$C$61),IF(ISBLANK(Certification!$C$77),"",Certification!$C$77),IF(ISBLANK(Certification!$C$93),"",Certification!$C$93),IF(ISBLANK(Certification!$C$109),"",Certification!$C$109)))</f>
        <v/>
      </c>
      <c r="CQ69" s="20" t="s">
        <v>9</v>
      </c>
    </row>
    <row r="70" spans="1:95" s="18" customFormat="1" ht="25.5" x14ac:dyDescent="0.2">
      <c r="A70" s="64">
        <v>61</v>
      </c>
      <c r="B70" s="65" t="str">
        <f t="shared" si="1"/>
        <v/>
      </c>
      <c r="C70" s="230"/>
      <c r="D70" s="31"/>
      <c r="E70" s="233"/>
      <c r="F70" s="233"/>
      <c r="G70" s="233"/>
      <c r="H70" s="32"/>
      <c r="I70" s="31"/>
      <c r="J70" s="32"/>
      <c r="K70" s="32"/>
      <c r="L70" s="32"/>
      <c r="M70" s="56"/>
      <c r="N70" s="32"/>
      <c r="O70" s="56"/>
      <c r="P70" s="31"/>
      <c r="Q70" s="51"/>
      <c r="R70" s="31"/>
      <c r="S70" s="31"/>
      <c r="T70" s="32"/>
      <c r="U70" s="32"/>
      <c r="V70" s="32"/>
      <c r="W70" s="32"/>
      <c r="X70" s="32"/>
      <c r="Y70" s="32"/>
      <c r="Z70" s="32"/>
      <c r="AA70" s="32"/>
      <c r="AB70" s="32"/>
      <c r="AC70" s="32"/>
      <c r="AD70" s="32"/>
      <c r="AE70" s="32"/>
      <c r="AF70" s="32"/>
      <c r="AG70" s="32"/>
      <c r="AH70" s="58"/>
      <c r="AI70" s="51"/>
      <c r="AJ70" s="31"/>
      <c r="AK70" s="31"/>
      <c r="AL70" s="31"/>
      <c r="AM70" s="15"/>
      <c r="AN70" s="16" t="str">
        <f t="shared" si="4"/>
        <v/>
      </c>
      <c r="AO70" s="16" t="str">
        <f t="shared" si="5"/>
        <v/>
      </c>
      <c r="AP70" s="16" t="str">
        <f t="shared" si="6"/>
        <v/>
      </c>
      <c r="AQ70" s="16" t="str">
        <f t="shared" si="7"/>
        <v/>
      </c>
      <c r="AR70" s="16" t="str">
        <f t="shared" si="8"/>
        <v/>
      </c>
      <c r="AS70" s="16" t="str">
        <f t="shared" si="9"/>
        <v/>
      </c>
      <c r="AT70" s="16" t="str">
        <f t="shared" si="2"/>
        <v/>
      </c>
      <c r="AU70" s="16" t="str">
        <f t="shared" si="10"/>
        <v/>
      </c>
      <c r="AV70" s="16" t="str">
        <f t="shared" si="11"/>
        <v/>
      </c>
      <c r="AW70" s="16" t="str">
        <f t="shared" si="12"/>
        <v/>
      </c>
      <c r="AX70" s="16" t="str">
        <f t="shared" si="13"/>
        <v/>
      </c>
      <c r="AY70" s="16" t="str">
        <f t="shared" si="14"/>
        <v/>
      </c>
      <c r="AZ70" s="16" t="str">
        <f t="shared" si="15"/>
        <v/>
      </c>
      <c r="BA70" s="16" t="str">
        <f t="shared" si="16"/>
        <v/>
      </c>
      <c r="BB70" s="16" t="str">
        <f t="shared" si="16"/>
        <v/>
      </c>
      <c r="BC70" s="16" t="str">
        <f t="shared" si="17"/>
        <v/>
      </c>
      <c r="BD70" s="16" t="str">
        <f t="shared" si="18"/>
        <v/>
      </c>
      <c r="BE70" s="16" t="str">
        <f t="shared" si="19"/>
        <v/>
      </c>
      <c r="BF70" s="16" t="str">
        <f t="shared" si="20"/>
        <v/>
      </c>
      <c r="BG70" s="16" t="str">
        <f t="shared" si="21"/>
        <v/>
      </c>
      <c r="BH70" s="16" t="str">
        <f t="shared" si="22"/>
        <v/>
      </c>
      <c r="BI70" s="16" t="str">
        <f t="shared" si="23"/>
        <v/>
      </c>
      <c r="BJ70" s="16" t="str">
        <f t="shared" si="24"/>
        <v/>
      </c>
      <c r="BK70" s="16" t="str">
        <f t="shared" si="25"/>
        <v/>
      </c>
      <c r="BL70" s="16" t="str">
        <f t="shared" si="26"/>
        <v/>
      </c>
      <c r="BM70" s="16" t="str">
        <f t="shared" si="27"/>
        <v/>
      </c>
      <c r="BN70" s="16" t="str">
        <f t="shared" si="28"/>
        <v/>
      </c>
      <c r="BO70" s="16" t="str">
        <f t="shared" si="29"/>
        <v/>
      </c>
      <c r="BP70" s="16" t="str">
        <f t="shared" si="30"/>
        <v/>
      </c>
      <c r="BQ70" s="16" t="str">
        <f t="shared" si="31"/>
        <v/>
      </c>
      <c r="BR70" s="16" t="str">
        <f t="shared" si="32"/>
        <v/>
      </c>
      <c r="BS70" s="16" t="str">
        <f t="shared" si="33"/>
        <v/>
      </c>
      <c r="BT70" s="16" t="str">
        <f t="shared" si="34"/>
        <v/>
      </c>
      <c r="BU70" s="16" t="str">
        <f t="shared" si="34"/>
        <v/>
      </c>
      <c r="BV70" s="16" t="str">
        <f t="shared" si="34"/>
        <v/>
      </c>
      <c r="BW70" s="16" t="str">
        <f t="shared" si="34"/>
        <v/>
      </c>
      <c r="BX70" s="17"/>
      <c r="CA70" s="48"/>
      <c r="CB70" s="47"/>
      <c r="CC70" s="47"/>
      <c r="CD70" s="69" t="str">
        <f t="shared" si="3"/>
        <v/>
      </c>
      <c r="CE70" s="69" t="str">
        <f>IF(ISBLANK($D70),"",CHOOSE($D70,Certification!$C$32,Certification!$C$48,Certification!$C$64,Certification!$C$80,Certification!$C$96))</f>
        <v/>
      </c>
      <c r="CF70" s="69" t="str">
        <f>IF(ISBLANK($D70),"",CHOOSE($D70,Certification!$C$33,Certification!$C$49,Certification!$C$65,Certification!$C$81,Certification!$C$97))</f>
        <v/>
      </c>
      <c r="CG70" s="69" t="str">
        <f>IF(ISBLANK($D70),"",CHOOSE($D70,Certification!$C$34,Certification!$C$50,Certification!$C$66,Certification!$C$82,Certification!$C$98))</f>
        <v/>
      </c>
      <c r="CH70" s="69" t="str">
        <f>IF(ISBLANK($D70),"",CHOOSE($D70,Certification!$C$35,Certification!$C$51,Certification!$C$67,Certification!$C$83,Certification!$C$99))</f>
        <v/>
      </c>
      <c r="CI70" s="69" t="str">
        <f>IF(ISBLANK($D70),"",CHOOSE($D70,Certification!$C$36,Certification!$C$52,Certification!$C$68,Certification!$C$84,Certification!$C$100))</f>
        <v/>
      </c>
      <c r="CJ70" s="69" t="str">
        <f>IF(ISBLANK($D70),"",CHOOSE($D70,Certification!$C$37,Certification!$C$53,Certification!$C$69,Certification!$C$85,Certification!$C$101))</f>
        <v/>
      </c>
      <c r="CK70" s="190" t="str">
        <f>IF(ISBLANK($D70),"",CHOOSE($D70,Certification!$G$39,Certification!$G$55,Certification!$G$71,Certification!$G$87,Certification!$G$103))</f>
        <v/>
      </c>
      <c r="CL70" s="190" t="str">
        <f>IF(ISBLANK($D70),"",CHOOSE($D70,Certification!$G$40,Certification!$G$56,Certification!$G$72,Certification!$G$88,Certification!$G$104))</f>
        <v/>
      </c>
      <c r="CM70" s="190" t="str">
        <f>IF(ISBLANK($D70),"",CHOOSE($D70,Certification!$G$41,Certification!$G$57,Certification!$G$73,Certification!$G$89,Certification!$G$105))</f>
        <v/>
      </c>
      <c r="CN70" s="69" t="str">
        <f>IF(ISBLANK($D70),"",CHOOSE($D70,IF(ISBLANK(Certification!$C$43),"",Certification!$C$43),IF(ISBLANK(Certification!$C$59),"",Certification!$C$59),IF(ISBLANK(Certification!$C$75),"",Certification!$C$75),IF(ISBLANK(Certification!$C$91),"",Certification!$C$91),IF(ISBLANK(Certification!$C$107),"",Certification!$C$107)))</f>
        <v/>
      </c>
      <c r="CO70" s="69" t="str">
        <f>IF(ISBLANK($D70),"",CHOOSE($D70,IF(ISBLANK(Certification!$C$45),"",Certification!$C$45),IF(ISBLANK(Certification!$C$61),"",Certification!$C$61),IF(ISBLANK(Certification!$C$77),"",Certification!$C$77),IF(ISBLANK(Certification!$C$93),"",Certification!$C$93),IF(ISBLANK(Certification!$C$109),"",Certification!$C$109)))</f>
        <v/>
      </c>
      <c r="CQ70" s="20" t="s">
        <v>9</v>
      </c>
    </row>
    <row r="71" spans="1:95" s="18" customFormat="1" ht="25.5" x14ac:dyDescent="0.2">
      <c r="A71" s="64">
        <v>62</v>
      </c>
      <c r="B71" s="65" t="str">
        <f t="shared" si="1"/>
        <v/>
      </c>
      <c r="C71" s="230"/>
      <c r="D71" s="31"/>
      <c r="E71" s="233"/>
      <c r="F71" s="233"/>
      <c r="G71" s="233"/>
      <c r="H71" s="32"/>
      <c r="I71" s="31"/>
      <c r="J71" s="32"/>
      <c r="K71" s="32"/>
      <c r="L71" s="32"/>
      <c r="M71" s="56"/>
      <c r="N71" s="32"/>
      <c r="O71" s="56"/>
      <c r="P71" s="31"/>
      <c r="Q71" s="51"/>
      <c r="R71" s="31"/>
      <c r="S71" s="31"/>
      <c r="T71" s="32"/>
      <c r="U71" s="32"/>
      <c r="V71" s="32"/>
      <c r="W71" s="32"/>
      <c r="X71" s="32"/>
      <c r="Y71" s="32"/>
      <c r="Z71" s="32"/>
      <c r="AA71" s="32"/>
      <c r="AB71" s="32"/>
      <c r="AC71" s="32"/>
      <c r="AD71" s="32"/>
      <c r="AE71" s="32"/>
      <c r="AF71" s="32"/>
      <c r="AG71" s="32"/>
      <c r="AH71" s="58"/>
      <c r="AI71" s="51"/>
      <c r="AJ71" s="31"/>
      <c r="AK71" s="31"/>
      <c r="AL71" s="31"/>
      <c r="AM71" s="15"/>
      <c r="AN71" s="16" t="str">
        <f t="shared" si="4"/>
        <v/>
      </c>
      <c r="AO71" s="16" t="str">
        <f t="shared" si="5"/>
        <v/>
      </c>
      <c r="AP71" s="16" t="str">
        <f t="shared" si="6"/>
        <v/>
      </c>
      <c r="AQ71" s="16" t="str">
        <f t="shared" si="7"/>
        <v/>
      </c>
      <c r="AR71" s="16" t="str">
        <f t="shared" si="8"/>
        <v/>
      </c>
      <c r="AS71" s="16" t="str">
        <f t="shared" si="9"/>
        <v/>
      </c>
      <c r="AT71" s="16" t="str">
        <f t="shared" si="2"/>
        <v/>
      </c>
      <c r="AU71" s="16" t="str">
        <f t="shared" si="10"/>
        <v/>
      </c>
      <c r="AV71" s="16" t="str">
        <f t="shared" si="11"/>
        <v/>
      </c>
      <c r="AW71" s="16" t="str">
        <f t="shared" si="12"/>
        <v/>
      </c>
      <c r="AX71" s="16" t="str">
        <f t="shared" si="13"/>
        <v/>
      </c>
      <c r="AY71" s="16" t="str">
        <f t="shared" si="14"/>
        <v/>
      </c>
      <c r="AZ71" s="16" t="str">
        <f t="shared" si="15"/>
        <v/>
      </c>
      <c r="BA71" s="16" t="str">
        <f t="shared" si="16"/>
        <v/>
      </c>
      <c r="BB71" s="16" t="str">
        <f t="shared" si="16"/>
        <v/>
      </c>
      <c r="BC71" s="16" t="str">
        <f t="shared" si="17"/>
        <v/>
      </c>
      <c r="BD71" s="16" t="str">
        <f t="shared" si="18"/>
        <v/>
      </c>
      <c r="BE71" s="16" t="str">
        <f t="shared" si="19"/>
        <v/>
      </c>
      <c r="BF71" s="16" t="str">
        <f t="shared" si="20"/>
        <v/>
      </c>
      <c r="BG71" s="16" t="str">
        <f t="shared" si="21"/>
        <v/>
      </c>
      <c r="BH71" s="16" t="str">
        <f t="shared" si="22"/>
        <v/>
      </c>
      <c r="BI71" s="16" t="str">
        <f t="shared" si="23"/>
        <v/>
      </c>
      <c r="BJ71" s="16" t="str">
        <f t="shared" si="24"/>
        <v/>
      </c>
      <c r="BK71" s="16" t="str">
        <f t="shared" si="25"/>
        <v/>
      </c>
      <c r="BL71" s="16" t="str">
        <f t="shared" si="26"/>
        <v/>
      </c>
      <c r="BM71" s="16" t="str">
        <f t="shared" si="27"/>
        <v/>
      </c>
      <c r="BN71" s="16" t="str">
        <f t="shared" si="28"/>
        <v/>
      </c>
      <c r="BO71" s="16" t="str">
        <f t="shared" si="29"/>
        <v/>
      </c>
      <c r="BP71" s="16" t="str">
        <f t="shared" si="30"/>
        <v/>
      </c>
      <c r="BQ71" s="16" t="str">
        <f t="shared" si="31"/>
        <v/>
      </c>
      <c r="BR71" s="16" t="str">
        <f t="shared" si="32"/>
        <v/>
      </c>
      <c r="BS71" s="16" t="str">
        <f t="shared" si="33"/>
        <v/>
      </c>
      <c r="BT71" s="16" t="str">
        <f t="shared" si="34"/>
        <v/>
      </c>
      <c r="BU71" s="16" t="str">
        <f t="shared" si="34"/>
        <v/>
      </c>
      <c r="BV71" s="16" t="str">
        <f t="shared" si="34"/>
        <v/>
      </c>
      <c r="BW71" s="16" t="str">
        <f t="shared" si="34"/>
        <v/>
      </c>
      <c r="BX71" s="17"/>
      <c r="CA71" s="48"/>
      <c r="CB71" s="47"/>
      <c r="CC71" s="47"/>
      <c r="CD71" s="69" t="str">
        <f t="shared" si="3"/>
        <v/>
      </c>
      <c r="CE71" s="69" t="str">
        <f>IF(ISBLANK($D71),"",CHOOSE($D71,Certification!$C$32,Certification!$C$48,Certification!$C$64,Certification!$C$80,Certification!$C$96))</f>
        <v/>
      </c>
      <c r="CF71" s="69" t="str">
        <f>IF(ISBLANK($D71),"",CHOOSE($D71,Certification!$C$33,Certification!$C$49,Certification!$C$65,Certification!$C$81,Certification!$C$97))</f>
        <v/>
      </c>
      <c r="CG71" s="69" t="str">
        <f>IF(ISBLANK($D71),"",CHOOSE($D71,Certification!$C$34,Certification!$C$50,Certification!$C$66,Certification!$C$82,Certification!$C$98))</f>
        <v/>
      </c>
      <c r="CH71" s="69" t="str">
        <f>IF(ISBLANK($D71),"",CHOOSE($D71,Certification!$C$35,Certification!$C$51,Certification!$C$67,Certification!$C$83,Certification!$C$99))</f>
        <v/>
      </c>
      <c r="CI71" s="69" t="str">
        <f>IF(ISBLANK($D71),"",CHOOSE($D71,Certification!$C$36,Certification!$C$52,Certification!$C$68,Certification!$C$84,Certification!$C$100))</f>
        <v/>
      </c>
      <c r="CJ71" s="69" t="str">
        <f>IF(ISBLANK($D71),"",CHOOSE($D71,Certification!$C$37,Certification!$C$53,Certification!$C$69,Certification!$C$85,Certification!$C$101))</f>
        <v/>
      </c>
      <c r="CK71" s="190" t="str">
        <f>IF(ISBLANK($D71),"",CHOOSE($D71,Certification!$G$39,Certification!$G$55,Certification!$G$71,Certification!$G$87,Certification!$G$103))</f>
        <v/>
      </c>
      <c r="CL71" s="190" t="str">
        <f>IF(ISBLANK($D71),"",CHOOSE($D71,Certification!$G$40,Certification!$G$56,Certification!$G$72,Certification!$G$88,Certification!$G$104))</f>
        <v/>
      </c>
      <c r="CM71" s="190" t="str">
        <f>IF(ISBLANK($D71),"",CHOOSE($D71,Certification!$G$41,Certification!$G$57,Certification!$G$73,Certification!$G$89,Certification!$G$105))</f>
        <v/>
      </c>
      <c r="CN71" s="69" t="str">
        <f>IF(ISBLANK($D71),"",CHOOSE($D71,IF(ISBLANK(Certification!$C$43),"",Certification!$C$43),IF(ISBLANK(Certification!$C$59),"",Certification!$C$59),IF(ISBLANK(Certification!$C$75),"",Certification!$C$75),IF(ISBLANK(Certification!$C$91),"",Certification!$C$91),IF(ISBLANK(Certification!$C$107),"",Certification!$C$107)))</f>
        <v/>
      </c>
      <c r="CO71" s="69" t="str">
        <f>IF(ISBLANK($D71),"",CHOOSE($D71,IF(ISBLANK(Certification!$C$45),"",Certification!$C$45),IF(ISBLANK(Certification!$C$61),"",Certification!$C$61),IF(ISBLANK(Certification!$C$77),"",Certification!$C$77),IF(ISBLANK(Certification!$C$93),"",Certification!$C$93),IF(ISBLANK(Certification!$C$109),"",Certification!$C$109)))</f>
        <v/>
      </c>
      <c r="CQ71" s="20" t="s">
        <v>9</v>
      </c>
    </row>
    <row r="72" spans="1:95" s="18" customFormat="1" ht="25.5" x14ac:dyDescent="0.2">
      <c r="A72" s="64">
        <v>63</v>
      </c>
      <c r="B72" s="65" t="str">
        <f t="shared" si="1"/>
        <v/>
      </c>
      <c r="C72" s="230"/>
      <c r="D72" s="31"/>
      <c r="E72" s="233"/>
      <c r="F72" s="233"/>
      <c r="G72" s="233"/>
      <c r="H72" s="32"/>
      <c r="I72" s="31"/>
      <c r="J72" s="32"/>
      <c r="K72" s="32"/>
      <c r="L72" s="32"/>
      <c r="M72" s="56"/>
      <c r="N72" s="32"/>
      <c r="O72" s="56"/>
      <c r="P72" s="31"/>
      <c r="Q72" s="51"/>
      <c r="R72" s="31"/>
      <c r="S72" s="31"/>
      <c r="T72" s="32"/>
      <c r="U72" s="32"/>
      <c r="V72" s="32"/>
      <c r="W72" s="32"/>
      <c r="X72" s="32"/>
      <c r="Y72" s="32"/>
      <c r="Z72" s="32"/>
      <c r="AA72" s="32"/>
      <c r="AB72" s="32"/>
      <c r="AC72" s="32"/>
      <c r="AD72" s="32"/>
      <c r="AE72" s="32"/>
      <c r="AF72" s="32"/>
      <c r="AG72" s="32"/>
      <c r="AH72" s="58"/>
      <c r="AI72" s="51"/>
      <c r="AJ72" s="31"/>
      <c r="AK72" s="31"/>
      <c r="AL72" s="31"/>
      <c r="AM72" s="15"/>
      <c r="AN72" s="16" t="str">
        <f t="shared" si="4"/>
        <v/>
      </c>
      <c r="AO72" s="16" t="str">
        <f t="shared" si="5"/>
        <v/>
      </c>
      <c r="AP72" s="16" t="str">
        <f t="shared" si="6"/>
        <v/>
      </c>
      <c r="AQ72" s="16" t="str">
        <f t="shared" si="7"/>
        <v/>
      </c>
      <c r="AR72" s="16" t="str">
        <f t="shared" si="8"/>
        <v/>
      </c>
      <c r="AS72" s="16" t="str">
        <f t="shared" si="9"/>
        <v/>
      </c>
      <c r="AT72" s="16" t="str">
        <f t="shared" si="2"/>
        <v/>
      </c>
      <c r="AU72" s="16" t="str">
        <f t="shared" si="10"/>
        <v/>
      </c>
      <c r="AV72" s="16" t="str">
        <f t="shared" si="11"/>
        <v/>
      </c>
      <c r="AW72" s="16" t="str">
        <f t="shared" si="12"/>
        <v/>
      </c>
      <c r="AX72" s="16" t="str">
        <f t="shared" si="13"/>
        <v/>
      </c>
      <c r="AY72" s="16" t="str">
        <f t="shared" si="14"/>
        <v/>
      </c>
      <c r="AZ72" s="16" t="str">
        <f t="shared" si="15"/>
        <v/>
      </c>
      <c r="BA72" s="16" t="str">
        <f t="shared" si="16"/>
        <v/>
      </c>
      <c r="BB72" s="16" t="str">
        <f t="shared" si="16"/>
        <v/>
      </c>
      <c r="BC72" s="16" t="str">
        <f t="shared" si="17"/>
        <v/>
      </c>
      <c r="BD72" s="16" t="str">
        <f t="shared" si="18"/>
        <v/>
      </c>
      <c r="BE72" s="16" t="str">
        <f t="shared" si="19"/>
        <v/>
      </c>
      <c r="BF72" s="16" t="str">
        <f t="shared" si="20"/>
        <v/>
      </c>
      <c r="BG72" s="16" t="str">
        <f t="shared" si="21"/>
        <v/>
      </c>
      <c r="BH72" s="16" t="str">
        <f t="shared" si="22"/>
        <v/>
      </c>
      <c r="BI72" s="16" t="str">
        <f t="shared" si="23"/>
        <v/>
      </c>
      <c r="BJ72" s="16" t="str">
        <f t="shared" si="24"/>
        <v/>
      </c>
      <c r="BK72" s="16" t="str">
        <f t="shared" si="25"/>
        <v/>
      </c>
      <c r="BL72" s="16" t="str">
        <f t="shared" si="26"/>
        <v/>
      </c>
      <c r="BM72" s="16" t="str">
        <f t="shared" si="27"/>
        <v/>
      </c>
      <c r="BN72" s="16" t="str">
        <f t="shared" si="28"/>
        <v/>
      </c>
      <c r="BO72" s="16" t="str">
        <f t="shared" si="29"/>
        <v/>
      </c>
      <c r="BP72" s="16" t="str">
        <f t="shared" si="30"/>
        <v/>
      </c>
      <c r="BQ72" s="16" t="str">
        <f t="shared" si="31"/>
        <v/>
      </c>
      <c r="BR72" s="16" t="str">
        <f t="shared" si="32"/>
        <v/>
      </c>
      <c r="BS72" s="16" t="str">
        <f t="shared" si="33"/>
        <v/>
      </c>
      <c r="BT72" s="16" t="str">
        <f t="shared" si="34"/>
        <v/>
      </c>
      <c r="BU72" s="16" t="str">
        <f t="shared" si="34"/>
        <v/>
      </c>
      <c r="BV72" s="16" t="str">
        <f t="shared" si="34"/>
        <v/>
      </c>
      <c r="BW72" s="16" t="str">
        <f t="shared" si="34"/>
        <v/>
      </c>
      <c r="BX72" s="17"/>
      <c r="CB72" s="19"/>
      <c r="CC72" s="19"/>
      <c r="CD72" s="69" t="str">
        <f t="shared" si="3"/>
        <v/>
      </c>
      <c r="CE72" s="69" t="str">
        <f>IF(ISBLANK($D72),"",CHOOSE($D72,Certification!$C$32,Certification!$C$48,Certification!$C$64,Certification!$C$80,Certification!$C$96))</f>
        <v/>
      </c>
      <c r="CF72" s="69" t="str">
        <f>IF(ISBLANK($D72),"",CHOOSE($D72,Certification!$C$33,Certification!$C$49,Certification!$C$65,Certification!$C$81,Certification!$C$97))</f>
        <v/>
      </c>
      <c r="CG72" s="69" t="str">
        <f>IF(ISBLANK($D72),"",CHOOSE($D72,Certification!$C$34,Certification!$C$50,Certification!$C$66,Certification!$C$82,Certification!$C$98))</f>
        <v/>
      </c>
      <c r="CH72" s="69" t="str">
        <f>IF(ISBLANK($D72),"",CHOOSE($D72,Certification!$C$35,Certification!$C$51,Certification!$C$67,Certification!$C$83,Certification!$C$99))</f>
        <v/>
      </c>
      <c r="CI72" s="69" t="str">
        <f>IF(ISBLANK($D72),"",CHOOSE($D72,Certification!$C$36,Certification!$C$52,Certification!$C$68,Certification!$C$84,Certification!$C$100))</f>
        <v/>
      </c>
      <c r="CJ72" s="69" t="str">
        <f>IF(ISBLANK($D72),"",CHOOSE($D72,Certification!$C$37,Certification!$C$53,Certification!$C$69,Certification!$C$85,Certification!$C$101))</f>
        <v/>
      </c>
      <c r="CK72" s="190" t="str">
        <f>IF(ISBLANK($D72),"",CHOOSE($D72,Certification!$G$39,Certification!$G$55,Certification!$G$71,Certification!$G$87,Certification!$G$103))</f>
        <v/>
      </c>
      <c r="CL72" s="190" t="str">
        <f>IF(ISBLANK($D72),"",CHOOSE($D72,Certification!$G$40,Certification!$G$56,Certification!$G$72,Certification!$G$88,Certification!$G$104))</f>
        <v/>
      </c>
      <c r="CM72" s="190" t="str">
        <f>IF(ISBLANK($D72),"",CHOOSE($D72,Certification!$G$41,Certification!$G$57,Certification!$G$73,Certification!$G$89,Certification!$G$105))</f>
        <v/>
      </c>
      <c r="CN72" s="69" t="str">
        <f>IF(ISBLANK($D72),"",CHOOSE($D72,IF(ISBLANK(Certification!$C$43),"",Certification!$C$43),IF(ISBLANK(Certification!$C$59),"",Certification!$C$59),IF(ISBLANK(Certification!$C$75),"",Certification!$C$75),IF(ISBLANK(Certification!$C$91),"",Certification!$C$91),IF(ISBLANK(Certification!$C$107),"",Certification!$C$107)))</f>
        <v/>
      </c>
      <c r="CO72" s="69" t="str">
        <f>IF(ISBLANK($D72),"",CHOOSE($D72,IF(ISBLANK(Certification!$C$45),"",Certification!$C$45),IF(ISBLANK(Certification!$C$61),"",Certification!$C$61),IF(ISBLANK(Certification!$C$77),"",Certification!$C$77),IF(ISBLANK(Certification!$C$93),"",Certification!$C$93),IF(ISBLANK(Certification!$C$109),"",Certification!$C$109)))</f>
        <v/>
      </c>
      <c r="CQ72" s="20" t="s">
        <v>9</v>
      </c>
    </row>
    <row r="73" spans="1:95" s="18" customFormat="1" ht="25.5" x14ac:dyDescent="0.2">
      <c r="A73" s="64">
        <v>64</v>
      </c>
      <c r="B73" s="65" t="str">
        <f t="shared" si="1"/>
        <v/>
      </c>
      <c r="C73" s="230"/>
      <c r="D73" s="31"/>
      <c r="E73" s="233"/>
      <c r="F73" s="233"/>
      <c r="G73" s="233"/>
      <c r="H73" s="32"/>
      <c r="I73" s="31"/>
      <c r="J73" s="32"/>
      <c r="K73" s="32"/>
      <c r="L73" s="32"/>
      <c r="M73" s="56"/>
      <c r="N73" s="32"/>
      <c r="O73" s="56"/>
      <c r="P73" s="31"/>
      <c r="Q73" s="51"/>
      <c r="R73" s="31"/>
      <c r="S73" s="31"/>
      <c r="T73" s="32"/>
      <c r="U73" s="32"/>
      <c r="V73" s="32"/>
      <c r="W73" s="32"/>
      <c r="X73" s="32"/>
      <c r="Y73" s="32"/>
      <c r="Z73" s="32"/>
      <c r="AA73" s="32"/>
      <c r="AB73" s="32"/>
      <c r="AC73" s="32"/>
      <c r="AD73" s="32"/>
      <c r="AE73" s="32"/>
      <c r="AF73" s="32"/>
      <c r="AG73" s="32"/>
      <c r="AH73" s="58"/>
      <c r="AI73" s="51"/>
      <c r="AJ73" s="31"/>
      <c r="AK73" s="31"/>
      <c r="AL73" s="31"/>
      <c r="AM73" s="15"/>
      <c r="AN73" s="16" t="str">
        <f t="shared" si="4"/>
        <v/>
      </c>
      <c r="AO73" s="16" t="str">
        <f t="shared" si="5"/>
        <v/>
      </c>
      <c r="AP73" s="16" t="str">
        <f t="shared" si="6"/>
        <v/>
      </c>
      <c r="AQ73" s="16" t="str">
        <f t="shared" si="7"/>
        <v/>
      </c>
      <c r="AR73" s="16" t="str">
        <f t="shared" si="8"/>
        <v/>
      </c>
      <c r="AS73" s="16" t="str">
        <f t="shared" si="9"/>
        <v/>
      </c>
      <c r="AT73" s="16" t="str">
        <f t="shared" si="2"/>
        <v/>
      </c>
      <c r="AU73" s="16" t="str">
        <f t="shared" si="10"/>
        <v/>
      </c>
      <c r="AV73" s="16" t="str">
        <f t="shared" si="11"/>
        <v/>
      </c>
      <c r="AW73" s="16" t="str">
        <f t="shared" si="12"/>
        <v/>
      </c>
      <c r="AX73" s="16" t="str">
        <f t="shared" si="13"/>
        <v/>
      </c>
      <c r="AY73" s="16" t="str">
        <f t="shared" si="14"/>
        <v/>
      </c>
      <c r="AZ73" s="16" t="str">
        <f t="shared" si="15"/>
        <v/>
      </c>
      <c r="BA73" s="16" t="str">
        <f t="shared" si="16"/>
        <v/>
      </c>
      <c r="BB73" s="16" t="str">
        <f t="shared" si="16"/>
        <v/>
      </c>
      <c r="BC73" s="16" t="str">
        <f t="shared" si="17"/>
        <v/>
      </c>
      <c r="BD73" s="16" t="str">
        <f t="shared" si="18"/>
        <v/>
      </c>
      <c r="BE73" s="16" t="str">
        <f t="shared" si="19"/>
        <v/>
      </c>
      <c r="BF73" s="16" t="str">
        <f t="shared" si="20"/>
        <v/>
      </c>
      <c r="BG73" s="16" t="str">
        <f t="shared" si="21"/>
        <v/>
      </c>
      <c r="BH73" s="16" t="str">
        <f t="shared" si="22"/>
        <v/>
      </c>
      <c r="BI73" s="16" t="str">
        <f t="shared" si="23"/>
        <v/>
      </c>
      <c r="BJ73" s="16" t="str">
        <f t="shared" si="24"/>
        <v/>
      </c>
      <c r="BK73" s="16" t="str">
        <f t="shared" si="25"/>
        <v/>
      </c>
      <c r="BL73" s="16" t="str">
        <f t="shared" si="26"/>
        <v/>
      </c>
      <c r="BM73" s="16" t="str">
        <f t="shared" si="27"/>
        <v/>
      </c>
      <c r="BN73" s="16" t="str">
        <f t="shared" si="28"/>
        <v/>
      </c>
      <c r="BO73" s="16" t="str">
        <f t="shared" si="29"/>
        <v/>
      </c>
      <c r="BP73" s="16" t="str">
        <f t="shared" si="30"/>
        <v/>
      </c>
      <c r="BQ73" s="16" t="str">
        <f t="shared" si="31"/>
        <v/>
      </c>
      <c r="BR73" s="16" t="str">
        <f t="shared" si="32"/>
        <v/>
      </c>
      <c r="BS73" s="16" t="str">
        <f t="shared" si="33"/>
        <v/>
      </c>
      <c r="BT73" s="16" t="str">
        <f t="shared" si="34"/>
        <v/>
      </c>
      <c r="BU73" s="16" t="str">
        <f t="shared" si="34"/>
        <v/>
      </c>
      <c r="BV73" s="16" t="str">
        <f t="shared" si="34"/>
        <v/>
      </c>
      <c r="BW73" s="16" t="str">
        <f t="shared" si="34"/>
        <v/>
      </c>
      <c r="BX73" s="17"/>
      <c r="CB73" s="19"/>
      <c r="CC73" s="19"/>
      <c r="CD73" s="69" t="str">
        <f t="shared" si="3"/>
        <v/>
      </c>
      <c r="CE73" s="69" t="str">
        <f>IF(ISBLANK($D73),"",CHOOSE($D73,Certification!$C$32,Certification!$C$48,Certification!$C$64,Certification!$C$80,Certification!$C$96))</f>
        <v/>
      </c>
      <c r="CF73" s="69" t="str">
        <f>IF(ISBLANK($D73),"",CHOOSE($D73,Certification!$C$33,Certification!$C$49,Certification!$C$65,Certification!$C$81,Certification!$C$97))</f>
        <v/>
      </c>
      <c r="CG73" s="69" t="str">
        <f>IF(ISBLANK($D73),"",CHOOSE($D73,Certification!$C$34,Certification!$C$50,Certification!$C$66,Certification!$C$82,Certification!$C$98))</f>
        <v/>
      </c>
      <c r="CH73" s="69" t="str">
        <f>IF(ISBLANK($D73),"",CHOOSE($D73,Certification!$C$35,Certification!$C$51,Certification!$C$67,Certification!$C$83,Certification!$C$99))</f>
        <v/>
      </c>
      <c r="CI73" s="69" t="str">
        <f>IF(ISBLANK($D73),"",CHOOSE($D73,Certification!$C$36,Certification!$C$52,Certification!$C$68,Certification!$C$84,Certification!$C$100))</f>
        <v/>
      </c>
      <c r="CJ73" s="69" t="str">
        <f>IF(ISBLANK($D73),"",CHOOSE($D73,Certification!$C$37,Certification!$C$53,Certification!$C$69,Certification!$C$85,Certification!$C$101))</f>
        <v/>
      </c>
      <c r="CK73" s="190" t="str">
        <f>IF(ISBLANK($D73),"",CHOOSE($D73,Certification!$G$39,Certification!$G$55,Certification!$G$71,Certification!$G$87,Certification!$G$103))</f>
        <v/>
      </c>
      <c r="CL73" s="190" t="str">
        <f>IF(ISBLANK($D73),"",CHOOSE($D73,Certification!$G$40,Certification!$G$56,Certification!$G$72,Certification!$G$88,Certification!$G$104))</f>
        <v/>
      </c>
      <c r="CM73" s="190" t="str">
        <f>IF(ISBLANK($D73),"",CHOOSE($D73,Certification!$G$41,Certification!$G$57,Certification!$G$73,Certification!$G$89,Certification!$G$105))</f>
        <v/>
      </c>
      <c r="CN73" s="69" t="str">
        <f>IF(ISBLANK($D73),"",CHOOSE($D73,IF(ISBLANK(Certification!$C$43),"",Certification!$C$43),IF(ISBLANK(Certification!$C$59),"",Certification!$C$59),IF(ISBLANK(Certification!$C$75),"",Certification!$C$75),IF(ISBLANK(Certification!$C$91),"",Certification!$C$91),IF(ISBLANK(Certification!$C$107),"",Certification!$C$107)))</f>
        <v/>
      </c>
      <c r="CO73" s="69" t="str">
        <f>IF(ISBLANK($D73),"",CHOOSE($D73,IF(ISBLANK(Certification!$C$45),"",Certification!$C$45),IF(ISBLANK(Certification!$C$61),"",Certification!$C$61),IF(ISBLANK(Certification!$C$77),"",Certification!$C$77),IF(ISBLANK(Certification!$C$93),"",Certification!$C$93),IF(ISBLANK(Certification!$C$109),"",Certification!$C$109)))</f>
        <v/>
      </c>
      <c r="CQ73" s="20" t="s">
        <v>9</v>
      </c>
    </row>
    <row r="74" spans="1:95" s="18" customFormat="1" ht="25.5" x14ac:dyDescent="0.2">
      <c r="A74" s="64">
        <v>65</v>
      </c>
      <c r="B74" s="65" t="str">
        <f t="shared" ref="B74:B108" si="35">IF(COUNTIF(AN74:BW74,"")=No_of_Columns,"",IF(COUNTIF(AN74:BW74,"ok")=No_of_Columns,"ok","Error"))</f>
        <v/>
      </c>
      <c r="C74" s="230"/>
      <c r="D74" s="31"/>
      <c r="E74" s="233"/>
      <c r="F74" s="233"/>
      <c r="G74" s="233"/>
      <c r="H74" s="32"/>
      <c r="I74" s="31"/>
      <c r="J74" s="32"/>
      <c r="K74" s="32"/>
      <c r="L74" s="32"/>
      <c r="M74" s="56"/>
      <c r="N74" s="32"/>
      <c r="O74" s="56"/>
      <c r="P74" s="31"/>
      <c r="Q74" s="51"/>
      <c r="R74" s="31"/>
      <c r="S74" s="31"/>
      <c r="T74" s="32"/>
      <c r="U74" s="32"/>
      <c r="V74" s="32"/>
      <c r="W74" s="32"/>
      <c r="X74" s="32"/>
      <c r="Y74" s="32"/>
      <c r="Z74" s="32"/>
      <c r="AA74" s="32"/>
      <c r="AB74" s="32"/>
      <c r="AC74" s="32"/>
      <c r="AD74" s="32"/>
      <c r="AE74" s="32"/>
      <c r="AF74" s="32"/>
      <c r="AG74" s="32"/>
      <c r="AH74" s="58"/>
      <c r="AI74" s="51"/>
      <c r="AJ74" s="31"/>
      <c r="AK74" s="31"/>
      <c r="AL74" s="31"/>
      <c r="AM74" s="15"/>
      <c r="AN74" s="16" t="str">
        <f t="shared" si="4"/>
        <v/>
      </c>
      <c r="AO74" s="16" t="str">
        <f t="shared" si="5"/>
        <v/>
      </c>
      <c r="AP74" s="16" t="str">
        <f t="shared" si="6"/>
        <v/>
      </c>
      <c r="AQ74" s="16" t="str">
        <f t="shared" si="7"/>
        <v/>
      </c>
      <c r="AR74" s="16" t="str">
        <f t="shared" si="8"/>
        <v/>
      </c>
      <c r="AS74" s="16" t="str">
        <f t="shared" si="9"/>
        <v/>
      </c>
      <c r="AT74" s="16" t="str">
        <f t="shared" ref="AT74:AT108" si="36">IF(COUNTA($C74:$AL74)=0,"",IF(ISBLANK($I74),"Empty cell",IF($I74&lt;1,"Prod. Cl. should be an int. betw. 1 and "&amp;No_of_Product_Classes,IF($I74&gt;No_of_Product_Classes,"Prod. Cl. should be an int. betw. 1 and "&amp;No_of_Product_Classes,IF($I74=INT($I74),"ok","Prod. Cl. should be an int. betw. 1 and "&amp;No_of_Product_Classes)))))</f>
        <v/>
      </c>
      <c r="AU74" s="16" t="str">
        <f t="shared" si="10"/>
        <v/>
      </c>
      <c r="AV74" s="16" t="str">
        <f t="shared" si="11"/>
        <v/>
      </c>
      <c r="AW74" s="16" t="str">
        <f t="shared" si="12"/>
        <v/>
      </c>
      <c r="AX74" s="16" t="str">
        <f t="shared" si="13"/>
        <v/>
      </c>
      <c r="AY74" s="16" t="str">
        <f t="shared" si="14"/>
        <v/>
      </c>
      <c r="AZ74" s="16" t="str">
        <f t="shared" si="15"/>
        <v/>
      </c>
      <c r="BA74" s="16" t="str">
        <f t="shared" si="16"/>
        <v/>
      </c>
      <c r="BB74" s="16" t="str">
        <f t="shared" si="16"/>
        <v/>
      </c>
      <c r="BC74" s="16" t="str">
        <f t="shared" si="17"/>
        <v/>
      </c>
      <c r="BD74" s="16" t="str">
        <f t="shared" si="18"/>
        <v/>
      </c>
      <c r="BE74" s="16" t="str">
        <f t="shared" si="19"/>
        <v/>
      </c>
      <c r="BF74" s="16" t="str">
        <f t="shared" si="20"/>
        <v/>
      </c>
      <c r="BG74" s="16" t="str">
        <f t="shared" si="21"/>
        <v/>
      </c>
      <c r="BH74" s="16" t="str">
        <f t="shared" si="22"/>
        <v/>
      </c>
      <c r="BI74" s="16" t="str">
        <f t="shared" si="23"/>
        <v/>
      </c>
      <c r="BJ74" s="16" t="str">
        <f t="shared" si="24"/>
        <v/>
      </c>
      <c r="BK74" s="16" t="str">
        <f t="shared" si="25"/>
        <v/>
      </c>
      <c r="BL74" s="16" t="str">
        <f t="shared" si="26"/>
        <v/>
      </c>
      <c r="BM74" s="16" t="str">
        <f t="shared" si="27"/>
        <v/>
      </c>
      <c r="BN74" s="16" t="str">
        <f t="shared" si="28"/>
        <v/>
      </c>
      <c r="BO74" s="16" t="str">
        <f t="shared" si="29"/>
        <v/>
      </c>
      <c r="BP74" s="16" t="str">
        <f t="shared" si="30"/>
        <v/>
      </c>
      <c r="BQ74" s="16" t="str">
        <f t="shared" si="31"/>
        <v/>
      </c>
      <c r="BR74" s="16" t="str">
        <f t="shared" si="32"/>
        <v/>
      </c>
      <c r="BS74" s="16" t="str">
        <f t="shared" si="33"/>
        <v/>
      </c>
      <c r="BT74" s="16" t="str">
        <f t="shared" si="34"/>
        <v/>
      </c>
      <c r="BU74" s="16" t="str">
        <f t="shared" si="34"/>
        <v/>
      </c>
      <c r="BV74" s="16" t="str">
        <f t="shared" si="34"/>
        <v/>
      </c>
      <c r="BW74" s="16" t="str">
        <f t="shared" ref="BW74:BW108" si="37">IF(COUNTA($C74:$AL74)=0,"","ok")</f>
        <v/>
      </c>
      <c r="BX74" s="17"/>
      <c r="CB74" s="19"/>
      <c r="CC74" s="19"/>
      <c r="CD74" s="69" t="str">
        <f t="shared" ref="CD74:CD108" si="38">IF(AT74="ok",VLOOKUP(I74,PrClDesc,2),"")</f>
        <v/>
      </c>
      <c r="CE74" s="69" t="str">
        <f>IF(ISBLANK($D74),"",CHOOSE($D74,Certification!$C$32,Certification!$C$48,Certification!$C$64,Certification!$C$80,Certification!$C$96))</f>
        <v/>
      </c>
      <c r="CF74" s="69" t="str">
        <f>IF(ISBLANK($D74),"",CHOOSE($D74,Certification!$C$33,Certification!$C$49,Certification!$C$65,Certification!$C$81,Certification!$C$97))</f>
        <v/>
      </c>
      <c r="CG74" s="69" t="str">
        <f>IF(ISBLANK($D74),"",CHOOSE($D74,Certification!$C$34,Certification!$C$50,Certification!$C$66,Certification!$C$82,Certification!$C$98))</f>
        <v/>
      </c>
      <c r="CH74" s="69" t="str">
        <f>IF(ISBLANK($D74),"",CHOOSE($D74,Certification!$C$35,Certification!$C$51,Certification!$C$67,Certification!$C$83,Certification!$C$99))</f>
        <v/>
      </c>
      <c r="CI74" s="69" t="str">
        <f>IF(ISBLANK($D74),"",CHOOSE($D74,Certification!$C$36,Certification!$C$52,Certification!$C$68,Certification!$C$84,Certification!$C$100))</f>
        <v/>
      </c>
      <c r="CJ74" s="69" t="str">
        <f>IF(ISBLANK($D74),"",CHOOSE($D74,Certification!$C$37,Certification!$C$53,Certification!$C$69,Certification!$C$85,Certification!$C$101))</f>
        <v/>
      </c>
      <c r="CK74" s="190" t="str">
        <f>IF(ISBLANK($D74),"",CHOOSE($D74,Certification!$G$39,Certification!$G$55,Certification!$G$71,Certification!$G$87,Certification!$G$103))</f>
        <v/>
      </c>
      <c r="CL74" s="190" t="str">
        <f>IF(ISBLANK($D74),"",CHOOSE($D74,Certification!$G$40,Certification!$G$56,Certification!$G$72,Certification!$G$88,Certification!$G$104))</f>
        <v/>
      </c>
      <c r="CM74" s="190" t="str">
        <f>IF(ISBLANK($D74),"",CHOOSE($D74,Certification!$G$41,Certification!$G$57,Certification!$G$73,Certification!$G$89,Certification!$G$105))</f>
        <v/>
      </c>
      <c r="CN74" s="69" t="str">
        <f>IF(ISBLANK($D74),"",CHOOSE($D74,IF(ISBLANK(Certification!$C$43),"",Certification!$C$43),IF(ISBLANK(Certification!$C$59),"",Certification!$C$59),IF(ISBLANK(Certification!$C$75),"",Certification!$C$75),IF(ISBLANK(Certification!$C$91),"",Certification!$C$91),IF(ISBLANK(Certification!$C$107),"",Certification!$C$107)))</f>
        <v/>
      </c>
      <c r="CO74" s="69" t="str">
        <f>IF(ISBLANK($D74),"",CHOOSE($D74,IF(ISBLANK(Certification!$C$45),"",Certification!$C$45),IF(ISBLANK(Certification!$C$61),"",Certification!$C$61),IF(ISBLANK(Certification!$C$77),"",Certification!$C$77),IF(ISBLANK(Certification!$C$93),"",Certification!$C$93),IF(ISBLANK(Certification!$C$109),"",Certification!$C$109)))</f>
        <v/>
      </c>
      <c r="CQ74" s="20" t="s">
        <v>9</v>
      </c>
    </row>
    <row r="75" spans="1:95" s="18" customFormat="1" ht="25.5" x14ac:dyDescent="0.2">
      <c r="A75" s="64">
        <v>66</v>
      </c>
      <c r="B75" s="65" t="str">
        <f t="shared" si="35"/>
        <v/>
      </c>
      <c r="C75" s="230"/>
      <c r="D75" s="31"/>
      <c r="E75" s="233"/>
      <c r="F75" s="233"/>
      <c r="G75" s="233"/>
      <c r="H75" s="32"/>
      <c r="I75" s="31"/>
      <c r="J75" s="32"/>
      <c r="K75" s="32"/>
      <c r="L75" s="32"/>
      <c r="M75" s="56"/>
      <c r="N75" s="32"/>
      <c r="O75" s="56"/>
      <c r="P75" s="31"/>
      <c r="Q75" s="51"/>
      <c r="R75" s="31"/>
      <c r="S75" s="31"/>
      <c r="T75" s="32"/>
      <c r="U75" s="32"/>
      <c r="V75" s="32"/>
      <c r="W75" s="32"/>
      <c r="X75" s="32"/>
      <c r="Y75" s="32"/>
      <c r="Z75" s="32"/>
      <c r="AA75" s="32"/>
      <c r="AB75" s="32"/>
      <c r="AC75" s="32"/>
      <c r="AD75" s="32"/>
      <c r="AE75" s="32"/>
      <c r="AF75" s="32"/>
      <c r="AG75" s="32"/>
      <c r="AH75" s="58"/>
      <c r="AI75" s="51"/>
      <c r="AJ75" s="31"/>
      <c r="AK75" s="31"/>
      <c r="AL75" s="31"/>
      <c r="AM75" s="15"/>
      <c r="AN75" s="16" t="str">
        <f t="shared" ref="AN75:AN108" si="39">IF(COUNTA($C75:$AL75)=0,"",IF(ISBLANK($C75),"Empty cell","ok"))</f>
        <v/>
      </c>
      <c r="AO75" s="16" t="str">
        <f t="shared" ref="AO75:AO108" si="40">IF(COUNTA($C75:$AL75)=0,"",IF($CB$12=3,IF(ISBLANK(D75),"Empty cell",IF(ISNUMBER(D75),IF(D75=INT(D75),IF(D75&gt;0,IF(D75&lt;=$CB$13,"ok","Entry must be a positive integer &lt;= "&amp;$CB$13),"Entry must be a positive integer &lt;= "&amp;$CB$13),"Entry must be a positive integer &lt;= "&amp;$CB$13),"Entry must be a positive integer &lt;= "&amp;$CB$13)),IF(ISBLANK(D75),"ok","Submitter is not a Third-Party Rep.")))</f>
        <v/>
      </c>
      <c r="AP75" s="16" t="str">
        <f t="shared" ref="AP75:AP108" si="41">IF(COUNTA($C75:$AL75)=0,"",IF(ISBLANK($E75),"Empty cell","ok"))</f>
        <v/>
      </c>
      <c r="AQ75" s="16" t="str">
        <f t="shared" ref="AQ75:AQ108" si="42">IF(COUNTA($C75:$AL75)=0,"",IF(ISBLANK($F75),"Empty cell","ok"))</f>
        <v/>
      </c>
      <c r="AR75" s="16" t="str">
        <f t="shared" ref="AR75:AR108" si="43">IF(COUNTA($C75:$AL75)=0,"",IF(ISBLANK($G75),"Empty cell","ok"))</f>
        <v/>
      </c>
      <c r="AS75" s="16" t="str">
        <f t="shared" ref="AS75:AS108" si="44">IF(COUNTA($C75:$AL75)=0,"",IF(ISBLANK($H75),"Empty cell",IF(OR($H75="n",$H75="d",$H75="c",$H75="e",$H75="f"),"ok","Should be n, d, c, e, or f")))</f>
        <v/>
      </c>
      <c r="AT75" s="16" t="str">
        <f t="shared" si="36"/>
        <v/>
      </c>
      <c r="AU75" s="16" t="str">
        <f t="shared" ref="AU75:AU108" si="45">IF(COUNTA($C75:$AL75)=0,"","ok")</f>
        <v/>
      </c>
      <c r="AV75" s="16" t="str">
        <f t="shared" ref="AV75:AV108" si="46">IF(COUNTA($C75:$AL75)=0,"",IF(H75="d","ok",IF(ISBLANK($K75),"Empty cell",IF(ISNUMBER(K75)=FALSE,"Entry should be a positive integer",IF($K75&lt;1,"Entry should be a positive integer",IF($K75=INT($K75),"ok","Entry should be a positive integer"))))))</f>
        <v/>
      </c>
      <c r="AW75" s="16" t="str">
        <f t="shared" ref="AW75:AW108" si="47">IF(COUNTA($C75:$AL75)=0,"",IF(H75="d","ok",IF(ISBLANK(L75),"Empty cell",IF(L75="yes","ok",IF(L75="y","ok",IF(L75="no","ok",IF(L75="n","ok","Entry should be either 'yes', 'y', 'no' or 'n'")))))))</f>
        <v/>
      </c>
      <c r="AX75" s="16" t="str">
        <f t="shared" ref="AX75:AX108" si="48">IF(COUNTA($C75:$AL75)=0,"",IF(H75="d","ok",IF(ISBLANK(L75),IF(ISBLANK(M75),"ok","Waiver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Y75" s="16" t="str">
        <f t="shared" ref="AY75:AY108" si="49">IF(COUNTA($C75:$AL75)=0,"",IF(H75="d","ok",IF(ISBLANK(N75),"Empty cell",IF(N75="yes","ok",IF(N75="y","ok",IF(N75="no","ok",IF(N75="n","ok","Entry should be either 'yes', 'y', 'no' or 'n'")))))))</f>
        <v/>
      </c>
      <c r="AZ75" s="16" t="str">
        <f t="shared" ref="AZ75:AZ108" si="50">IF(COUNTA($C75:$AL75)=0,"",IF(H75="d","ok",IF(ISBLANK(N75),IF(ISBLANK(O75),"ok","Exemption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BA75" s="16" t="str">
        <f t="shared" ref="BA75:BB108" si="51">IF(COUNTA($C75:$AL75)=0,"","ok")</f>
        <v/>
      </c>
      <c r="BB75" s="16" t="str">
        <f t="shared" si="51"/>
        <v/>
      </c>
      <c r="BC75" s="16" t="str">
        <f t="shared" ref="BC75:BC108" si="52">IF(COUNTA($C75:$AL75)=0,"",IF(H75="d","ok",IF(ISBLANK($R75),"Empty cell",IF(ISNUMBER($R75),IF($R75&gt;0,"ok","Entry should be greater than 0"),"Entry should be a number"))))</f>
        <v/>
      </c>
      <c r="BD75" s="16" t="str">
        <f t="shared" ref="BD75:BD108" si="53">IF(COUNTA($C75:$AL75)=0,"",IF(H75="d","ok",IF(ISBLANK($S75),"Empty cell",IF(ISNUMBER($S75),IF($S75&gt;0,"ok","Entry should be greater than 0"),"Entry should be a number"))))</f>
        <v/>
      </c>
      <c r="BE75" s="16" t="str">
        <f t="shared" ref="BE75:BE108" si="54">IF(COUNTA($C75:$AL75)=0,"",IF(H75="d","ok",IF(ISBLANK(T75),"Empty cell",IF(T75="yes","ok",IF(T75="y","ok",IF(T75="no","ok",IF(T75="n","ok","Entry should be either 'yes', 'y', 'no' or 'n'")))))))</f>
        <v/>
      </c>
      <c r="BF75" s="16" t="str">
        <f t="shared" ref="BF75:BF108" si="55">IF(COUNTA($C75:$AL75)=0,"",IF(H75="d","ok",IF(ISBLANK($T75),IF(ISBLANK(U75),"ok","Variable defrost question not answered"),IF(OR($T75="yes",$T75="y"),IF(ISBLANK(U75),"Empty cell",IF(ISNUMBER(U75),IF(U75&lt;=0,"Entry should be a positive number","ok"),"Entry should be a positive number")),IF(OR($T75="no",$T75="n"),IF(ISBLANK(U75),"ok","No entry should be made in cell"),IF(ISBLANK(U75),"ok","No entry should be made in cell"))))))</f>
        <v/>
      </c>
      <c r="BG75" s="16" t="str">
        <f t="shared" ref="BG75:BG108" si="56">IF(COUNTA($C75:$AL75)=0,"",IF(H75="d","ok",IF(ISBLANK($T75),IF(ISBLANK(V75),"ok","Variable defrost question not answered"),IF(OR($T75="yes",$T75="y"),IF(ISBLANK(V75),"Empty cell",IF(ISNUMBER(V75),IF(V75&lt;=0,"Entry should be a positive number","ok"),"Entry should be a positive number")),IF(OR($T75="no",$T75="n"),IF(ISBLANK(V75),"ok","No entry should be made in cell"),IF(ISBLANK(V75),"ok","No entry should be made in cell"))))))</f>
        <v/>
      </c>
      <c r="BH75" s="16" t="str">
        <f t="shared" ref="BH75:BH108" si="57">IF(COUNTA($C75:$AL75)=0,"",IF(H75="d","ok",IF(ISBLANK(W75),"Empty cell",IF(W75="yes","ok",IF(W75="y","ok",IF(W75="no","ok",IF(W75="n","ok","Entry should be either 'yes', 'y', 'no' or 'n'")))))))</f>
        <v/>
      </c>
      <c r="BI75" s="16" t="str">
        <f t="shared" ref="BI75:BI108" si="58">IF(COUNTA($C75:$AL75)=0,"",IF(H75="d","ok",IF(ISBLANK($W75),IF(ISBLANK(X75),"ok","Variable anti-sweat heater question not answered"),IF(OR($W75="yes",$W75="y"),IF(ISBLANK(X75),"Empty cell",IF(ISNUMBER(X75),IF(X75&lt;0,"Entry should be &gt;= 0","ok"),"Entry should be &gt;= 0")),IF(OR($W75="no",$W75="n"),IF(ISBLANK(X75),"ok","No entry should be made in cell"),IF(ISBLANK(X75),"ok","No entry should be made in cell"))))))</f>
        <v/>
      </c>
      <c r="BJ75" s="16" t="str">
        <f t="shared" ref="BJ75:BJ108" si="59">IF(COUNTA($C75:$AL75)=0,"",IF(H75="d","ok",IF(ISBLANK($W75),IF(ISBLANK(Y75),"ok","Variable anti-sweat heater question not answered"),IF(OR($W75="yes",$W75="y"),IF(ISBLANK(Y75),"Empty cell",IF(ISNUMBER(Y75),IF(Y75&lt;0,"Entry should be &gt;= 0","ok"),"Entry should be &gt;= 0")),IF(OR($W75="no",$W75="n"),IF(ISBLANK(Y75),"ok","No entry should be made in cell"),IF(ISBLANK(Y75),"ok","No entry should be made in cell"))))))</f>
        <v/>
      </c>
      <c r="BK75" s="16" t="str">
        <f t="shared" ref="BK75:BK108" si="60">IF(COUNTA($C75:$AL75)=0,"",IF(H75="d","ok",IF(ISBLANK($W75),IF(ISBLANK(Z75),"ok","Variable anti-sweat heater question not answered"),IF(OR($W75="yes",$W75="y"),IF(ISBLANK(Z75),"Empty cell",IF(ISNUMBER(Z75),IF(Z75&lt;0,"Entry should be &gt;= 0","ok"),"Entry should be &gt;= 0")),IF(OR($W75="no",$W75="n"),IF(ISBLANK(Z75),"ok","No entry should be made in cell"),IF(ISBLANK(Z75),"ok","No entry should be made in cell"))))))</f>
        <v/>
      </c>
      <c r="BL75" s="16" t="str">
        <f t="shared" ref="BL75:BL108" si="61">IF(COUNTA($C75:$AL75)=0,"",IF(H75="d","ok",IF(ISBLANK($W75),IF(ISBLANK(AA75),"ok","Variable anti-sweat heater question not answered"),IF(OR($W75="yes",$W75="y"),IF(ISBLANK(AA75),"Empty cell",IF(ISNUMBER(AA75),IF(AA75&lt;0,"Entry should be &gt;= 0","ok"),"Entry should be &gt;= 0")),IF(OR($W75="no",$W75="n"),IF(ISBLANK(AA75),"ok","No entry should be made in cell"),IF(ISBLANK(AA75),"ok","No entry should be made in cell"))))))</f>
        <v/>
      </c>
      <c r="BM75" s="16" t="str">
        <f t="shared" ref="BM75:BM108" si="62">IF(COUNTA($C75:$AL75)=0,"",IF(H75="d","ok",IF(ISBLANK($W75),IF(ISBLANK(AB75),"ok","Variable anti-sweat heater question not answered"),IF(OR($W75="yes",$W75="y"),IF(ISBLANK(AB75),"Empty cell",IF(ISNUMBER(AB75),IF(AB75&lt;0,"Entry should be &gt;= 0","ok"),"Entry should be &gt;= 0")),IF(OR($W75="no",$W75="n"),IF(ISBLANK(AB75),"ok","No entry should be made in cell"),IF(ISBLANK(AB75),"ok","No entry should be made in cell"))))))</f>
        <v/>
      </c>
      <c r="BN75" s="16" t="str">
        <f t="shared" ref="BN75:BN108" si="63">IF(COUNTA($C75:$AL75)=0,"",IF(H75="d","ok",IF(ISBLANK($W75),IF(ISBLANK(AC75),"ok","Variable anti-sweat heater question not answered"),IF(OR($W75="yes",$W75="y"),IF(ISBLANK(AC75),"Empty cell",IF(ISNUMBER(AC75),IF(AC75&lt;0,"Entry should be &gt;= 0","ok"),"Entry should be &gt;= 0")),IF(OR($W75="no",$W75="n"),IF(ISBLANK(AC75),"ok","No entry should be made in cell"),IF(ISBLANK(AC75),"ok","No entry should be made in cell"))))))</f>
        <v/>
      </c>
      <c r="BO75" s="16" t="str">
        <f t="shared" ref="BO75:BO108" si="64">IF(COUNTA($C75:$AL75)=0,"",IF(H75="d","ok",IF(ISBLANK($W75),IF(ISBLANK(AD75),"ok","Variable anti-sweat heater question not answered"),IF(OR($W75="yes",$W75="y"),IF(ISBLANK(AD75),"Empty cell",IF(ISNUMBER(AD75),IF(AD75&lt;0,"Entry should be &gt;= 0","ok"),"Entry should be &gt;= 0")),IF(OR($W75="no",$W75="n"),IF(ISBLANK(AD75),"ok","No entry should be made in cell"),IF(ISBLANK(AD75),"ok","No entry should be made in cell"))))))</f>
        <v/>
      </c>
      <c r="BP75" s="16" t="str">
        <f t="shared" ref="BP75:BP108" si="65">IF(COUNTA($C75:$AL75)=0,"",IF(H75="d","ok",IF(ISBLANK($W75),IF(ISBLANK(AE75),"ok","Variable anti-sweat heater question not answered"),IF(OR($W75="yes",$W75="y"),IF(ISBLANK(AE75),"Empty cell",IF(ISNUMBER(AE75),IF(AE75&lt;0,"Entry should be &gt;= 0","ok"),"Entry should be &gt;= 0")),IF(OR($W75="no",$W75="n"),IF(ISBLANK(AE75),"ok","No entry should be made in cell"),IF(ISBLANK(AE75),"ok","No entry should be made in cell"))))))</f>
        <v/>
      </c>
      <c r="BQ75" s="16" t="str">
        <f t="shared" ref="BQ75:BQ108" si="66">IF(COUNTA($C75:$AL75)=0,"",IF(H75="d","ok",IF(ISBLANK($W75),IF(ISBLANK(AF75),"ok","Variable anti-sweat heater question not answered"),IF(OR($W75="yes",$W75="y"),IF(ISBLANK(AF75),"Empty cell",IF(ISNUMBER(AF75),IF(AF75&lt;0,"Entry should be &gt;= 0","ok"),"Entry should be &gt;= 0")),IF(OR($W75="no",$W75="n"),IF(ISBLANK(AF75),"ok","No entry should be made in cell"),IF(ISBLANK(AF75),"ok","No entry should be made in cell"))))))</f>
        <v/>
      </c>
      <c r="BR75" s="16" t="str">
        <f t="shared" ref="BR75:BR108" si="67">IF(COUNTA($C75:$AL75)=0,"",IF(H75="d","ok",IF(ISBLANK($W75),IF(ISBLANK(AG75),"ok","Variable anti-sweat heater question not answered"),IF(OR($W75="yes",$W75="y"),IF(ISBLANK(AG75),"Empty cell",IF(ISNUMBER(AG75),IF(AG75&lt;0,"Entry should be &gt;= 0","ok"),"Entry should be &gt;= 0")),IF(OR($W75="no",$W75="n"),IF(ISBLANK(AG75),"ok","No entry should be made in cell"),IF(ISBLANK(AG75),"ok","No entry should be made in cell"))))))</f>
        <v/>
      </c>
      <c r="BS75" s="16" t="str">
        <f t="shared" ref="BS75:BS108" si="68">IF(COUNTA($C75:$AL75)=0,"",IF(H75="d","ok",IF(ISBLANK(AH75),"Empty cell",IF(AH75="yes","ok",IF(AH75="y","ok",IF(AH75="no","ok",IF(AH75="n","ok","Entry should be either 'yes', 'y', 'no' or 'n'")))))))</f>
        <v/>
      </c>
      <c r="BT75" s="16" t="str">
        <f t="shared" ref="BT75:BV108" si="69">IF(COUNTA($C75:$AL75)=0,"","ok")</f>
        <v/>
      </c>
      <c r="BU75" s="16" t="str">
        <f t="shared" si="69"/>
        <v/>
      </c>
      <c r="BV75" s="16" t="str">
        <f t="shared" si="69"/>
        <v/>
      </c>
      <c r="BW75" s="16" t="str">
        <f t="shared" si="37"/>
        <v/>
      </c>
      <c r="BX75" s="17"/>
      <c r="CB75" s="19"/>
      <c r="CC75" s="19"/>
      <c r="CD75" s="69" t="str">
        <f t="shared" si="38"/>
        <v/>
      </c>
      <c r="CE75" s="69" t="str">
        <f>IF(ISBLANK($D75),"",CHOOSE($D75,Certification!$C$32,Certification!$C$48,Certification!$C$64,Certification!$C$80,Certification!$C$96))</f>
        <v/>
      </c>
      <c r="CF75" s="69" t="str">
        <f>IF(ISBLANK($D75),"",CHOOSE($D75,Certification!$C$33,Certification!$C$49,Certification!$C$65,Certification!$C$81,Certification!$C$97))</f>
        <v/>
      </c>
      <c r="CG75" s="69" t="str">
        <f>IF(ISBLANK($D75),"",CHOOSE($D75,Certification!$C$34,Certification!$C$50,Certification!$C$66,Certification!$C$82,Certification!$C$98))</f>
        <v/>
      </c>
      <c r="CH75" s="69" t="str">
        <f>IF(ISBLANK($D75),"",CHOOSE($D75,Certification!$C$35,Certification!$C$51,Certification!$C$67,Certification!$C$83,Certification!$C$99))</f>
        <v/>
      </c>
      <c r="CI75" s="69" t="str">
        <f>IF(ISBLANK($D75),"",CHOOSE($D75,Certification!$C$36,Certification!$C$52,Certification!$C$68,Certification!$C$84,Certification!$C$100))</f>
        <v/>
      </c>
      <c r="CJ75" s="69" t="str">
        <f>IF(ISBLANK($D75),"",CHOOSE($D75,Certification!$C$37,Certification!$C$53,Certification!$C$69,Certification!$C$85,Certification!$C$101))</f>
        <v/>
      </c>
      <c r="CK75" s="190" t="str">
        <f>IF(ISBLANK($D75),"",CHOOSE($D75,Certification!$G$39,Certification!$G$55,Certification!$G$71,Certification!$G$87,Certification!$G$103))</f>
        <v/>
      </c>
      <c r="CL75" s="190" t="str">
        <f>IF(ISBLANK($D75),"",CHOOSE($D75,Certification!$G$40,Certification!$G$56,Certification!$G$72,Certification!$G$88,Certification!$G$104))</f>
        <v/>
      </c>
      <c r="CM75" s="190" t="str">
        <f>IF(ISBLANK($D75),"",CHOOSE($D75,Certification!$G$41,Certification!$G$57,Certification!$G$73,Certification!$G$89,Certification!$G$105))</f>
        <v/>
      </c>
      <c r="CN75" s="69" t="str">
        <f>IF(ISBLANK($D75),"",CHOOSE($D75,IF(ISBLANK(Certification!$C$43),"",Certification!$C$43),IF(ISBLANK(Certification!$C$59),"",Certification!$C$59),IF(ISBLANK(Certification!$C$75),"",Certification!$C$75),IF(ISBLANK(Certification!$C$91),"",Certification!$C$91),IF(ISBLANK(Certification!$C$107),"",Certification!$C$107)))</f>
        <v/>
      </c>
      <c r="CO75" s="69" t="str">
        <f>IF(ISBLANK($D75),"",CHOOSE($D75,IF(ISBLANK(Certification!$C$45),"",Certification!$C$45),IF(ISBLANK(Certification!$C$61),"",Certification!$C$61),IF(ISBLANK(Certification!$C$77),"",Certification!$C$77),IF(ISBLANK(Certification!$C$93),"",Certification!$C$93),IF(ISBLANK(Certification!$C$109),"",Certification!$C$109)))</f>
        <v/>
      </c>
      <c r="CQ75" s="20" t="s">
        <v>9</v>
      </c>
    </row>
    <row r="76" spans="1:95" s="18" customFormat="1" ht="25.5" x14ac:dyDescent="0.2">
      <c r="A76" s="64">
        <v>67</v>
      </c>
      <c r="B76" s="65" t="str">
        <f t="shared" si="35"/>
        <v/>
      </c>
      <c r="C76" s="230"/>
      <c r="D76" s="31"/>
      <c r="E76" s="233"/>
      <c r="F76" s="233"/>
      <c r="G76" s="233"/>
      <c r="H76" s="32"/>
      <c r="I76" s="31"/>
      <c r="J76" s="32"/>
      <c r="K76" s="32"/>
      <c r="L76" s="32"/>
      <c r="M76" s="56"/>
      <c r="N76" s="32"/>
      <c r="O76" s="56"/>
      <c r="P76" s="31"/>
      <c r="Q76" s="51"/>
      <c r="R76" s="31"/>
      <c r="S76" s="31"/>
      <c r="T76" s="32"/>
      <c r="U76" s="32"/>
      <c r="V76" s="32"/>
      <c r="W76" s="32"/>
      <c r="X76" s="32"/>
      <c r="Y76" s="32"/>
      <c r="Z76" s="32"/>
      <c r="AA76" s="32"/>
      <c r="AB76" s="32"/>
      <c r="AC76" s="32"/>
      <c r="AD76" s="32"/>
      <c r="AE76" s="32"/>
      <c r="AF76" s="32"/>
      <c r="AG76" s="32"/>
      <c r="AH76" s="58"/>
      <c r="AI76" s="51"/>
      <c r="AJ76" s="31"/>
      <c r="AK76" s="31"/>
      <c r="AL76" s="31"/>
      <c r="AM76" s="15"/>
      <c r="AN76" s="16" t="str">
        <f t="shared" si="39"/>
        <v/>
      </c>
      <c r="AO76" s="16" t="str">
        <f t="shared" si="40"/>
        <v/>
      </c>
      <c r="AP76" s="16" t="str">
        <f t="shared" si="41"/>
        <v/>
      </c>
      <c r="AQ76" s="16" t="str">
        <f t="shared" si="42"/>
        <v/>
      </c>
      <c r="AR76" s="16" t="str">
        <f t="shared" si="43"/>
        <v/>
      </c>
      <c r="AS76" s="16" t="str">
        <f t="shared" si="44"/>
        <v/>
      </c>
      <c r="AT76" s="16" t="str">
        <f t="shared" si="36"/>
        <v/>
      </c>
      <c r="AU76" s="16" t="str">
        <f t="shared" si="45"/>
        <v/>
      </c>
      <c r="AV76" s="16" t="str">
        <f t="shared" si="46"/>
        <v/>
      </c>
      <c r="AW76" s="16" t="str">
        <f t="shared" si="47"/>
        <v/>
      </c>
      <c r="AX76" s="16" t="str">
        <f t="shared" si="48"/>
        <v/>
      </c>
      <c r="AY76" s="16" t="str">
        <f t="shared" si="49"/>
        <v/>
      </c>
      <c r="AZ76" s="16" t="str">
        <f t="shared" si="50"/>
        <v/>
      </c>
      <c r="BA76" s="16" t="str">
        <f t="shared" si="51"/>
        <v/>
      </c>
      <c r="BB76" s="16" t="str">
        <f t="shared" si="51"/>
        <v/>
      </c>
      <c r="BC76" s="16" t="str">
        <f t="shared" si="52"/>
        <v/>
      </c>
      <c r="BD76" s="16" t="str">
        <f t="shared" si="53"/>
        <v/>
      </c>
      <c r="BE76" s="16" t="str">
        <f t="shared" si="54"/>
        <v/>
      </c>
      <c r="BF76" s="16" t="str">
        <f t="shared" si="55"/>
        <v/>
      </c>
      <c r="BG76" s="16" t="str">
        <f t="shared" si="56"/>
        <v/>
      </c>
      <c r="BH76" s="16" t="str">
        <f t="shared" si="57"/>
        <v/>
      </c>
      <c r="BI76" s="16" t="str">
        <f t="shared" si="58"/>
        <v/>
      </c>
      <c r="BJ76" s="16" t="str">
        <f t="shared" si="59"/>
        <v/>
      </c>
      <c r="BK76" s="16" t="str">
        <f t="shared" si="60"/>
        <v/>
      </c>
      <c r="BL76" s="16" t="str">
        <f t="shared" si="61"/>
        <v/>
      </c>
      <c r="BM76" s="16" t="str">
        <f t="shared" si="62"/>
        <v/>
      </c>
      <c r="BN76" s="16" t="str">
        <f t="shared" si="63"/>
        <v/>
      </c>
      <c r="BO76" s="16" t="str">
        <f t="shared" si="64"/>
        <v/>
      </c>
      <c r="BP76" s="16" t="str">
        <f t="shared" si="65"/>
        <v/>
      </c>
      <c r="BQ76" s="16" t="str">
        <f t="shared" si="66"/>
        <v/>
      </c>
      <c r="BR76" s="16" t="str">
        <f t="shared" si="67"/>
        <v/>
      </c>
      <c r="BS76" s="16" t="str">
        <f t="shared" si="68"/>
        <v/>
      </c>
      <c r="BT76" s="16" t="str">
        <f t="shared" si="69"/>
        <v/>
      </c>
      <c r="BU76" s="16" t="str">
        <f t="shared" si="69"/>
        <v/>
      </c>
      <c r="BV76" s="16" t="str">
        <f t="shared" si="69"/>
        <v/>
      </c>
      <c r="BW76" s="16" t="str">
        <f t="shared" si="37"/>
        <v/>
      </c>
      <c r="BX76" s="17"/>
      <c r="CB76" s="19"/>
      <c r="CC76" s="19"/>
      <c r="CD76" s="69" t="str">
        <f t="shared" si="38"/>
        <v/>
      </c>
      <c r="CE76" s="69" t="str">
        <f>IF(ISBLANK($D76),"",CHOOSE($D76,Certification!$C$32,Certification!$C$48,Certification!$C$64,Certification!$C$80,Certification!$C$96))</f>
        <v/>
      </c>
      <c r="CF76" s="69" t="str">
        <f>IF(ISBLANK($D76),"",CHOOSE($D76,Certification!$C$33,Certification!$C$49,Certification!$C$65,Certification!$C$81,Certification!$C$97))</f>
        <v/>
      </c>
      <c r="CG76" s="69" t="str">
        <f>IF(ISBLANK($D76),"",CHOOSE($D76,Certification!$C$34,Certification!$C$50,Certification!$C$66,Certification!$C$82,Certification!$C$98))</f>
        <v/>
      </c>
      <c r="CH76" s="69" t="str">
        <f>IF(ISBLANK($D76),"",CHOOSE($D76,Certification!$C$35,Certification!$C$51,Certification!$C$67,Certification!$C$83,Certification!$C$99))</f>
        <v/>
      </c>
      <c r="CI76" s="69" t="str">
        <f>IF(ISBLANK($D76),"",CHOOSE($D76,Certification!$C$36,Certification!$C$52,Certification!$C$68,Certification!$C$84,Certification!$C$100))</f>
        <v/>
      </c>
      <c r="CJ76" s="69" t="str">
        <f>IF(ISBLANK($D76),"",CHOOSE($D76,Certification!$C$37,Certification!$C$53,Certification!$C$69,Certification!$C$85,Certification!$C$101))</f>
        <v/>
      </c>
      <c r="CK76" s="190" t="str">
        <f>IF(ISBLANK($D76),"",CHOOSE($D76,Certification!$G$39,Certification!$G$55,Certification!$G$71,Certification!$G$87,Certification!$G$103))</f>
        <v/>
      </c>
      <c r="CL76" s="190" t="str">
        <f>IF(ISBLANK($D76),"",CHOOSE($D76,Certification!$G$40,Certification!$G$56,Certification!$G$72,Certification!$G$88,Certification!$G$104))</f>
        <v/>
      </c>
      <c r="CM76" s="190" t="str">
        <f>IF(ISBLANK($D76),"",CHOOSE($D76,Certification!$G$41,Certification!$G$57,Certification!$G$73,Certification!$G$89,Certification!$G$105))</f>
        <v/>
      </c>
      <c r="CN76" s="69" t="str">
        <f>IF(ISBLANK($D76),"",CHOOSE($D76,IF(ISBLANK(Certification!$C$43),"",Certification!$C$43),IF(ISBLANK(Certification!$C$59),"",Certification!$C$59),IF(ISBLANK(Certification!$C$75),"",Certification!$C$75),IF(ISBLANK(Certification!$C$91),"",Certification!$C$91),IF(ISBLANK(Certification!$C$107),"",Certification!$C$107)))</f>
        <v/>
      </c>
      <c r="CO76" s="69" t="str">
        <f>IF(ISBLANK($D76),"",CHOOSE($D76,IF(ISBLANK(Certification!$C$45),"",Certification!$C$45),IF(ISBLANK(Certification!$C$61),"",Certification!$C$61),IF(ISBLANK(Certification!$C$77),"",Certification!$C$77),IF(ISBLANK(Certification!$C$93),"",Certification!$C$93),IF(ISBLANK(Certification!$C$109),"",Certification!$C$109)))</f>
        <v/>
      </c>
      <c r="CQ76" s="20" t="s">
        <v>9</v>
      </c>
    </row>
    <row r="77" spans="1:95" s="18" customFormat="1" ht="25.5" x14ac:dyDescent="0.2">
      <c r="A77" s="64">
        <v>68</v>
      </c>
      <c r="B77" s="65" t="str">
        <f t="shared" si="35"/>
        <v/>
      </c>
      <c r="C77" s="230"/>
      <c r="D77" s="31"/>
      <c r="E77" s="233"/>
      <c r="F77" s="233"/>
      <c r="G77" s="233"/>
      <c r="H77" s="32"/>
      <c r="I77" s="31"/>
      <c r="J77" s="32"/>
      <c r="K77" s="32"/>
      <c r="L77" s="32"/>
      <c r="M77" s="56"/>
      <c r="N77" s="32"/>
      <c r="O77" s="56"/>
      <c r="P77" s="31"/>
      <c r="Q77" s="51"/>
      <c r="R77" s="31"/>
      <c r="S77" s="31"/>
      <c r="T77" s="32"/>
      <c r="U77" s="32"/>
      <c r="V77" s="32"/>
      <c r="W77" s="32"/>
      <c r="X77" s="32"/>
      <c r="Y77" s="32"/>
      <c r="Z77" s="32"/>
      <c r="AA77" s="32"/>
      <c r="AB77" s="32"/>
      <c r="AC77" s="32"/>
      <c r="AD77" s="32"/>
      <c r="AE77" s="32"/>
      <c r="AF77" s="32"/>
      <c r="AG77" s="32"/>
      <c r="AH77" s="58"/>
      <c r="AI77" s="51"/>
      <c r="AJ77" s="31"/>
      <c r="AK77" s="31"/>
      <c r="AL77" s="31"/>
      <c r="AM77" s="15"/>
      <c r="AN77" s="16" t="str">
        <f t="shared" si="39"/>
        <v/>
      </c>
      <c r="AO77" s="16" t="str">
        <f t="shared" si="40"/>
        <v/>
      </c>
      <c r="AP77" s="16" t="str">
        <f t="shared" si="41"/>
        <v/>
      </c>
      <c r="AQ77" s="16" t="str">
        <f t="shared" si="42"/>
        <v/>
      </c>
      <c r="AR77" s="16" t="str">
        <f t="shared" si="43"/>
        <v/>
      </c>
      <c r="AS77" s="16" t="str">
        <f t="shared" si="44"/>
        <v/>
      </c>
      <c r="AT77" s="16" t="str">
        <f t="shared" si="36"/>
        <v/>
      </c>
      <c r="AU77" s="16" t="str">
        <f t="shared" si="45"/>
        <v/>
      </c>
      <c r="AV77" s="16" t="str">
        <f t="shared" si="46"/>
        <v/>
      </c>
      <c r="AW77" s="16" t="str">
        <f t="shared" si="47"/>
        <v/>
      </c>
      <c r="AX77" s="16" t="str">
        <f t="shared" si="48"/>
        <v/>
      </c>
      <c r="AY77" s="16" t="str">
        <f t="shared" si="49"/>
        <v/>
      </c>
      <c r="AZ77" s="16" t="str">
        <f t="shared" si="50"/>
        <v/>
      </c>
      <c r="BA77" s="16" t="str">
        <f t="shared" si="51"/>
        <v/>
      </c>
      <c r="BB77" s="16" t="str">
        <f t="shared" si="51"/>
        <v/>
      </c>
      <c r="BC77" s="16" t="str">
        <f t="shared" si="52"/>
        <v/>
      </c>
      <c r="BD77" s="16" t="str">
        <f t="shared" si="53"/>
        <v/>
      </c>
      <c r="BE77" s="16" t="str">
        <f t="shared" si="54"/>
        <v/>
      </c>
      <c r="BF77" s="16" t="str">
        <f t="shared" si="55"/>
        <v/>
      </c>
      <c r="BG77" s="16" t="str">
        <f t="shared" si="56"/>
        <v/>
      </c>
      <c r="BH77" s="16" t="str">
        <f t="shared" si="57"/>
        <v/>
      </c>
      <c r="BI77" s="16" t="str">
        <f t="shared" si="58"/>
        <v/>
      </c>
      <c r="BJ77" s="16" t="str">
        <f t="shared" si="59"/>
        <v/>
      </c>
      <c r="BK77" s="16" t="str">
        <f t="shared" si="60"/>
        <v/>
      </c>
      <c r="BL77" s="16" t="str">
        <f t="shared" si="61"/>
        <v/>
      </c>
      <c r="BM77" s="16" t="str">
        <f t="shared" si="62"/>
        <v/>
      </c>
      <c r="BN77" s="16" t="str">
        <f t="shared" si="63"/>
        <v/>
      </c>
      <c r="BO77" s="16" t="str">
        <f t="shared" si="64"/>
        <v/>
      </c>
      <c r="BP77" s="16" t="str">
        <f t="shared" si="65"/>
        <v/>
      </c>
      <c r="BQ77" s="16" t="str">
        <f t="shared" si="66"/>
        <v/>
      </c>
      <c r="BR77" s="16" t="str">
        <f t="shared" si="67"/>
        <v/>
      </c>
      <c r="BS77" s="16" t="str">
        <f t="shared" si="68"/>
        <v/>
      </c>
      <c r="BT77" s="16" t="str">
        <f t="shared" si="69"/>
        <v/>
      </c>
      <c r="BU77" s="16" t="str">
        <f t="shared" si="69"/>
        <v/>
      </c>
      <c r="BV77" s="16" t="str">
        <f t="shared" si="69"/>
        <v/>
      </c>
      <c r="BW77" s="16" t="str">
        <f t="shared" si="37"/>
        <v/>
      </c>
      <c r="BX77" s="17"/>
      <c r="CB77" s="19"/>
      <c r="CC77" s="19"/>
      <c r="CD77" s="69" t="str">
        <f t="shared" si="38"/>
        <v/>
      </c>
      <c r="CE77" s="69" t="str">
        <f>IF(ISBLANK($D77),"",CHOOSE($D77,Certification!$C$32,Certification!$C$48,Certification!$C$64,Certification!$C$80,Certification!$C$96))</f>
        <v/>
      </c>
      <c r="CF77" s="69" t="str">
        <f>IF(ISBLANK($D77),"",CHOOSE($D77,Certification!$C$33,Certification!$C$49,Certification!$C$65,Certification!$C$81,Certification!$C$97))</f>
        <v/>
      </c>
      <c r="CG77" s="69" t="str">
        <f>IF(ISBLANK($D77),"",CHOOSE($D77,Certification!$C$34,Certification!$C$50,Certification!$C$66,Certification!$C$82,Certification!$C$98))</f>
        <v/>
      </c>
      <c r="CH77" s="69" t="str">
        <f>IF(ISBLANK($D77),"",CHOOSE($D77,Certification!$C$35,Certification!$C$51,Certification!$C$67,Certification!$C$83,Certification!$C$99))</f>
        <v/>
      </c>
      <c r="CI77" s="69" t="str">
        <f>IF(ISBLANK($D77),"",CHOOSE($D77,Certification!$C$36,Certification!$C$52,Certification!$C$68,Certification!$C$84,Certification!$C$100))</f>
        <v/>
      </c>
      <c r="CJ77" s="69" t="str">
        <f>IF(ISBLANK($D77),"",CHOOSE($D77,Certification!$C$37,Certification!$C$53,Certification!$C$69,Certification!$C$85,Certification!$C$101))</f>
        <v/>
      </c>
      <c r="CK77" s="190" t="str">
        <f>IF(ISBLANK($D77),"",CHOOSE($D77,Certification!$G$39,Certification!$G$55,Certification!$G$71,Certification!$G$87,Certification!$G$103))</f>
        <v/>
      </c>
      <c r="CL77" s="190" t="str">
        <f>IF(ISBLANK($D77),"",CHOOSE($D77,Certification!$G$40,Certification!$G$56,Certification!$G$72,Certification!$G$88,Certification!$G$104))</f>
        <v/>
      </c>
      <c r="CM77" s="190" t="str">
        <f>IF(ISBLANK($D77),"",CHOOSE($D77,Certification!$G$41,Certification!$G$57,Certification!$G$73,Certification!$G$89,Certification!$G$105))</f>
        <v/>
      </c>
      <c r="CN77" s="69" t="str">
        <f>IF(ISBLANK($D77),"",CHOOSE($D77,IF(ISBLANK(Certification!$C$43),"",Certification!$C$43),IF(ISBLANK(Certification!$C$59),"",Certification!$C$59),IF(ISBLANK(Certification!$C$75),"",Certification!$C$75),IF(ISBLANK(Certification!$C$91),"",Certification!$C$91),IF(ISBLANK(Certification!$C$107),"",Certification!$C$107)))</f>
        <v/>
      </c>
      <c r="CO77" s="69" t="str">
        <f>IF(ISBLANK($D77),"",CHOOSE($D77,IF(ISBLANK(Certification!$C$45),"",Certification!$C$45),IF(ISBLANK(Certification!$C$61),"",Certification!$C$61),IF(ISBLANK(Certification!$C$77),"",Certification!$C$77),IF(ISBLANK(Certification!$C$93),"",Certification!$C$93),IF(ISBLANK(Certification!$C$109),"",Certification!$C$109)))</f>
        <v/>
      </c>
      <c r="CQ77" s="20" t="s">
        <v>9</v>
      </c>
    </row>
    <row r="78" spans="1:95" s="18" customFormat="1" ht="25.5" x14ac:dyDescent="0.2">
      <c r="A78" s="64">
        <v>69</v>
      </c>
      <c r="B78" s="65" t="str">
        <f t="shared" si="35"/>
        <v/>
      </c>
      <c r="C78" s="230"/>
      <c r="D78" s="31"/>
      <c r="E78" s="233"/>
      <c r="F78" s="233"/>
      <c r="G78" s="233"/>
      <c r="H78" s="32"/>
      <c r="I78" s="31"/>
      <c r="J78" s="32"/>
      <c r="K78" s="32"/>
      <c r="L78" s="32"/>
      <c r="M78" s="56"/>
      <c r="N78" s="32"/>
      <c r="O78" s="56"/>
      <c r="P78" s="31"/>
      <c r="Q78" s="51"/>
      <c r="R78" s="31"/>
      <c r="S78" s="31"/>
      <c r="T78" s="32"/>
      <c r="U78" s="32"/>
      <c r="V78" s="32"/>
      <c r="W78" s="32"/>
      <c r="X78" s="32"/>
      <c r="Y78" s="32"/>
      <c r="Z78" s="32"/>
      <c r="AA78" s="32"/>
      <c r="AB78" s="32"/>
      <c r="AC78" s="32"/>
      <c r="AD78" s="32"/>
      <c r="AE78" s="32"/>
      <c r="AF78" s="32"/>
      <c r="AG78" s="32"/>
      <c r="AH78" s="58"/>
      <c r="AI78" s="51"/>
      <c r="AJ78" s="31"/>
      <c r="AK78" s="31"/>
      <c r="AL78" s="31"/>
      <c r="AM78" s="15"/>
      <c r="AN78" s="16" t="str">
        <f t="shared" si="39"/>
        <v/>
      </c>
      <c r="AO78" s="16" t="str">
        <f t="shared" si="40"/>
        <v/>
      </c>
      <c r="AP78" s="16" t="str">
        <f t="shared" si="41"/>
        <v/>
      </c>
      <c r="AQ78" s="16" t="str">
        <f t="shared" si="42"/>
        <v/>
      </c>
      <c r="AR78" s="16" t="str">
        <f t="shared" si="43"/>
        <v/>
      </c>
      <c r="AS78" s="16" t="str">
        <f t="shared" si="44"/>
        <v/>
      </c>
      <c r="AT78" s="16" t="str">
        <f t="shared" si="36"/>
        <v/>
      </c>
      <c r="AU78" s="16" t="str">
        <f t="shared" si="45"/>
        <v/>
      </c>
      <c r="AV78" s="16" t="str">
        <f t="shared" si="46"/>
        <v/>
      </c>
      <c r="AW78" s="16" t="str">
        <f t="shared" si="47"/>
        <v/>
      </c>
      <c r="AX78" s="16" t="str">
        <f t="shared" si="48"/>
        <v/>
      </c>
      <c r="AY78" s="16" t="str">
        <f t="shared" si="49"/>
        <v/>
      </c>
      <c r="AZ78" s="16" t="str">
        <f t="shared" si="50"/>
        <v/>
      </c>
      <c r="BA78" s="16" t="str">
        <f t="shared" si="51"/>
        <v/>
      </c>
      <c r="BB78" s="16" t="str">
        <f t="shared" si="51"/>
        <v/>
      </c>
      <c r="BC78" s="16" t="str">
        <f t="shared" si="52"/>
        <v/>
      </c>
      <c r="BD78" s="16" t="str">
        <f t="shared" si="53"/>
        <v/>
      </c>
      <c r="BE78" s="16" t="str">
        <f t="shared" si="54"/>
        <v/>
      </c>
      <c r="BF78" s="16" t="str">
        <f t="shared" si="55"/>
        <v/>
      </c>
      <c r="BG78" s="16" t="str">
        <f t="shared" si="56"/>
        <v/>
      </c>
      <c r="BH78" s="16" t="str">
        <f t="shared" si="57"/>
        <v/>
      </c>
      <c r="BI78" s="16" t="str">
        <f t="shared" si="58"/>
        <v/>
      </c>
      <c r="BJ78" s="16" t="str">
        <f t="shared" si="59"/>
        <v/>
      </c>
      <c r="BK78" s="16" t="str">
        <f t="shared" si="60"/>
        <v/>
      </c>
      <c r="BL78" s="16" t="str">
        <f t="shared" si="61"/>
        <v/>
      </c>
      <c r="BM78" s="16" t="str">
        <f t="shared" si="62"/>
        <v/>
      </c>
      <c r="BN78" s="16" t="str">
        <f t="shared" si="63"/>
        <v/>
      </c>
      <c r="BO78" s="16" t="str">
        <f t="shared" si="64"/>
        <v/>
      </c>
      <c r="BP78" s="16" t="str">
        <f t="shared" si="65"/>
        <v/>
      </c>
      <c r="BQ78" s="16" t="str">
        <f t="shared" si="66"/>
        <v/>
      </c>
      <c r="BR78" s="16" t="str">
        <f t="shared" si="67"/>
        <v/>
      </c>
      <c r="BS78" s="16" t="str">
        <f t="shared" si="68"/>
        <v/>
      </c>
      <c r="BT78" s="16" t="str">
        <f t="shared" si="69"/>
        <v/>
      </c>
      <c r="BU78" s="16" t="str">
        <f t="shared" si="69"/>
        <v/>
      </c>
      <c r="BV78" s="16" t="str">
        <f t="shared" si="69"/>
        <v/>
      </c>
      <c r="BW78" s="16" t="str">
        <f t="shared" si="37"/>
        <v/>
      </c>
      <c r="BX78" s="17"/>
      <c r="CB78" s="19"/>
      <c r="CC78" s="19"/>
      <c r="CD78" s="69" t="str">
        <f t="shared" si="38"/>
        <v/>
      </c>
      <c r="CE78" s="69" t="str">
        <f>IF(ISBLANK($D78),"",CHOOSE($D78,Certification!$C$32,Certification!$C$48,Certification!$C$64,Certification!$C$80,Certification!$C$96))</f>
        <v/>
      </c>
      <c r="CF78" s="69" t="str">
        <f>IF(ISBLANK($D78),"",CHOOSE($D78,Certification!$C$33,Certification!$C$49,Certification!$C$65,Certification!$C$81,Certification!$C$97))</f>
        <v/>
      </c>
      <c r="CG78" s="69" t="str">
        <f>IF(ISBLANK($D78),"",CHOOSE($D78,Certification!$C$34,Certification!$C$50,Certification!$C$66,Certification!$C$82,Certification!$C$98))</f>
        <v/>
      </c>
      <c r="CH78" s="69" t="str">
        <f>IF(ISBLANK($D78),"",CHOOSE($D78,Certification!$C$35,Certification!$C$51,Certification!$C$67,Certification!$C$83,Certification!$C$99))</f>
        <v/>
      </c>
      <c r="CI78" s="69" t="str">
        <f>IF(ISBLANK($D78),"",CHOOSE($D78,Certification!$C$36,Certification!$C$52,Certification!$C$68,Certification!$C$84,Certification!$C$100))</f>
        <v/>
      </c>
      <c r="CJ78" s="69" t="str">
        <f>IF(ISBLANK($D78),"",CHOOSE($D78,Certification!$C$37,Certification!$C$53,Certification!$C$69,Certification!$C$85,Certification!$C$101))</f>
        <v/>
      </c>
      <c r="CK78" s="190" t="str">
        <f>IF(ISBLANK($D78),"",CHOOSE($D78,Certification!$G$39,Certification!$G$55,Certification!$G$71,Certification!$G$87,Certification!$G$103))</f>
        <v/>
      </c>
      <c r="CL78" s="190" t="str">
        <f>IF(ISBLANK($D78),"",CHOOSE($D78,Certification!$G$40,Certification!$G$56,Certification!$G$72,Certification!$G$88,Certification!$G$104))</f>
        <v/>
      </c>
      <c r="CM78" s="190" t="str">
        <f>IF(ISBLANK($D78),"",CHOOSE($D78,Certification!$G$41,Certification!$G$57,Certification!$G$73,Certification!$G$89,Certification!$G$105))</f>
        <v/>
      </c>
      <c r="CN78" s="69" t="str">
        <f>IF(ISBLANK($D78),"",CHOOSE($D78,IF(ISBLANK(Certification!$C$43),"",Certification!$C$43),IF(ISBLANK(Certification!$C$59),"",Certification!$C$59),IF(ISBLANK(Certification!$C$75),"",Certification!$C$75),IF(ISBLANK(Certification!$C$91),"",Certification!$C$91),IF(ISBLANK(Certification!$C$107),"",Certification!$C$107)))</f>
        <v/>
      </c>
      <c r="CO78" s="69" t="str">
        <f>IF(ISBLANK($D78),"",CHOOSE($D78,IF(ISBLANK(Certification!$C$45),"",Certification!$C$45),IF(ISBLANK(Certification!$C$61),"",Certification!$C$61),IF(ISBLANK(Certification!$C$77),"",Certification!$C$77),IF(ISBLANK(Certification!$C$93),"",Certification!$C$93),IF(ISBLANK(Certification!$C$109),"",Certification!$C$109)))</f>
        <v/>
      </c>
      <c r="CQ78" s="20" t="s">
        <v>9</v>
      </c>
    </row>
    <row r="79" spans="1:95" s="18" customFormat="1" ht="25.5" x14ac:dyDescent="0.2">
      <c r="A79" s="64">
        <v>70</v>
      </c>
      <c r="B79" s="65" t="str">
        <f t="shared" si="35"/>
        <v/>
      </c>
      <c r="C79" s="230"/>
      <c r="D79" s="31"/>
      <c r="E79" s="233"/>
      <c r="F79" s="233"/>
      <c r="G79" s="233"/>
      <c r="H79" s="32"/>
      <c r="I79" s="31"/>
      <c r="J79" s="32"/>
      <c r="K79" s="32"/>
      <c r="L79" s="32"/>
      <c r="M79" s="56"/>
      <c r="N79" s="32"/>
      <c r="O79" s="56"/>
      <c r="P79" s="31"/>
      <c r="Q79" s="51"/>
      <c r="R79" s="31"/>
      <c r="S79" s="31"/>
      <c r="T79" s="32"/>
      <c r="U79" s="32"/>
      <c r="V79" s="32"/>
      <c r="W79" s="32"/>
      <c r="X79" s="32"/>
      <c r="Y79" s="32"/>
      <c r="Z79" s="32"/>
      <c r="AA79" s="32"/>
      <c r="AB79" s="32"/>
      <c r="AC79" s="32"/>
      <c r="AD79" s="32"/>
      <c r="AE79" s="32"/>
      <c r="AF79" s="32"/>
      <c r="AG79" s="32"/>
      <c r="AH79" s="58"/>
      <c r="AI79" s="51"/>
      <c r="AJ79" s="31"/>
      <c r="AK79" s="31"/>
      <c r="AL79" s="31"/>
      <c r="AM79" s="15"/>
      <c r="AN79" s="16" t="str">
        <f t="shared" si="39"/>
        <v/>
      </c>
      <c r="AO79" s="16" t="str">
        <f t="shared" si="40"/>
        <v/>
      </c>
      <c r="AP79" s="16" t="str">
        <f t="shared" si="41"/>
        <v/>
      </c>
      <c r="AQ79" s="16" t="str">
        <f t="shared" si="42"/>
        <v/>
      </c>
      <c r="AR79" s="16" t="str">
        <f t="shared" si="43"/>
        <v/>
      </c>
      <c r="AS79" s="16" t="str">
        <f t="shared" si="44"/>
        <v/>
      </c>
      <c r="AT79" s="16" t="str">
        <f t="shared" si="36"/>
        <v/>
      </c>
      <c r="AU79" s="16" t="str">
        <f t="shared" si="45"/>
        <v/>
      </c>
      <c r="AV79" s="16" t="str">
        <f t="shared" si="46"/>
        <v/>
      </c>
      <c r="AW79" s="16" t="str">
        <f t="shared" si="47"/>
        <v/>
      </c>
      <c r="AX79" s="16" t="str">
        <f t="shared" si="48"/>
        <v/>
      </c>
      <c r="AY79" s="16" t="str">
        <f t="shared" si="49"/>
        <v/>
      </c>
      <c r="AZ79" s="16" t="str">
        <f t="shared" si="50"/>
        <v/>
      </c>
      <c r="BA79" s="16" t="str">
        <f t="shared" si="51"/>
        <v/>
      </c>
      <c r="BB79" s="16" t="str">
        <f t="shared" si="51"/>
        <v/>
      </c>
      <c r="BC79" s="16" t="str">
        <f t="shared" si="52"/>
        <v/>
      </c>
      <c r="BD79" s="16" t="str">
        <f t="shared" si="53"/>
        <v/>
      </c>
      <c r="BE79" s="16" t="str">
        <f t="shared" si="54"/>
        <v/>
      </c>
      <c r="BF79" s="16" t="str">
        <f t="shared" si="55"/>
        <v/>
      </c>
      <c r="BG79" s="16" t="str">
        <f t="shared" si="56"/>
        <v/>
      </c>
      <c r="BH79" s="16" t="str">
        <f t="shared" si="57"/>
        <v/>
      </c>
      <c r="BI79" s="16" t="str">
        <f t="shared" si="58"/>
        <v/>
      </c>
      <c r="BJ79" s="16" t="str">
        <f t="shared" si="59"/>
        <v/>
      </c>
      <c r="BK79" s="16" t="str">
        <f t="shared" si="60"/>
        <v/>
      </c>
      <c r="BL79" s="16" t="str">
        <f t="shared" si="61"/>
        <v/>
      </c>
      <c r="BM79" s="16" t="str">
        <f t="shared" si="62"/>
        <v/>
      </c>
      <c r="BN79" s="16" t="str">
        <f t="shared" si="63"/>
        <v/>
      </c>
      <c r="BO79" s="16" t="str">
        <f t="shared" si="64"/>
        <v/>
      </c>
      <c r="BP79" s="16" t="str">
        <f t="shared" si="65"/>
        <v/>
      </c>
      <c r="BQ79" s="16" t="str">
        <f t="shared" si="66"/>
        <v/>
      </c>
      <c r="BR79" s="16" t="str">
        <f t="shared" si="67"/>
        <v/>
      </c>
      <c r="BS79" s="16" t="str">
        <f t="shared" si="68"/>
        <v/>
      </c>
      <c r="BT79" s="16" t="str">
        <f t="shared" si="69"/>
        <v/>
      </c>
      <c r="BU79" s="16" t="str">
        <f t="shared" si="69"/>
        <v/>
      </c>
      <c r="BV79" s="16" t="str">
        <f t="shared" si="69"/>
        <v/>
      </c>
      <c r="BW79" s="16" t="str">
        <f t="shared" si="37"/>
        <v/>
      </c>
      <c r="BX79" s="17"/>
      <c r="CB79" s="19"/>
      <c r="CC79" s="19"/>
      <c r="CD79" s="69" t="str">
        <f t="shared" si="38"/>
        <v/>
      </c>
      <c r="CE79" s="69" t="str">
        <f>IF(ISBLANK($D79),"",CHOOSE($D79,Certification!$C$32,Certification!$C$48,Certification!$C$64,Certification!$C$80,Certification!$C$96))</f>
        <v/>
      </c>
      <c r="CF79" s="69" t="str">
        <f>IF(ISBLANK($D79),"",CHOOSE($D79,Certification!$C$33,Certification!$C$49,Certification!$C$65,Certification!$C$81,Certification!$C$97))</f>
        <v/>
      </c>
      <c r="CG79" s="69" t="str">
        <f>IF(ISBLANK($D79),"",CHOOSE($D79,Certification!$C$34,Certification!$C$50,Certification!$C$66,Certification!$C$82,Certification!$C$98))</f>
        <v/>
      </c>
      <c r="CH79" s="69" t="str">
        <f>IF(ISBLANK($D79),"",CHOOSE($D79,Certification!$C$35,Certification!$C$51,Certification!$C$67,Certification!$C$83,Certification!$C$99))</f>
        <v/>
      </c>
      <c r="CI79" s="69" t="str">
        <f>IF(ISBLANK($D79),"",CHOOSE($D79,Certification!$C$36,Certification!$C$52,Certification!$C$68,Certification!$C$84,Certification!$C$100))</f>
        <v/>
      </c>
      <c r="CJ79" s="69" t="str">
        <f>IF(ISBLANK($D79),"",CHOOSE($D79,Certification!$C$37,Certification!$C$53,Certification!$C$69,Certification!$C$85,Certification!$C$101))</f>
        <v/>
      </c>
      <c r="CK79" s="190" t="str">
        <f>IF(ISBLANK($D79),"",CHOOSE($D79,Certification!$G$39,Certification!$G$55,Certification!$G$71,Certification!$G$87,Certification!$G$103))</f>
        <v/>
      </c>
      <c r="CL79" s="190" t="str">
        <f>IF(ISBLANK($D79),"",CHOOSE($D79,Certification!$G$40,Certification!$G$56,Certification!$G$72,Certification!$G$88,Certification!$G$104))</f>
        <v/>
      </c>
      <c r="CM79" s="190" t="str">
        <f>IF(ISBLANK($D79),"",CHOOSE($D79,Certification!$G$41,Certification!$G$57,Certification!$G$73,Certification!$G$89,Certification!$G$105))</f>
        <v/>
      </c>
      <c r="CN79" s="69" t="str">
        <f>IF(ISBLANK($D79),"",CHOOSE($D79,IF(ISBLANK(Certification!$C$43),"",Certification!$C$43),IF(ISBLANK(Certification!$C$59),"",Certification!$C$59),IF(ISBLANK(Certification!$C$75),"",Certification!$C$75),IF(ISBLANK(Certification!$C$91),"",Certification!$C$91),IF(ISBLANK(Certification!$C$107),"",Certification!$C$107)))</f>
        <v/>
      </c>
      <c r="CO79" s="69" t="str">
        <f>IF(ISBLANK($D79),"",CHOOSE($D79,IF(ISBLANK(Certification!$C$45),"",Certification!$C$45),IF(ISBLANK(Certification!$C$61),"",Certification!$C$61),IF(ISBLANK(Certification!$C$77),"",Certification!$C$77),IF(ISBLANK(Certification!$C$93),"",Certification!$C$93),IF(ISBLANK(Certification!$C$109),"",Certification!$C$109)))</f>
        <v/>
      </c>
      <c r="CQ79" s="20" t="s">
        <v>9</v>
      </c>
    </row>
    <row r="80" spans="1:95" s="18" customFormat="1" ht="25.5" x14ac:dyDescent="0.2">
      <c r="A80" s="64">
        <v>71</v>
      </c>
      <c r="B80" s="65" t="str">
        <f t="shared" si="35"/>
        <v/>
      </c>
      <c r="C80" s="230"/>
      <c r="D80" s="31"/>
      <c r="E80" s="233"/>
      <c r="F80" s="233"/>
      <c r="G80" s="233"/>
      <c r="H80" s="32"/>
      <c r="I80" s="31"/>
      <c r="J80" s="32"/>
      <c r="K80" s="32"/>
      <c r="L80" s="32"/>
      <c r="M80" s="56"/>
      <c r="N80" s="32"/>
      <c r="O80" s="56"/>
      <c r="P80" s="31"/>
      <c r="Q80" s="51"/>
      <c r="R80" s="31"/>
      <c r="S80" s="31"/>
      <c r="T80" s="32"/>
      <c r="U80" s="32"/>
      <c r="V80" s="32"/>
      <c r="W80" s="32"/>
      <c r="X80" s="32"/>
      <c r="Y80" s="32"/>
      <c r="Z80" s="32"/>
      <c r="AA80" s="32"/>
      <c r="AB80" s="32"/>
      <c r="AC80" s="32"/>
      <c r="AD80" s="32"/>
      <c r="AE80" s="32"/>
      <c r="AF80" s="32"/>
      <c r="AG80" s="32"/>
      <c r="AH80" s="58"/>
      <c r="AI80" s="51"/>
      <c r="AJ80" s="31"/>
      <c r="AK80" s="31"/>
      <c r="AL80" s="31"/>
      <c r="AM80" s="15"/>
      <c r="AN80" s="16" t="str">
        <f t="shared" si="39"/>
        <v/>
      </c>
      <c r="AO80" s="16" t="str">
        <f t="shared" si="40"/>
        <v/>
      </c>
      <c r="AP80" s="16" t="str">
        <f t="shared" si="41"/>
        <v/>
      </c>
      <c r="AQ80" s="16" t="str">
        <f t="shared" si="42"/>
        <v/>
      </c>
      <c r="AR80" s="16" t="str">
        <f t="shared" si="43"/>
        <v/>
      </c>
      <c r="AS80" s="16" t="str">
        <f t="shared" si="44"/>
        <v/>
      </c>
      <c r="AT80" s="16" t="str">
        <f t="shared" si="36"/>
        <v/>
      </c>
      <c r="AU80" s="16" t="str">
        <f t="shared" si="45"/>
        <v/>
      </c>
      <c r="AV80" s="16" t="str">
        <f t="shared" si="46"/>
        <v/>
      </c>
      <c r="AW80" s="16" t="str">
        <f t="shared" si="47"/>
        <v/>
      </c>
      <c r="AX80" s="16" t="str">
        <f t="shared" si="48"/>
        <v/>
      </c>
      <c r="AY80" s="16" t="str">
        <f t="shared" si="49"/>
        <v/>
      </c>
      <c r="AZ80" s="16" t="str">
        <f t="shared" si="50"/>
        <v/>
      </c>
      <c r="BA80" s="16" t="str">
        <f t="shared" si="51"/>
        <v/>
      </c>
      <c r="BB80" s="16" t="str">
        <f t="shared" si="51"/>
        <v/>
      </c>
      <c r="BC80" s="16" t="str">
        <f t="shared" si="52"/>
        <v/>
      </c>
      <c r="BD80" s="16" t="str">
        <f t="shared" si="53"/>
        <v/>
      </c>
      <c r="BE80" s="16" t="str">
        <f t="shared" si="54"/>
        <v/>
      </c>
      <c r="BF80" s="16" t="str">
        <f t="shared" si="55"/>
        <v/>
      </c>
      <c r="BG80" s="16" t="str">
        <f t="shared" si="56"/>
        <v/>
      </c>
      <c r="BH80" s="16" t="str">
        <f t="shared" si="57"/>
        <v/>
      </c>
      <c r="BI80" s="16" t="str">
        <f t="shared" si="58"/>
        <v/>
      </c>
      <c r="BJ80" s="16" t="str">
        <f t="shared" si="59"/>
        <v/>
      </c>
      <c r="BK80" s="16" t="str">
        <f t="shared" si="60"/>
        <v/>
      </c>
      <c r="BL80" s="16" t="str">
        <f t="shared" si="61"/>
        <v/>
      </c>
      <c r="BM80" s="16" t="str">
        <f t="shared" si="62"/>
        <v/>
      </c>
      <c r="BN80" s="16" t="str">
        <f t="shared" si="63"/>
        <v/>
      </c>
      <c r="BO80" s="16" t="str">
        <f t="shared" si="64"/>
        <v/>
      </c>
      <c r="BP80" s="16" t="str">
        <f t="shared" si="65"/>
        <v/>
      </c>
      <c r="BQ80" s="16" t="str">
        <f t="shared" si="66"/>
        <v/>
      </c>
      <c r="BR80" s="16" t="str">
        <f t="shared" si="67"/>
        <v/>
      </c>
      <c r="BS80" s="16" t="str">
        <f t="shared" si="68"/>
        <v/>
      </c>
      <c r="BT80" s="16" t="str">
        <f t="shared" si="69"/>
        <v/>
      </c>
      <c r="BU80" s="16" t="str">
        <f t="shared" si="69"/>
        <v/>
      </c>
      <c r="BV80" s="16" t="str">
        <f t="shared" si="69"/>
        <v/>
      </c>
      <c r="BW80" s="16" t="str">
        <f t="shared" si="37"/>
        <v/>
      </c>
      <c r="BX80" s="17"/>
      <c r="CB80" s="19"/>
      <c r="CC80" s="19"/>
      <c r="CD80" s="69" t="str">
        <f t="shared" si="38"/>
        <v/>
      </c>
      <c r="CE80" s="69" t="str">
        <f>IF(ISBLANK($D80),"",CHOOSE($D80,Certification!$C$32,Certification!$C$48,Certification!$C$64,Certification!$C$80,Certification!$C$96))</f>
        <v/>
      </c>
      <c r="CF80" s="69" t="str">
        <f>IF(ISBLANK($D80),"",CHOOSE($D80,Certification!$C$33,Certification!$C$49,Certification!$C$65,Certification!$C$81,Certification!$C$97))</f>
        <v/>
      </c>
      <c r="CG80" s="69" t="str">
        <f>IF(ISBLANK($D80),"",CHOOSE($D80,Certification!$C$34,Certification!$C$50,Certification!$C$66,Certification!$C$82,Certification!$C$98))</f>
        <v/>
      </c>
      <c r="CH80" s="69" t="str">
        <f>IF(ISBLANK($D80),"",CHOOSE($D80,Certification!$C$35,Certification!$C$51,Certification!$C$67,Certification!$C$83,Certification!$C$99))</f>
        <v/>
      </c>
      <c r="CI80" s="69" t="str">
        <f>IF(ISBLANK($D80),"",CHOOSE($D80,Certification!$C$36,Certification!$C$52,Certification!$C$68,Certification!$C$84,Certification!$C$100))</f>
        <v/>
      </c>
      <c r="CJ80" s="69" t="str">
        <f>IF(ISBLANK($D80),"",CHOOSE($D80,Certification!$C$37,Certification!$C$53,Certification!$C$69,Certification!$C$85,Certification!$C$101))</f>
        <v/>
      </c>
      <c r="CK80" s="190" t="str">
        <f>IF(ISBLANK($D80),"",CHOOSE($D80,Certification!$G$39,Certification!$G$55,Certification!$G$71,Certification!$G$87,Certification!$G$103))</f>
        <v/>
      </c>
      <c r="CL80" s="190" t="str">
        <f>IF(ISBLANK($D80),"",CHOOSE($D80,Certification!$G$40,Certification!$G$56,Certification!$G$72,Certification!$G$88,Certification!$G$104))</f>
        <v/>
      </c>
      <c r="CM80" s="190" t="str">
        <f>IF(ISBLANK($D80),"",CHOOSE($D80,Certification!$G$41,Certification!$G$57,Certification!$G$73,Certification!$G$89,Certification!$G$105))</f>
        <v/>
      </c>
      <c r="CN80" s="69" t="str">
        <f>IF(ISBLANK($D80),"",CHOOSE($D80,IF(ISBLANK(Certification!$C$43),"",Certification!$C$43),IF(ISBLANK(Certification!$C$59),"",Certification!$C$59),IF(ISBLANK(Certification!$C$75),"",Certification!$C$75),IF(ISBLANK(Certification!$C$91),"",Certification!$C$91),IF(ISBLANK(Certification!$C$107),"",Certification!$C$107)))</f>
        <v/>
      </c>
      <c r="CO80" s="69" t="str">
        <f>IF(ISBLANK($D80),"",CHOOSE($D80,IF(ISBLANK(Certification!$C$45),"",Certification!$C$45),IF(ISBLANK(Certification!$C$61),"",Certification!$C$61),IF(ISBLANK(Certification!$C$77),"",Certification!$C$77),IF(ISBLANK(Certification!$C$93),"",Certification!$C$93),IF(ISBLANK(Certification!$C$109),"",Certification!$C$109)))</f>
        <v/>
      </c>
      <c r="CQ80" s="20" t="s">
        <v>9</v>
      </c>
    </row>
    <row r="81" spans="1:95" s="18" customFormat="1" ht="25.5" x14ac:dyDescent="0.2">
      <c r="A81" s="64">
        <v>72</v>
      </c>
      <c r="B81" s="65" t="str">
        <f t="shared" si="35"/>
        <v/>
      </c>
      <c r="C81" s="230"/>
      <c r="D81" s="31"/>
      <c r="E81" s="233"/>
      <c r="F81" s="233"/>
      <c r="G81" s="233"/>
      <c r="H81" s="32"/>
      <c r="I81" s="31"/>
      <c r="J81" s="32"/>
      <c r="K81" s="32"/>
      <c r="L81" s="32"/>
      <c r="M81" s="56"/>
      <c r="N81" s="32"/>
      <c r="O81" s="56"/>
      <c r="P81" s="31"/>
      <c r="Q81" s="51"/>
      <c r="R81" s="31"/>
      <c r="S81" s="31"/>
      <c r="T81" s="32"/>
      <c r="U81" s="32"/>
      <c r="V81" s="32"/>
      <c r="W81" s="32"/>
      <c r="X81" s="32"/>
      <c r="Y81" s="32"/>
      <c r="Z81" s="32"/>
      <c r="AA81" s="32"/>
      <c r="AB81" s="32"/>
      <c r="AC81" s="32"/>
      <c r="AD81" s="32"/>
      <c r="AE81" s="32"/>
      <c r="AF81" s="32"/>
      <c r="AG81" s="32"/>
      <c r="AH81" s="58"/>
      <c r="AI81" s="51"/>
      <c r="AJ81" s="31"/>
      <c r="AK81" s="31"/>
      <c r="AL81" s="31"/>
      <c r="AM81" s="15"/>
      <c r="AN81" s="16" t="str">
        <f t="shared" si="39"/>
        <v/>
      </c>
      <c r="AO81" s="16" t="str">
        <f t="shared" si="40"/>
        <v/>
      </c>
      <c r="AP81" s="16" t="str">
        <f t="shared" si="41"/>
        <v/>
      </c>
      <c r="AQ81" s="16" t="str">
        <f t="shared" si="42"/>
        <v/>
      </c>
      <c r="AR81" s="16" t="str">
        <f t="shared" si="43"/>
        <v/>
      </c>
      <c r="AS81" s="16" t="str">
        <f t="shared" si="44"/>
        <v/>
      </c>
      <c r="AT81" s="16" t="str">
        <f t="shared" si="36"/>
        <v/>
      </c>
      <c r="AU81" s="16" t="str">
        <f t="shared" si="45"/>
        <v/>
      </c>
      <c r="AV81" s="16" t="str">
        <f t="shared" si="46"/>
        <v/>
      </c>
      <c r="AW81" s="16" t="str">
        <f t="shared" si="47"/>
        <v/>
      </c>
      <c r="AX81" s="16" t="str">
        <f t="shared" si="48"/>
        <v/>
      </c>
      <c r="AY81" s="16" t="str">
        <f t="shared" si="49"/>
        <v/>
      </c>
      <c r="AZ81" s="16" t="str">
        <f t="shared" si="50"/>
        <v/>
      </c>
      <c r="BA81" s="16" t="str">
        <f t="shared" si="51"/>
        <v/>
      </c>
      <c r="BB81" s="16" t="str">
        <f t="shared" si="51"/>
        <v/>
      </c>
      <c r="BC81" s="16" t="str">
        <f t="shared" si="52"/>
        <v/>
      </c>
      <c r="BD81" s="16" t="str">
        <f t="shared" si="53"/>
        <v/>
      </c>
      <c r="BE81" s="16" t="str">
        <f t="shared" si="54"/>
        <v/>
      </c>
      <c r="BF81" s="16" t="str">
        <f t="shared" si="55"/>
        <v/>
      </c>
      <c r="BG81" s="16" t="str">
        <f t="shared" si="56"/>
        <v/>
      </c>
      <c r="BH81" s="16" t="str">
        <f t="shared" si="57"/>
        <v/>
      </c>
      <c r="BI81" s="16" t="str">
        <f t="shared" si="58"/>
        <v/>
      </c>
      <c r="BJ81" s="16" t="str">
        <f t="shared" si="59"/>
        <v/>
      </c>
      <c r="BK81" s="16" t="str">
        <f t="shared" si="60"/>
        <v/>
      </c>
      <c r="BL81" s="16" t="str">
        <f t="shared" si="61"/>
        <v/>
      </c>
      <c r="BM81" s="16" t="str">
        <f t="shared" si="62"/>
        <v/>
      </c>
      <c r="BN81" s="16" t="str">
        <f t="shared" si="63"/>
        <v/>
      </c>
      <c r="BO81" s="16" t="str">
        <f t="shared" si="64"/>
        <v/>
      </c>
      <c r="BP81" s="16" t="str">
        <f t="shared" si="65"/>
        <v/>
      </c>
      <c r="BQ81" s="16" t="str">
        <f t="shared" si="66"/>
        <v/>
      </c>
      <c r="BR81" s="16" t="str">
        <f t="shared" si="67"/>
        <v/>
      </c>
      <c r="BS81" s="16" t="str">
        <f t="shared" si="68"/>
        <v/>
      </c>
      <c r="BT81" s="16" t="str">
        <f t="shared" si="69"/>
        <v/>
      </c>
      <c r="BU81" s="16" t="str">
        <f t="shared" si="69"/>
        <v/>
      </c>
      <c r="BV81" s="16" t="str">
        <f t="shared" si="69"/>
        <v/>
      </c>
      <c r="BW81" s="16" t="str">
        <f t="shared" si="37"/>
        <v/>
      </c>
      <c r="BX81" s="17"/>
      <c r="CB81" s="19"/>
      <c r="CC81" s="19"/>
      <c r="CD81" s="69" t="str">
        <f t="shared" si="38"/>
        <v/>
      </c>
      <c r="CE81" s="69" t="str">
        <f>IF(ISBLANK($D81),"",CHOOSE($D81,Certification!$C$32,Certification!$C$48,Certification!$C$64,Certification!$C$80,Certification!$C$96))</f>
        <v/>
      </c>
      <c r="CF81" s="69" t="str">
        <f>IF(ISBLANK($D81),"",CHOOSE($D81,Certification!$C$33,Certification!$C$49,Certification!$C$65,Certification!$C$81,Certification!$C$97))</f>
        <v/>
      </c>
      <c r="CG81" s="69" t="str">
        <f>IF(ISBLANK($D81),"",CHOOSE($D81,Certification!$C$34,Certification!$C$50,Certification!$C$66,Certification!$C$82,Certification!$C$98))</f>
        <v/>
      </c>
      <c r="CH81" s="69" t="str">
        <f>IF(ISBLANK($D81),"",CHOOSE($D81,Certification!$C$35,Certification!$C$51,Certification!$C$67,Certification!$C$83,Certification!$C$99))</f>
        <v/>
      </c>
      <c r="CI81" s="69" t="str">
        <f>IF(ISBLANK($D81),"",CHOOSE($D81,Certification!$C$36,Certification!$C$52,Certification!$C$68,Certification!$C$84,Certification!$C$100))</f>
        <v/>
      </c>
      <c r="CJ81" s="69" t="str">
        <f>IF(ISBLANK($D81),"",CHOOSE($D81,Certification!$C$37,Certification!$C$53,Certification!$C$69,Certification!$C$85,Certification!$C$101))</f>
        <v/>
      </c>
      <c r="CK81" s="190" t="str">
        <f>IF(ISBLANK($D81),"",CHOOSE($D81,Certification!$G$39,Certification!$G$55,Certification!$G$71,Certification!$G$87,Certification!$G$103))</f>
        <v/>
      </c>
      <c r="CL81" s="190" t="str">
        <f>IF(ISBLANK($D81),"",CHOOSE($D81,Certification!$G$40,Certification!$G$56,Certification!$G$72,Certification!$G$88,Certification!$G$104))</f>
        <v/>
      </c>
      <c r="CM81" s="190" t="str">
        <f>IF(ISBLANK($D81),"",CHOOSE($D81,Certification!$G$41,Certification!$G$57,Certification!$G$73,Certification!$G$89,Certification!$G$105))</f>
        <v/>
      </c>
      <c r="CN81" s="69" t="str">
        <f>IF(ISBLANK($D81),"",CHOOSE($D81,IF(ISBLANK(Certification!$C$43),"",Certification!$C$43),IF(ISBLANK(Certification!$C$59),"",Certification!$C$59),IF(ISBLANK(Certification!$C$75),"",Certification!$C$75),IF(ISBLANK(Certification!$C$91),"",Certification!$C$91),IF(ISBLANK(Certification!$C$107),"",Certification!$C$107)))</f>
        <v/>
      </c>
      <c r="CO81" s="69" t="str">
        <f>IF(ISBLANK($D81),"",CHOOSE($D81,IF(ISBLANK(Certification!$C$45),"",Certification!$C$45),IF(ISBLANK(Certification!$C$61),"",Certification!$C$61),IF(ISBLANK(Certification!$C$77),"",Certification!$C$77),IF(ISBLANK(Certification!$C$93),"",Certification!$C$93),IF(ISBLANK(Certification!$C$109),"",Certification!$C$109)))</f>
        <v/>
      </c>
      <c r="CQ81" s="20" t="s">
        <v>9</v>
      </c>
    </row>
    <row r="82" spans="1:95" s="18" customFormat="1" ht="25.5" x14ac:dyDescent="0.2">
      <c r="A82" s="64">
        <v>73</v>
      </c>
      <c r="B82" s="65" t="str">
        <f t="shared" si="35"/>
        <v/>
      </c>
      <c r="C82" s="230"/>
      <c r="D82" s="31"/>
      <c r="E82" s="233"/>
      <c r="F82" s="233"/>
      <c r="G82" s="233"/>
      <c r="H82" s="32"/>
      <c r="I82" s="31"/>
      <c r="J82" s="32"/>
      <c r="K82" s="32"/>
      <c r="L82" s="32"/>
      <c r="M82" s="56"/>
      <c r="N82" s="32"/>
      <c r="O82" s="56"/>
      <c r="P82" s="31"/>
      <c r="Q82" s="51"/>
      <c r="R82" s="31"/>
      <c r="S82" s="31"/>
      <c r="T82" s="32"/>
      <c r="U82" s="32"/>
      <c r="V82" s="32"/>
      <c r="W82" s="32"/>
      <c r="X82" s="32"/>
      <c r="Y82" s="32"/>
      <c r="Z82" s="32"/>
      <c r="AA82" s="32"/>
      <c r="AB82" s="32"/>
      <c r="AC82" s="32"/>
      <c r="AD82" s="32"/>
      <c r="AE82" s="32"/>
      <c r="AF82" s="32"/>
      <c r="AG82" s="32"/>
      <c r="AH82" s="58"/>
      <c r="AI82" s="51"/>
      <c r="AJ82" s="31"/>
      <c r="AK82" s="31"/>
      <c r="AL82" s="31"/>
      <c r="AM82" s="15"/>
      <c r="AN82" s="16" t="str">
        <f t="shared" si="39"/>
        <v/>
      </c>
      <c r="AO82" s="16" t="str">
        <f t="shared" si="40"/>
        <v/>
      </c>
      <c r="AP82" s="16" t="str">
        <f t="shared" si="41"/>
        <v/>
      </c>
      <c r="AQ82" s="16" t="str">
        <f t="shared" si="42"/>
        <v/>
      </c>
      <c r="AR82" s="16" t="str">
        <f t="shared" si="43"/>
        <v/>
      </c>
      <c r="AS82" s="16" t="str">
        <f t="shared" si="44"/>
        <v/>
      </c>
      <c r="AT82" s="16" t="str">
        <f t="shared" si="36"/>
        <v/>
      </c>
      <c r="AU82" s="16" t="str">
        <f t="shared" si="45"/>
        <v/>
      </c>
      <c r="AV82" s="16" t="str">
        <f t="shared" si="46"/>
        <v/>
      </c>
      <c r="AW82" s="16" t="str">
        <f t="shared" si="47"/>
        <v/>
      </c>
      <c r="AX82" s="16" t="str">
        <f t="shared" si="48"/>
        <v/>
      </c>
      <c r="AY82" s="16" t="str">
        <f t="shared" si="49"/>
        <v/>
      </c>
      <c r="AZ82" s="16" t="str">
        <f t="shared" si="50"/>
        <v/>
      </c>
      <c r="BA82" s="16" t="str">
        <f t="shared" si="51"/>
        <v/>
      </c>
      <c r="BB82" s="16" t="str">
        <f t="shared" si="51"/>
        <v/>
      </c>
      <c r="BC82" s="16" t="str">
        <f t="shared" si="52"/>
        <v/>
      </c>
      <c r="BD82" s="16" t="str">
        <f t="shared" si="53"/>
        <v/>
      </c>
      <c r="BE82" s="16" t="str">
        <f t="shared" si="54"/>
        <v/>
      </c>
      <c r="BF82" s="16" t="str">
        <f t="shared" si="55"/>
        <v/>
      </c>
      <c r="BG82" s="16" t="str">
        <f t="shared" si="56"/>
        <v/>
      </c>
      <c r="BH82" s="16" t="str">
        <f t="shared" si="57"/>
        <v/>
      </c>
      <c r="BI82" s="16" t="str">
        <f t="shared" si="58"/>
        <v/>
      </c>
      <c r="BJ82" s="16" t="str">
        <f t="shared" si="59"/>
        <v/>
      </c>
      <c r="BK82" s="16" t="str">
        <f t="shared" si="60"/>
        <v/>
      </c>
      <c r="BL82" s="16" t="str">
        <f t="shared" si="61"/>
        <v/>
      </c>
      <c r="BM82" s="16" t="str">
        <f t="shared" si="62"/>
        <v/>
      </c>
      <c r="BN82" s="16" t="str">
        <f t="shared" si="63"/>
        <v/>
      </c>
      <c r="BO82" s="16" t="str">
        <f t="shared" si="64"/>
        <v/>
      </c>
      <c r="BP82" s="16" t="str">
        <f t="shared" si="65"/>
        <v/>
      </c>
      <c r="BQ82" s="16" t="str">
        <f t="shared" si="66"/>
        <v/>
      </c>
      <c r="BR82" s="16" t="str">
        <f t="shared" si="67"/>
        <v/>
      </c>
      <c r="BS82" s="16" t="str">
        <f t="shared" si="68"/>
        <v/>
      </c>
      <c r="BT82" s="16" t="str">
        <f t="shared" si="69"/>
        <v/>
      </c>
      <c r="BU82" s="16" t="str">
        <f t="shared" si="69"/>
        <v/>
      </c>
      <c r="BV82" s="16" t="str">
        <f t="shared" si="69"/>
        <v/>
      </c>
      <c r="BW82" s="16" t="str">
        <f t="shared" si="37"/>
        <v/>
      </c>
      <c r="BX82" s="17"/>
      <c r="CB82" s="19"/>
      <c r="CC82" s="19"/>
      <c r="CD82" s="69" t="str">
        <f t="shared" si="38"/>
        <v/>
      </c>
      <c r="CE82" s="69" t="str">
        <f>IF(ISBLANK($D82),"",CHOOSE($D82,Certification!$C$32,Certification!$C$48,Certification!$C$64,Certification!$C$80,Certification!$C$96))</f>
        <v/>
      </c>
      <c r="CF82" s="69" t="str">
        <f>IF(ISBLANK($D82),"",CHOOSE($D82,Certification!$C$33,Certification!$C$49,Certification!$C$65,Certification!$C$81,Certification!$C$97))</f>
        <v/>
      </c>
      <c r="CG82" s="69" t="str">
        <f>IF(ISBLANK($D82),"",CHOOSE($D82,Certification!$C$34,Certification!$C$50,Certification!$C$66,Certification!$C$82,Certification!$C$98))</f>
        <v/>
      </c>
      <c r="CH82" s="69" t="str">
        <f>IF(ISBLANK($D82),"",CHOOSE($D82,Certification!$C$35,Certification!$C$51,Certification!$C$67,Certification!$C$83,Certification!$C$99))</f>
        <v/>
      </c>
      <c r="CI82" s="69" t="str">
        <f>IF(ISBLANK($D82),"",CHOOSE($D82,Certification!$C$36,Certification!$C$52,Certification!$C$68,Certification!$C$84,Certification!$C$100))</f>
        <v/>
      </c>
      <c r="CJ82" s="69" t="str">
        <f>IF(ISBLANK($D82),"",CHOOSE($D82,Certification!$C$37,Certification!$C$53,Certification!$C$69,Certification!$C$85,Certification!$C$101))</f>
        <v/>
      </c>
      <c r="CK82" s="190" t="str">
        <f>IF(ISBLANK($D82),"",CHOOSE($D82,Certification!$G$39,Certification!$G$55,Certification!$G$71,Certification!$G$87,Certification!$G$103))</f>
        <v/>
      </c>
      <c r="CL82" s="190" t="str">
        <f>IF(ISBLANK($D82),"",CHOOSE($D82,Certification!$G$40,Certification!$G$56,Certification!$G$72,Certification!$G$88,Certification!$G$104))</f>
        <v/>
      </c>
      <c r="CM82" s="190" t="str">
        <f>IF(ISBLANK($D82),"",CHOOSE($D82,Certification!$G$41,Certification!$G$57,Certification!$G$73,Certification!$G$89,Certification!$G$105))</f>
        <v/>
      </c>
      <c r="CN82" s="69" t="str">
        <f>IF(ISBLANK($D82),"",CHOOSE($D82,IF(ISBLANK(Certification!$C$43),"",Certification!$C$43),IF(ISBLANK(Certification!$C$59),"",Certification!$C$59),IF(ISBLANK(Certification!$C$75),"",Certification!$C$75),IF(ISBLANK(Certification!$C$91),"",Certification!$C$91),IF(ISBLANK(Certification!$C$107),"",Certification!$C$107)))</f>
        <v/>
      </c>
      <c r="CO82" s="69" t="str">
        <f>IF(ISBLANK($D82),"",CHOOSE($D82,IF(ISBLANK(Certification!$C$45),"",Certification!$C$45),IF(ISBLANK(Certification!$C$61),"",Certification!$C$61),IF(ISBLANK(Certification!$C$77),"",Certification!$C$77),IF(ISBLANK(Certification!$C$93),"",Certification!$C$93),IF(ISBLANK(Certification!$C$109),"",Certification!$C$109)))</f>
        <v/>
      </c>
      <c r="CQ82" s="20" t="s">
        <v>9</v>
      </c>
    </row>
    <row r="83" spans="1:95" s="18" customFormat="1" ht="25.5" x14ac:dyDescent="0.2">
      <c r="A83" s="64">
        <v>74</v>
      </c>
      <c r="B83" s="65" t="str">
        <f t="shared" si="35"/>
        <v/>
      </c>
      <c r="C83" s="230"/>
      <c r="D83" s="31"/>
      <c r="E83" s="233"/>
      <c r="F83" s="233"/>
      <c r="G83" s="233"/>
      <c r="H83" s="32"/>
      <c r="I83" s="31"/>
      <c r="J83" s="32"/>
      <c r="K83" s="32"/>
      <c r="L83" s="32"/>
      <c r="M83" s="56"/>
      <c r="N83" s="32"/>
      <c r="O83" s="56"/>
      <c r="P83" s="31"/>
      <c r="Q83" s="51"/>
      <c r="R83" s="31"/>
      <c r="S83" s="31"/>
      <c r="T83" s="32"/>
      <c r="U83" s="32"/>
      <c r="V83" s="32"/>
      <c r="W83" s="32"/>
      <c r="X83" s="32"/>
      <c r="Y83" s="32"/>
      <c r="Z83" s="32"/>
      <c r="AA83" s="32"/>
      <c r="AB83" s="32"/>
      <c r="AC83" s="32"/>
      <c r="AD83" s="32"/>
      <c r="AE83" s="32"/>
      <c r="AF83" s="32"/>
      <c r="AG83" s="32"/>
      <c r="AH83" s="58"/>
      <c r="AI83" s="51"/>
      <c r="AJ83" s="31"/>
      <c r="AK83" s="31"/>
      <c r="AL83" s="31"/>
      <c r="AM83" s="15"/>
      <c r="AN83" s="16" t="str">
        <f t="shared" si="39"/>
        <v/>
      </c>
      <c r="AO83" s="16" t="str">
        <f t="shared" si="40"/>
        <v/>
      </c>
      <c r="AP83" s="16" t="str">
        <f t="shared" si="41"/>
        <v/>
      </c>
      <c r="AQ83" s="16" t="str">
        <f t="shared" si="42"/>
        <v/>
      </c>
      <c r="AR83" s="16" t="str">
        <f t="shared" si="43"/>
        <v/>
      </c>
      <c r="AS83" s="16" t="str">
        <f t="shared" si="44"/>
        <v/>
      </c>
      <c r="AT83" s="16" t="str">
        <f t="shared" si="36"/>
        <v/>
      </c>
      <c r="AU83" s="16" t="str">
        <f t="shared" si="45"/>
        <v/>
      </c>
      <c r="AV83" s="16" t="str">
        <f t="shared" si="46"/>
        <v/>
      </c>
      <c r="AW83" s="16" t="str">
        <f t="shared" si="47"/>
        <v/>
      </c>
      <c r="AX83" s="16" t="str">
        <f t="shared" si="48"/>
        <v/>
      </c>
      <c r="AY83" s="16" t="str">
        <f t="shared" si="49"/>
        <v/>
      </c>
      <c r="AZ83" s="16" t="str">
        <f t="shared" si="50"/>
        <v/>
      </c>
      <c r="BA83" s="16" t="str">
        <f t="shared" si="51"/>
        <v/>
      </c>
      <c r="BB83" s="16" t="str">
        <f t="shared" si="51"/>
        <v/>
      </c>
      <c r="BC83" s="16" t="str">
        <f t="shared" si="52"/>
        <v/>
      </c>
      <c r="BD83" s="16" t="str">
        <f t="shared" si="53"/>
        <v/>
      </c>
      <c r="BE83" s="16" t="str">
        <f t="shared" si="54"/>
        <v/>
      </c>
      <c r="BF83" s="16" t="str">
        <f t="shared" si="55"/>
        <v/>
      </c>
      <c r="BG83" s="16" t="str">
        <f t="shared" si="56"/>
        <v/>
      </c>
      <c r="BH83" s="16" t="str">
        <f t="shared" si="57"/>
        <v/>
      </c>
      <c r="BI83" s="16" t="str">
        <f t="shared" si="58"/>
        <v/>
      </c>
      <c r="BJ83" s="16" t="str">
        <f t="shared" si="59"/>
        <v/>
      </c>
      <c r="BK83" s="16" t="str">
        <f t="shared" si="60"/>
        <v/>
      </c>
      <c r="BL83" s="16" t="str">
        <f t="shared" si="61"/>
        <v/>
      </c>
      <c r="BM83" s="16" t="str">
        <f t="shared" si="62"/>
        <v/>
      </c>
      <c r="BN83" s="16" t="str">
        <f t="shared" si="63"/>
        <v/>
      </c>
      <c r="BO83" s="16" t="str">
        <f t="shared" si="64"/>
        <v/>
      </c>
      <c r="BP83" s="16" t="str">
        <f t="shared" si="65"/>
        <v/>
      </c>
      <c r="BQ83" s="16" t="str">
        <f t="shared" si="66"/>
        <v/>
      </c>
      <c r="BR83" s="16" t="str">
        <f t="shared" si="67"/>
        <v/>
      </c>
      <c r="BS83" s="16" t="str">
        <f t="shared" si="68"/>
        <v/>
      </c>
      <c r="BT83" s="16" t="str">
        <f t="shared" si="69"/>
        <v/>
      </c>
      <c r="BU83" s="16" t="str">
        <f t="shared" si="69"/>
        <v/>
      </c>
      <c r="BV83" s="16" t="str">
        <f t="shared" si="69"/>
        <v/>
      </c>
      <c r="BW83" s="16" t="str">
        <f t="shared" si="37"/>
        <v/>
      </c>
      <c r="BX83" s="17"/>
      <c r="CB83" s="19"/>
      <c r="CC83" s="19"/>
      <c r="CD83" s="69" t="str">
        <f t="shared" si="38"/>
        <v/>
      </c>
      <c r="CE83" s="69" t="str">
        <f>IF(ISBLANK($D83),"",CHOOSE($D83,Certification!$C$32,Certification!$C$48,Certification!$C$64,Certification!$C$80,Certification!$C$96))</f>
        <v/>
      </c>
      <c r="CF83" s="69" t="str">
        <f>IF(ISBLANK($D83),"",CHOOSE($D83,Certification!$C$33,Certification!$C$49,Certification!$C$65,Certification!$C$81,Certification!$C$97))</f>
        <v/>
      </c>
      <c r="CG83" s="69" t="str">
        <f>IF(ISBLANK($D83),"",CHOOSE($D83,Certification!$C$34,Certification!$C$50,Certification!$C$66,Certification!$C$82,Certification!$C$98))</f>
        <v/>
      </c>
      <c r="CH83" s="69" t="str">
        <f>IF(ISBLANK($D83),"",CHOOSE($D83,Certification!$C$35,Certification!$C$51,Certification!$C$67,Certification!$C$83,Certification!$C$99))</f>
        <v/>
      </c>
      <c r="CI83" s="69" t="str">
        <f>IF(ISBLANK($D83),"",CHOOSE($D83,Certification!$C$36,Certification!$C$52,Certification!$C$68,Certification!$C$84,Certification!$C$100))</f>
        <v/>
      </c>
      <c r="CJ83" s="69" t="str">
        <f>IF(ISBLANK($D83),"",CHOOSE($D83,Certification!$C$37,Certification!$C$53,Certification!$C$69,Certification!$C$85,Certification!$C$101))</f>
        <v/>
      </c>
      <c r="CK83" s="190" t="str">
        <f>IF(ISBLANK($D83),"",CHOOSE($D83,Certification!$G$39,Certification!$G$55,Certification!$G$71,Certification!$G$87,Certification!$G$103))</f>
        <v/>
      </c>
      <c r="CL83" s="190" t="str">
        <f>IF(ISBLANK($D83),"",CHOOSE($D83,Certification!$G$40,Certification!$G$56,Certification!$G$72,Certification!$G$88,Certification!$G$104))</f>
        <v/>
      </c>
      <c r="CM83" s="190" t="str">
        <f>IF(ISBLANK($D83),"",CHOOSE($D83,Certification!$G$41,Certification!$G$57,Certification!$G$73,Certification!$G$89,Certification!$G$105))</f>
        <v/>
      </c>
      <c r="CN83" s="69" t="str">
        <f>IF(ISBLANK($D83),"",CHOOSE($D83,IF(ISBLANK(Certification!$C$43),"",Certification!$C$43),IF(ISBLANK(Certification!$C$59),"",Certification!$C$59),IF(ISBLANK(Certification!$C$75),"",Certification!$C$75),IF(ISBLANK(Certification!$C$91),"",Certification!$C$91),IF(ISBLANK(Certification!$C$107),"",Certification!$C$107)))</f>
        <v/>
      </c>
      <c r="CO83" s="69" t="str">
        <f>IF(ISBLANK($D83),"",CHOOSE($D83,IF(ISBLANK(Certification!$C$45),"",Certification!$C$45),IF(ISBLANK(Certification!$C$61),"",Certification!$C$61),IF(ISBLANK(Certification!$C$77),"",Certification!$C$77),IF(ISBLANK(Certification!$C$93),"",Certification!$C$93),IF(ISBLANK(Certification!$C$109),"",Certification!$C$109)))</f>
        <v/>
      </c>
      <c r="CQ83" s="20" t="s">
        <v>9</v>
      </c>
    </row>
    <row r="84" spans="1:95" s="18" customFormat="1" ht="25.5" x14ac:dyDescent="0.2">
      <c r="A84" s="64">
        <v>75</v>
      </c>
      <c r="B84" s="65" t="str">
        <f t="shared" si="35"/>
        <v/>
      </c>
      <c r="C84" s="230"/>
      <c r="D84" s="31"/>
      <c r="E84" s="233"/>
      <c r="F84" s="233"/>
      <c r="G84" s="233"/>
      <c r="H84" s="32"/>
      <c r="I84" s="31"/>
      <c r="J84" s="32"/>
      <c r="K84" s="32"/>
      <c r="L84" s="32"/>
      <c r="M84" s="56"/>
      <c r="N84" s="32"/>
      <c r="O84" s="56"/>
      <c r="P84" s="31"/>
      <c r="Q84" s="51"/>
      <c r="R84" s="31"/>
      <c r="S84" s="31"/>
      <c r="T84" s="32"/>
      <c r="U84" s="32"/>
      <c r="V84" s="32"/>
      <c r="W84" s="32"/>
      <c r="X84" s="32"/>
      <c r="Y84" s="32"/>
      <c r="Z84" s="32"/>
      <c r="AA84" s="32"/>
      <c r="AB84" s="32"/>
      <c r="AC84" s="32"/>
      <c r="AD84" s="32"/>
      <c r="AE84" s="32"/>
      <c r="AF84" s="32"/>
      <c r="AG84" s="32"/>
      <c r="AH84" s="58"/>
      <c r="AI84" s="51"/>
      <c r="AJ84" s="31"/>
      <c r="AK84" s="31"/>
      <c r="AL84" s="31"/>
      <c r="AM84" s="15"/>
      <c r="AN84" s="16" t="str">
        <f t="shared" si="39"/>
        <v/>
      </c>
      <c r="AO84" s="16" t="str">
        <f t="shared" si="40"/>
        <v/>
      </c>
      <c r="AP84" s="16" t="str">
        <f t="shared" si="41"/>
        <v/>
      </c>
      <c r="AQ84" s="16" t="str">
        <f t="shared" si="42"/>
        <v/>
      </c>
      <c r="AR84" s="16" t="str">
        <f t="shared" si="43"/>
        <v/>
      </c>
      <c r="AS84" s="16" t="str">
        <f t="shared" si="44"/>
        <v/>
      </c>
      <c r="AT84" s="16" t="str">
        <f t="shared" si="36"/>
        <v/>
      </c>
      <c r="AU84" s="16" t="str">
        <f t="shared" si="45"/>
        <v/>
      </c>
      <c r="AV84" s="16" t="str">
        <f t="shared" si="46"/>
        <v/>
      </c>
      <c r="AW84" s="16" t="str">
        <f t="shared" si="47"/>
        <v/>
      </c>
      <c r="AX84" s="16" t="str">
        <f t="shared" si="48"/>
        <v/>
      </c>
      <c r="AY84" s="16" t="str">
        <f t="shared" si="49"/>
        <v/>
      </c>
      <c r="AZ84" s="16" t="str">
        <f t="shared" si="50"/>
        <v/>
      </c>
      <c r="BA84" s="16" t="str">
        <f t="shared" si="51"/>
        <v/>
      </c>
      <c r="BB84" s="16" t="str">
        <f t="shared" si="51"/>
        <v/>
      </c>
      <c r="BC84" s="16" t="str">
        <f t="shared" si="52"/>
        <v/>
      </c>
      <c r="BD84" s="16" t="str">
        <f t="shared" si="53"/>
        <v/>
      </c>
      <c r="BE84" s="16" t="str">
        <f t="shared" si="54"/>
        <v/>
      </c>
      <c r="BF84" s="16" t="str">
        <f t="shared" si="55"/>
        <v/>
      </c>
      <c r="BG84" s="16" t="str">
        <f t="shared" si="56"/>
        <v/>
      </c>
      <c r="BH84" s="16" t="str">
        <f t="shared" si="57"/>
        <v/>
      </c>
      <c r="BI84" s="16" t="str">
        <f t="shared" si="58"/>
        <v/>
      </c>
      <c r="BJ84" s="16" t="str">
        <f t="shared" si="59"/>
        <v/>
      </c>
      <c r="BK84" s="16" t="str">
        <f t="shared" si="60"/>
        <v/>
      </c>
      <c r="BL84" s="16" t="str">
        <f t="shared" si="61"/>
        <v/>
      </c>
      <c r="BM84" s="16" t="str">
        <f t="shared" si="62"/>
        <v/>
      </c>
      <c r="BN84" s="16" t="str">
        <f t="shared" si="63"/>
        <v/>
      </c>
      <c r="BO84" s="16" t="str">
        <f t="shared" si="64"/>
        <v/>
      </c>
      <c r="BP84" s="16" t="str">
        <f t="shared" si="65"/>
        <v/>
      </c>
      <c r="BQ84" s="16" t="str">
        <f t="shared" si="66"/>
        <v/>
      </c>
      <c r="BR84" s="16" t="str">
        <f t="shared" si="67"/>
        <v/>
      </c>
      <c r="BS84" s="16" t="str">
        <f t="shared" si="68"/>
        <v/>
      </c>
      <c r="BT84" s="16" t="str">
        <f t="shared" si="69"/>
        <v/>
      </c>
      <c r="BU84" s="16" t="str">
        <f t="shared" si="69"/>
        <v/>
      </c>
      <c r="BV84" s="16" t="str">
        <f t="shared" si="69"/>
        <v/>
      </c>
      <c r="BW84" s="16" t="str">
        <f t="shared" si="37"/>
        <v/>
      </c>
      <c r="BX84" s="17"/>
      <c r="CB84" s="19"/>
      <c r="CC84" s="19"/>
      <c r="CD84" s="69" t="str">
        <f t="shared" si="38"/>
        <v/>
      </c>
      <c r="CE84" s="69" t="str">
        <f>IF(ISBLANK($D84),"",CHOOSE($D84,Certification!$C$32,Certification!$C$48,Certification!$C$64,Certification!$C$80,Certification!$C$96))</f>
        <v/>
      </c>
      <c r="CF84" s="69" t="str">
        <f>IF(ISBLANK($D84),"",CHOOSE($D84,Certification!$C$33,Certification!$C$49,Certification!$C$65,Certification!$C$81,Certification!$C$97))</f>
        <v/>
      </c>
      <c r="CG84" s="69" t="str">
        <f>IF(ISBLANK($D84),"",CHOOSE($D84,Certification!$C$34,Certification!$C$50,Certification!$C$66,Certification!$C$82,Certification!$C$98))</f>
        <v/>
      </c>
      <c r="CH84" s="69" t="str">
        <f>IF(ISBLANK($D84),"",CHOOSE($D84,Certification!$C$35,Certification!$C$51,Certification!$C$67,Certification!$C$83,Certification!$C$99))</f>
        <v/>
      </c>
      <c r="CI84" s="69" t="str">
        <f>IF(ISBLANK($D84),"",CHOOSE($D84,Certification!$C$36,Certification!$C$52,Certification!$C$68,Certification!$C$84,Certification!$C$100))</f>
        <v/>
      </c>
      <c r="CJ84" s="69" t="str">
        <f>IF(ISBLANK($D84),"",CHOOSE($D84,Certification!$C$37,Certification!$C$53,Certification!$C$69,Certification!$C$85,Certification!$C$101))</f>
        <v/>
      </c>
      <c r="CK84" s="190" t="str">
        <f>IF(ISBLANK($D84),"",CHOOSE($D84,Certification!$G$39,Certification!$G$55,Certification!$G$71,Certification!$G$87,Certification!$G$103))</f>
        <v/>
      </c>
      <c r="CL84" s="190" t="str">
        <f>IF(ISBLANK($D84),"",CHOOSE($D84,Certification!$G$40,Certification!$G$56,Certification!$G$72,Certification!$G$88,Certification!$G$104))</f>
        <v/>
      </c>
      <c r="CM84" s="190" t="str">
        <f>IF(ISBLANK($D84),"",CHOOSE($D84,Certification!$G$41,Certification!$G$57,Certification!$G$73,Certification!$G$89,Certification!$G$105))</f>
        <v/>
      </c>
      <c r="CN84" s="69" t="str">
        <f>IF(ISBLANK($D84),"",CHOOSE($D84,IF(ISBLANK(Certification!$C$43),"",Certification!$C$43),IF(ISBLANK(Certification!$C$59),"",Certification!$C$59),IF(ISBLANK(Certification!$C$75),"",Certification!$C$75),IF(ISBLANK(Certification!$C$91),"",Certification!$C$91),IF(ISBLANK(Certification!$C$107),"",Certification!$C$107)))</f>
        <v/>
      </c>
      <c r="CO84" s="69" t="str">
        <f>IF(ISBLANK($D84),"",CHOOSE($D84,IF(ISBLANK(Certification!$C$45),"",Certification!$C$45),IF(ISBLANK(Certification!$C$61),"",Certification!$C$61),IF(ISBLANK(Certification!$C$77),"",Certification!$C$77),IF(ISBLANK(Certification!$C$93),"",Certification!$C$93),IF(ISBLANK(Certification!$C$109),"",Certification!$C$109)))</f>
        <v/>
      </c>
      <c r="CQ84" s="20" t="s">
        <v>9</v>
      </c>
    </row>
    <row r="85" spans="1:95" s="18" customFormat="1" ht="25.5" x14ac:dyDescent="0.2">
      <c r="A85" s="64">
        <v>76</v>
      </c>
      <c r="B85" s="65" t="str">
        <f t="shared" si="35"/>
        <v/>
      </c>
      <c r="C85" s="230"/>
      <c r="D85" s="31"/>
      <c r="E85" s="233"/>
      <c r="F85" s="233"/>
      <c r="G85" s="233"/>
      <c r="H85" s="32"/>
      <c r="I85" s="31"/>
      <c r="J85" s="32"/>
      <c r="K85" s="32"/>
      <c r="L85" s="32"/>
      <c r="M85" s="56"/>
      <c r="N85" s="32"/>
      <c r="O85" s="56"/>
      <c r="P85" s="31"/>
      <c r="Q85" s="51"/>
      <c r="R85" s="31"/>
      <c r="S85" s="31"/>
      <c r="T85" s="32"/>
      <c r="U85" s="32"/>
      <c r="V85" s="32"/>
      <c r="W85" s="32"/>
      <c r="X85" s="32"/>
      <c r="Y85" s="32"/>
      <c r="Z85" s="32"/>
      <c r="AA85" s="32"/>
      <c r="AB85" s="32"/>
      <c r="AC85" s="32"/>
      <c r="AD85" s="32"/>
      <c r="AE85" s="32"/>
      <c r="AF85" s="32"/>
      <c r="AG85" s="32"/>
      <c r="AH85" s="58"/>
      <c r="AI85" s="51"/>
      <c r="AJ85" s="31"/>
      <c r="AK85" s="31"/>
      <c r="AL85" s="31"/>
      <c r="AM85" s="15"/>
      <c r="AN85" s="16" t="str">
        <f t="shared" si="39"/>
        <v/>
      </c>
      <c r="AO85" s="16" t="str">
        <f t="shared" si="40"/>
        <v/>
      </c>
      <c r="AP85" s="16" t="str">
        <f t="shared" si="41"/>
        <v/>
      </c>
      <c r="AQ85" s="16" t="str">
        <f t="shared" si="42"/>
        <v/>
      </c>
      <c r="AR85" s="16" t="str">
        <f t="shared" si="43"/>
        <v/>
      </c>
      <c r="AS85" s="16" t="str">
        <f t="shared" si="44"/>
        <v/>
      </c>
      <c r="AT85" s="16" t="str">
        <f t="shared" si="36"/>
        <v/>
      </c>
      <c r="AU85" s="16" t="str">
        <f t="shared" si="45"/>
        <v/>
      </c>
      <c r="AV85" s="16" t="str">
        <f t="shared" si="46"/>
        <v/>
      </c>
      <c r="AW85" s="16" t="str">
        <f t="shared" si="47"/>
        <v/>
      </c>
      <c r="AX85" s="16" t="str">
        <f t="shared" si="48"/>
        <v/>
      </c>
      <c r="AY85" s="16" t="str">
        <f t="shared" si="49"/>
        <v/>
      </c>
      <c r="AZ85" s="16" t="str">
        <f t="shared" si="50"/>
        <v/>
      </c>
      <c r="BA85" s="16" t="str">
        <f t="shared" si="51"/>
        <v/>
      </c>
      <c r="BB85" s="16" t="str">
        <f t="shared" si="51"/>
        <v/>
      </c>
      <c r="BC85" s="16" t="str">
        <f t="shared" si="52"/>
        <v/>
      </c>
      <c r="BD85" s="16" t="str">
        <f t="shared" si="53"/>
        <v/>
      </c>
      <c r="BE85" s="16" t="str">
        <f t="shared" si="54"/>
        <v/>
      </c>
      <c r="BF85" s="16" t="str">
        <f t="shared" si="55"/>
        <v/>
      </c>
      <c r="BG85" s="16" t="str">
        <f t="shared" si="56"/>
        <v/>
      </c>
      <c r="BH85" s="16" t="str">
        <f t="shared" si="57"/>
        <v/>
      </c>
      <c r="BI85" s="16" t="str">
        <f t="shared" si="58"/>
        <v/>
      </c>
      <c r="BJ85" s="16" t="str">
        <f t="shared" si="59"/>
        <v/>
      </c>
      <c r="BK85" s="16" t="str">
        <f t="shared" si="60"/>
        <v/>
      </c>
      <c r="BL85" s="16" t="str">
        <f t="shared" si="61"/>
        <v/>
      </c>
      <c r="BM85" s="16" t="str">
        <f t="shared" si="62"/>
        <v/>
      </c>
      <c r="BN85" s="16" t="str">
        <f t="shared" si="63"/>
        <v/>
      </c>
      <c r="BO85" s="16" t="str">
        <f t="shared" si="64"/>
        <v/>
      </c>
      <c r="BP85" s="16" t="str">
        <f t="shared" si="65"/>
        <v/>
      </c>
      <c r="BQ85" s="16" t="str">
        <f t="shared" si="66"/>
        <v/>
      </c>
      <c r="BR85" s="16" t="str">
        <f t="shared" si="67"/>
        <v/>
      </c>
      <c r="BS85" s="16" t="str">
        <f t="shared" si="68"/>
        <v/>
      </c>
      <c r="BT85" s="16" t="str">
        <f t="shared" si="69"/>
        <v/>
      </c>
      <c r="BU85" s="16" t="str">
        <f t="shared" si="69"/>
        <v/>
      </c>
      <c r="BV85" s="16" t="str">
        <f t="shared" si="69"/>
        <v/>
      </c>
      <c r="BW85" s="16" t="str">
        <f t="shared" si="37"/>
        <v/>
      </c>
      <c r="BX85" s="17"/>
      <c r="CB85" s="19"/>
      <c r="CC85" s="19"/>
      <c r="CD85" s="69" t="str">
        <f t="shared" si="38"/>
        <v/>
      </c>
      <c r="CE85" s="69" t="str">
        <f>IF(ISBLANK($D85),"",CHOOSE($D85,Certification!$C$32,Certification!$C$48,Certification!$C$64,Certification!$C$80,Certification!$C$96))</f>
        <v/>
      </c>
      <c r="CF85" s="69" t="str">
        <f>IF(ISBLANK($D85),"",CHOOSE($D85,Certification!$C$33,Certification!$C$49,Certification!$C$65,Certification!$C$81,Certification!$C$97))</f>
        <v/>
      </c>
      <c r="CG85" s="69" t="str">
        <f>IF(ISBLANK($D85),"",CHOOSE($D85,Certification!$C$34,Certification!$C$50,Certification!$C$66,Certification!$C$82,Certification!$C$98))</f>
        <v/>
      </c>
      <c r="CH85" s="69" t="str">
        <f>IF(ISBLANK($D85),"",CHOOSE($D85,Certification!$C$35,Certification!$C$51,Certification!$C$67,Certification!$C$83,Certification!$C$99))</f>
        <v/>
      </c>
      <c r="CI85" s="69" t="str">
        <f>IF(ISBLANK($D85),"",CHOOSE($D85,Certification!$C$36,Certification!$C$52,Certification!$C$68,Certification!$C$84,Certification!$C$100))</f>
        <v/>
      </c>
      <c r="CJ85" s="69" t="str">
        <f>IF(ISBLANK($D85),"",CHOOSE($D85,Certification!$C$37,Certification!$C$53,Certification!$C$69,Certification!$C$85,Certification!$C$101))</f>
        <v/>
      </c>
      <c r="CK85" s="190" t="str">
        <f>IF(ISBLANK($D85),"",CHOOSE($D85,Certification!$G$39,Certification!$G$55,Certification!$G$71,Certification!$G$87,Certification!$G$103))</f>
        <v/>
      </c>
      <c r="CL85" s="190" t="str">
        <f>IF(ISBLANK($D85),"",CHOOSE($D85,Certification!$G$40,Certification!$G$56,Certification!$G$72,Certification!$G$88,Certification!$G$104))</f>
        <v/>
      </c>
      <c r="CM85" s="190" t="str">
        <f>IF(ISBLANK($D85),"",CHOOSE($D85,Certification!$G$41,Certification!$G$57,Certification!$G$73,Certification!$G$89,Certification!$G$105))</f>
        <v/>
      </c>
      <c r="CN85" s="69" t="str">
        <f>IF(ISBLANK($D85),"",CHOOSE($D85,IF(ISBLANK(Certification!$C$43),"",Certification!$C$43),IF(ISBLANK(Certification!$C$59),"",Certification!$C$59),IF(ISBLANK(Certification!$C$75),"",Certification!$C$75),IF(ISBLANK(Certification!$C$91),"",Certification!$C$91),IF(ISBLANK(Certification!$C$107),"",Certification!$C$107)))</f>
        <v/>
      </c>
      <c r="CO85" s="69" t="str">
        <f>IF(ISBLANK($D85),"",CHOOSE($D85,IF(ISBLANK(Certification!$C$45),"",Certification!$C$45),IF(ISBLANK(Certification!$C$61),"",Certification!$C$61),IF(ISBLANK(Certification!$C$77),"",Certification!$C$77),IF(ISBLANK(Certification!$C$93),"",Certification!$C$93),IF(ISBLANK(Certification!$C$109),"",Certification!$C$109)))</f>
        <v/>
      </c>
      <c r="CQ85" s="20" t="s">
        <v>9</v>
      </c>
    </row>
    <row r="86" spans="1:95" s="18" customFormat="1" ht="25.5" x14ac:dyDescent="0.2">
      <c r="A86" s="64">
        <v>77</v>
      </c>
      <c r="B86" s="65" t="str">
        <f t="shared" si="35"/>
        <v/>
      </c>
      <c r="C86" s="230"/>
      <c r="D86" s="31"/>
      <c r="E86" s="233"/>
      <c r="F86" s="233"/>
      <c r="G86" s="233"/>
      <c r="H86" s="32"/>
      <c r="I86" s="31"/>
      <c r="J86" s="32"/>
      <c r="K86" s="32"/>
      <c r="L86" s="32"/>
      <c r="M86" s="56"/>
      <c r="N86" s="32"/>
      <c r="O86" s="56"/>
      <c r="P86" s="31"/>
      <c r="Q86" s="51"/>
      <c r="R86" s="31"/>
      <c r="S86" s="31"/>
      <c r="T86" s="32"/>
      <c r="U86" s="32"/>
      <c r="V86" s="32"/>
      <c r="W86" s="32"/>
      <c r="X86" s="32"/>
      <c r="Y86" s="32"/>
      <c r="Z86" s="32"/>
      <c r="AA86" s="32"/>
      <c r="AB86" s="32"/>
      <c r="AC86" s="32"/>
      <c r="AD86" s="32"/>
      <c r="AE86" s="32"/>
      <c r="AF86" s="32"/>
      <c r="AG86" s="32"/>
      <c r="AH86" s="58"/>
      <c r="AI86" s="51"/>
      <c r="AJ86" s="31"/>
      <c r="AK86" s="31"/>
      <c r="AL86" s="31"/>
      <c r="AM86" s="15"/>
      <c r="AN86" s="16" t="str">
        <f t="shared" si="39"/>
        <v/>
      </c>
      <c r="AO86" s="16" t="str">
        <f t="shared" si="40"/>
        <v/>
      </c>
      <c r="AP86" s="16" t="str">
        <f t="shared" si="41"/>
        <v/>
      </c>
      <c r="AQ86" s="16" t="str">
        <f t="shared" si="42"/>
        <v/>
      </c>
      <c r="AR86" s="16" t="str">
        <f t="shared" si="43"/>
        <v/>
      </c>
      <c r="AS86" s="16" t="str">
        <f t="shared" si="44"/>
        <v/>
      </c>
      <c r="AT86" s="16" t="str">
        <f t="shared" si="36"/>
        <v/>
      </c>
      <c r="AU86" s="16" t="str">
        <f t="shared" si="45"/>
        <v/>
      </c>
      <c r="AV86" s="16" t="str">
        <f t="shared" si="46"/>
        <v/>
      </c>
      <c r="AW86" s="16" t="str">
        <f t="shared" si="47"/>
        <v/>
      </c>
      <c r="AX86" s="16" t="str">
        <f t="shared" si="48"/>
        <v/>
      </c>
      <c r="AY86" s="16" t="str">
        <f t="shared" si="49"/>
        <v/>
      </c>
      <c r="AZ86" s="16" t="str">
        <f t="shared" si="50"/>
        <v/>
      </c>
      <c r="BA86" s="16" t="str">
        <f t="shared" si="51"/>
        <v/>
      </c>
      <c r="BB86" s="16" t="str">
        <f t="shared" si="51"/>
        <v/>
      </c>
      <c r="BC86" s="16" t="str">
        <f t="shared" si="52"/>
        <v/>
      </c>
      <c r="BD86" s="16" t="str">
        <f t="shared" si="53"/>
        <v/>
      </c>
      <c r="BE86" s="16" t="str">
        <f t="shared" si="54"/>
        <v/>
      </c>
      <c r="BF86" s="16" t="str">
        <f t="shared" si="55"/>
        <v/>
      </c>
      <c r="BG86" s="16" t="str">
        <f t="shared" si="56"/>
        <v/>
      </c>
      <c r="BH86" s="16" t="str">
        <f t="shared" si="57"/>
        <v/>
      </c>
      <c r="BI86" s="16" t="str">
        <f t="shared" si="58"/>
        <v/>
      </c>
      <c r="BJ86" s="16" t="str">
        <f t="shared" si="59"/>
        <v/>
      </c>
      <c r="BK86" s="16" t="str">
        <f t="shared" si="60"/>
        <v/>
      </c>
      <c r="BL86" s="16" t="str">
        <f t="shared" si="61"/>
        <v/>
      </c>
      <c r="BM86" s="16" t="str">
        <f t="shared" si="62"/>
        <v/>
      </c>
      <c r="BN86" s="16" t="str">
        <f t="shared" si="63"/>
        <v/>
      </c>
      <c r="BO86" s="16" t="str">
        <f t="shared" si="64"/>
        <v/>
      </c>
      <c r="BP86" s="16" t="str">
        <f t="shared" si="65"/>
        <v/>
      </c>
      <c r="BQ86" s="16" t="str">
        <f t="shared" si="66"/>
        <v/>
      </c>
      <c r="BR86" s="16" t="str">
        <f t="shared" si="67"/>
        <v/>
      </c>
      <c r="BS86" s="16" t="str">
        <f t="shared" si="68"/>
        <v/>
      </c>
      <c r="BT86" s="16" t="str">
        <f t="shared" si="69"/>
        <v/>
      </c>
      <c r="BU86" s="16" t="str">
        <f t="shared" si="69"/>
        <v/>
      </c>
      <c r="BV86" s="16" t="str">
        <f t="shared" si="69"/>
        <v/>
      </c>
      <c r="BW86" s="16" t="str">
        <f t="shared" si="37"/>
        <v/>
      </c>
      <c r="BX86" s="17"/>
      <c r="CB86" s="19"/>
      <c r="CC86" s="19"/>
      <c r="CD86" s="69" t="str">
        <f t="shared" si="38"/>
        <v/>
      </c>
      <c r="CE86" s="69" t="str">
        <f>IF(ISBLANK($D86),"",CHOOSE($D86,Certification!$C$32,Certification!$C$48,Certification!$C$64,Certification!$C$80,Certification!$C$96))</f>
        <v/>
      </c>
      <c r="CF86" s="69" t="str">
        <f>IF(ISBLANK($D86),"",CHOOSE($D86,Certification!$C$33,Certification!$C$49,Certification!$C$65,Certification!$C$81,Certification!$C$97))</f>
        <v/>
      </c>
      <c r="CG86" s="69" t="str">
        <f>IF(ISBLANK($D86),"",CHOOSE($D86,Certification!$C$34,Certification!$C$50,Certification!$C$66,Certification!$C$82,Certification!$C$98))</f>
        <v/>
      </c>
      <c r="CH86" s="69" t="str">
        <f>IF(ISBLANK($D86),"",CHOOSE($D86,Certification!$C$35,Certification!$C$51,Certification!$C$67,Certification!$C$83,Certification!$C$99))</f>
        <v/>
      </c>
      <c r="CI86" s="69" t="str">
        <f>IF(ISBLANK($D86),"",CHOOSE($D86,Certification!$C$36,Certification!$C$52,Certification!$C$68,Certification!$C$84,Certification!$C$100))</f>
        <v/>
      </c>
      <c r="CJ86" s="69" t="str">
        <f>IF(ISBLANK($D86),"",CHOOSE($D86,Certification!$C$37,Certification!$C$53,Certification!$C$69,Certification!$C$85,Certification!$C$101))</f>
        <v/>
      </c>
      <c r="CK86" s="190" t="str">
        <f>IF(ISBLANK($D86),"",CHOOSE($D86,Certification!$G$39,Certification!$G$55,Certification!$G$71,Certification!$G$87,Certification!$G$103))</f>
        <v/>
      </c>
      <c r="CL86" s="190" t="str">
        <f>IF(ISBLANK($D86),"",CHOOSE($D86,Certification!$G$40,Certification!$G$56,Certification!$G$72,Certification!$G$88,Certification!$G$104))</f>
        <v/>
      </c>
      <c r="CM86" s="190" t="str">
        <f>IF(ISBLANK($D86),"",CHOOSE($D86,Certification!$G$41,Certification!$G$57,Certification!$G$73,Certification!$G$89,Certification!$G$105))</f>
        <v/>
      </c>
      <c r="CN86" s="69" t="str">
        <f>IF(ISBLANK($D86),"",CHOOSE($D86,IF(ISBLANK(Certification!$C$43),"",Certification!$C$43),IF(ISBLANK(Certification!$C$59),"",Certification!$C$59),IF(ISBLANK(Certification!$C$75),"",Certification!$C$75),IF(ISBLANK(Certification!$C$91),"",Certification!$C$91),IF(ISBLANK(Certification!$C$107),"",Certification!$C$107)))</f>
        <v/>
      </c>
      <c r="CO86" s="69" t="str">
        <f>IF(ISBLANK($D86),"",CHOOSE($D86,IF(ISBLANK(Certification!$C$45),"",Certification!$C$45),IF(ISBLANK(Certification!$C$61),"",Certification!$C$61),IF(ISBLANK(Certification!$C$77),"",Certification!$C$77),IF(ISBLANK(Certification!$C$93),"",Certification!$C$93),IF(ISBLANK(Certification!$C$109),"",Certification!$C$109)))</f>
        <v/>
      </c>
      <c r="CQ86" s="20" t="s">
        <v>9</v>
      </c>
    </row>
    <row r="87" spans="1:95" s="18" customFormat="1" ht="25.5" x14ac:dyDescent="0.2">
      <c r="A87" s="64">
        <v>78</v>
      </c>
      <c r="B87" s="65" t="str">
        <f t="shared" si="35"/>
        <v/>
      </c>
      <c r="C87" s="230"/>
      <c r="D87" s="31"/>
      <c r="E87" s="233"/>
      <c r="F87" s="233"/>
      <c r="G87" s="233"/>
      <c r="H87" s="32"/>
      <c r="I87" s="31"/>
      <c r="J87" s="32"/>
      <c r="K87" s="32"/>
      <c r="L87" s="32"/>
      <c r="M87" s="56"/>
      <c r="N87" s="32"/>
      <c r="O87" s="56"/>
      <c r="P87" s="31"/>
      <c r="Q87" s="51"/>
      <c r="R87" s="31"/>
      <c r="S87" s="31"/>
      <c r="T87" s="32"/>
      <c r="U87" s="32"/>
      <c r="V87" s="32"/>
      <c r="W87" s="32"/>
      <c r="X87" s="32"/>
      <c r="Y87" s="32"/>
      <c r="Z87" s="32"/>
      <c r="AA87" s="32"/>
      <c r="AB87" s="32"/>
      <c r="AC87" s="32"/>
      <c r="AD87" s="32"/>
      <c r="AE87" s="32"/>
      <c r="AF87" s="32"/>
      <c r="AG87" s="32"/>
      <c r="AH87" s="58"/>
      <c r="AI87" s="51"/>
      <c r="AJ87" s="31"/>
      <c r="AK87" s="31"/>
      <c r="AL87" s="31"/>
      <c r="AM87" s="15"/>
      <c r="AN87" s="16" t="str">
        <f t="shared" si="39"/>
        <v/>
      </c>
      <c r="AO87" s="16" t="str">
        <f t="shared" si="40"/>
        <v/>
      </c>
      <c r="AP87" s="16" t="str">
        <f t="shared" si="41"/>
        <v/>
      </c>
      <c r="AQ87" s="16" t="str">
        <f t="shared" si="42"/>
        <v/>
      </c>
      <c r="AR87" s="16" t="str">
        <f t="shared" si="43"/>
        <v/>
      </c>
      <c r="AS87" s="16" t="str">
        <f t="shared" si="44"/>
        <v/>
      </c>
      <c r="AT87" s="16" t="str">
        <f t="shared" si="36"/>
        <v/>
      </c>
      <c r="AU87" s="16" t="str">
        <f t="shared" si="45"/>
        <v/>
      </c>
      <c r="AV87" s="16" t="str">
        <f t="shared" si="46"/>
        <v/>
      </c>
      <c r="AW87" s="16" t="str">
        <f t="shared" si="47"/>
        <v/>
      </c>
      <c r="AX87" s="16" t="str">
        <f t="shared" si="48"/>
        <v/>
      </c>
      <c r="AY87" s="16" t="str">
        <f t="shared" si="49"/>
        <v/>
      </c>
      <c r="AZ87" s="16" t="str">
        <f t="shared" si="50"/>
        <v/>
      </c>
      <c r="BA87" s="16" t="str">
        <f t="shared" si="51"/>
        <v/>
      </c>
      <c r="BB87" s="16" t="str">
        <f t="shared" si="51"/>
        <v/>
      </c>
      <c r="BC87" s="16" t="str">
        <f t="shared" si="52"/>
        <v/>
      </c>
      <c r="BD87" s="16" t="str">
        <f t="shared" si="53"/>
        <v/>
      </c>
      <c r="BE87" s="16" t="str">
        <f t="shared" si="54"/>
        <v/>
      </c>
      <c r="BF87" s="16" t="str">
        <f t="shared" si="55"/>
        <v/>
      </c>
      <c r="BG87" s="16" t="str">
        <f t="shared" si="56"/>
        <v/>
      </c>
      <c r="BH87" s="16" t="str">
        <f t="shared" si="57"/>
        <v/>
      </c>
      <c r="BI87" s="16" t="str">
        <f t="shared" si="58"/>
        <v/>
      </c>
      <c r="BJ87" s="16" t="str">
        <f t="shared" si="59"/>
        <v/>
      </c>
      <c r="BK87" s="16" t="str">
        <f t="shared" si="60"/>
        <v/>
      </c>
      <c r="BL87" s="16" t="str">
        <f t="shared" si="61"/>
        <v/>
      </c>
      <c r="BM87" s="16" t="str">
        <f t="shared" si="62"/>
        <v/>
      </c>
      <c r="BN87" s="16" t="str">
        <f t="shared" si="63"/>
        <v/>
      </c>
      <c r="BO87" s="16" t="str">
        <f t="shared" si="64"/>
        <v/>
      </c>
      <c r="BP87" s="16" t="str">
        <f t="shared" si="65"/>
        <v/>
      </c>
      <c r="BQ87" s="16" t="str">
        <f t="shared" si="66"/>
        <v/>
      </c>
      <c r="BR87" s="16" t="str">
        <f t="shared" si="67"/>
        <v/>
      </c>
      <c r="BS87" s="16" t="str">
        <f t="shared" si="68"/>
        <v/>
      </c>
      <c r="BT87" s="16" t="str">
        <f t="shared" si="69"/>
        <v/>
      </c>
      <c r="BU87" s="16" t="str">
        <f t="shared" si="69"/>
        <v/>
      </c>
      <c r="BV87" s="16" t="str">
        <f t="shared" si="69"/>
        <v/>
      </c>
      <c r="BW87" s="16" t="str">
        <f t="shared" si="37"/>
        <v/>
      </c>
      <c r="BX87" s="17"/>
      <c r="CB87" s="19"/>
      <c r="CC87" s="19"/>
      <c r="CD87" s="69" t="str">
        <f t="shared" si="38"/>
        <v/>
      </c>
      <c r="CE87" s="69" t="str">
        <f>IF(ISBLANK($D87),"",CHOOSE($D87,Certification!$C$32,Certification!$C$48,Certification!$C$64,Certification!$C$80,Certification!$C$96))</f>
        <v/>
      </c>
      <c r="CF87" s="69" t="str">
        <f>IF(ISBLANK($D87),"",CHOOSE($D87,Certification!$C$33,Certification!$C$49,Certification!$C$65,Certification!$C$81,Certification!$C$97))</f>
        <v/>
      </c>
      <c r="CG87" s="69" t="str">
        <f>IF(ISBLANK($D87),"",CHOOSE($D87,Certification!$C$34,Certification!$C$50,Certification!$C$66,Certification!$C$82,Certification!$C$98))</f>
        <v/>
      </c>
      <c r="CH87" s="69" t="str">
        <f>IF(ISBLANK($D87),"",CHOOSE($D87,Certification!$C$35,Certification!$C$51,Certification!$C$67,Certification!$C$83,Certification!$C$99))</f>
        <v/>
      </c>
      <c r="CI87" s="69" t="str">
        <f>IF(ISBLANK($D87),"",CHOOSE($D87,Certification!$C$36,Certification!$C$52,Certification!$C$68,Certification!$C$84,Certification!$C$100))</f>
        <v/>
      </c>
      <c r="CJ87" s="69" t="str">
        <f>IF(ISBLANK($D87),"",CHOOSE($D87,Certification!$C$37,Certification!$C$53,Certification!$C$69,Certification!$C$85,Certification!$C$101))</f>
        <v/>
      </c>
      <c r="CK87" s="190" t="str">
        <f>IF(ISBLANK($D87),"",CHOOSE($D87,Certification!$G$39,Certification!$G$55,Certification!$G$71,Certification!$G$87,Certification!$G$103))</f>
        <v/>
      </c>
      <c r="CL87" s="190" t="str">
        <f>IF(ISBLANK($D87),"",CHOOSE($D87,Certification!$G$40,Certification!$G$56,Certification!$G$72,Certification!$G$88,Certification!$G$104))</f>
        <v/>
      </c>
      <c r="CM87" s="190" t="str">
        <f>IF(ISBLANK($D87),"",CHOOSE($D87,Certification!$G$41,Certification!$G$57,Certification!$G$73,Certification!$G$89,Certification!$G$105))</f>
        <v/>
      </c>
      <c r="CN87" s="69" t="str">
        <f>IF(ISBLANK($D87),"",CHOOSE($D87,IF(ISBLANK(Certification!$C$43),"",Certification!$C$43),IF(ISBLANK(Certification!$C$59),"",Certification!$C$59),IF(ISBLANK(Certification!$C$75),"",Certification!$C$75),IF(ISBLANK(Certification!$C$91),"",Certification!$C$91),IF(ISBLANK(Certification!$C$107),"",Certification!$C$107)))</f>
        <v/>
      </c>
      <c r="CO87" s="69" t="str">
        <f>IF(ISBLANK($D87),"",CHOOSE($D87,IF(ISBLANK(Certification!$C$45),"",Certification!$C$45),IF(ISBLANK(Certification!$C$61),"",Certification!$C$61),IF(ISBLANK(Certification!$C$77),"",Certification!$C$77),IF(ISBLANK(Certification!$C$93),"",Certification!$C$93),IF(ISBLANK(Certification!$C$109),"",Certification!$C$109)))</f>
        <v/>
      </c>
      <c r="CQ87" s="20" t="s">
        <v>9</v>
      </c>
    </row>
    <row r="88" spans="1:95" s="18" customFormat="1" ht="25.5" x14ac:dyDescent="0.2">
      <c r="A88" s="64">
        <v>79</v>
      </c>
      <c r="B88" s="65" t="str">
        <f t="shared" si="35"/>
        <v/>
      </c>
      <c r="C88" s="230"/>
      <c r="D88" s="31"/>
      <c r="E88" s="233"/>
      <c r="F88" s="233"/>
      <c r="G88" s="233"/>
      <c r="H88" s="32"/>
      <c r="I88" s="31"/>
      <c r="J88" s="32"/>
      <c r="K88" s="32"/>
      <c r="L88" s="32"/>
      <c r="M88" s="56"/>
      <c r="N88" s="32"/>
      <c r="O88" s="56"/>
      <c r="P88" s="31"/>
      <c r="Q88" s="51"/>
      <c r="R88" s="31"/>
      <c r="S88" s="31"/>
      <c r="T88" s="32"/>
      <c r="U88" s="32"/>
      <c r="V88" s="32"/>
      <c r="W88" s="32"/>
      <c r="X88" s="32"/>
      <c r="Y88" s="32"/>
      <c r="Z88" s="32"/>
      <c r="AA88" s="32"/>
      <c r="AB88" s="32"/>
      <c r="AC88" s="32"/>
      <c r="AD88" s="32"/>
      <c r="AE88" s="32"/>
      <c r="AF88" s="32"/>
      <c r="AG88" s="32"/>
      <c r="AH88" s="58"/>
      <c r="AI88" s="51"/>
      <c r="AJ88" s="31"/>
      <c r="AK88" s="31"/>
      <c r="AL88" s="31"/>
      <c r="AM88" s="15"/>
      <c r="AN88" s="16" t="str">
        <f t="shared" si="39"/>
        <v/>
      </c>
      <c r="AO88" s="16" t="str">
        <f t="shared" si="40"/>
        <v/>
      </c>
      <c r="AP88" s="16" t="str">
        <f t="shared" si="41"/>
        <v/>
      </c>
      <c r="AQ88" s="16" t="str">
        <f t="shared" si="42"/>
        <v/>
      </c>
      <c r="AR88" s="16" t="str">
        <f t="shared" si="43"/>
        <v/>
      </c>
      <c r="AS88" s="16" t="str">
        <f t="shared" si="44"/>
        <v/>
      </c>
      <c r="AT88" s="16" t="str">
        <f t="shared" si="36"/>
        <v/>
      </c>
      <c r="AU88" s="16" t="str">
        <f t="shared" si="45"/>
        <v/>
      </c>
      <c r="AV88" s="16" t="str">
        <f t="shared" si="46"/>
        <v/>
      </c>
      <c r="AW88" s="16" t="str">
        <f t="shared" si="47"/>
        <v/>
      </c>
      <c r="AX88" s="16" t="str">
        <f t="shared" si="48"/>
        <v/>
      </c>
      <c r="AY88" s="16" t="str">
        <f t="shared" si="49"/>
        <v/>
      </c>
      <c r="AZ88" s="16" t="str">
        <f t="shared" si="50"/>
        <v/>
      </c>
      <c r="BA88" s="16" t="str">
        <f t="shared" si="51"/>
        <v/>
      </c>
      <c r="BB88" s="16" t="str">
        <f t="shared" si="51"/>
        <v/>
      </c>
      <c r="BC88" s="16" t="str">
        <f t="shared" si="52"/>
        <v/>
      </c>
      <c r="BD88" s="16" t="str">
        <f t="shared" si="53"/>
        <v/>
      </c>
      <c r="BE88" s="16" t="str">
        <f t="shared" si="54"/>
        <v/>
      </c>
      <c r="BF88" s="16" t="str">
        <f t="shared" si="55"/>
        <v/>
      </c>
      <c r="BG88" s="16" t="str">
        <f t="shared" si="56"/>
        <v/>
      </c>
      <c r="BH88" s="16" t="str">
        <f t="shared" si="57"/>
        <v/>
      </c>
      <c r="BI88" s="16" t="str">
        <f t="shared" si="58"/>
        <v/>
      </c>
      <c r="BJ88" s="16" t="str">
        <f t="shared" si="59"/>
        <v/>
      </c>
      <c r="BK88" s="16" t="str">
        <f t="shared" si="60"/>
        <v/>
      </c>
      <c r="BL88" s="16" t="str">
        <f t="shared" si="61"/>
        <v/>
      </c>
      <c r="BM88" s="16" t="str">
        <f t="shared" si="62"/>
        <v/>
      </c>
      <c r="BN88" s="16" t="str">
        <f t="shared" si="63"/>
        <v/>
      </c>
      <c r="BO88" s="16" t="str">
        <f t="shared" si="64"/>
        <v/>
      </c>
      <c r="BP88" s="16" t="str">
        <f t="shared" si="65"/>
        <v/>
      </c>
      <c r="BQ88" s="16" t="str">
        <f t="shared" si="66"/>
        <v/>
      </c>
      <c r="BR88" s="16" t="str">
        <f t="shared" si="67"/>
        <v/>
      </c>
      <c r="BS88" s="16" t="str">
        <f t="shared" si="68"/>
        <v/>
      </c>
      <c r="BT88" s="16" t="str">
        <f t="shared" si="69"/>
        <v/>
      </c>
      <c r="BU88" s="16" t="str">
        <f t="shared" si="69"/>
        <v/>
      </c>
      <c r="BV88" s="16" t="str">
        <f t="shared" si="69"/>
        <v/>
      </c>
      <c r="BW88" s="16" t="str">
        <f t="shared" si="37"/>
        <v/>
      </c>
      <c r="BX88" s="17"/>
      <c r="CB88" s="19"/>
      <c r="CC88" s="19"/>
      <c r="CD88" s="69" t="str">
        <f t="shared" si="38"/>
        <v/>
      </c>
      <c r="CE88" s="69" t="str">
        <f>IF(ISBLANK($D88),"",CHOOSE($D88,Certification!$C$32,Certification!$C$48,Certification!$C$64,Certification!$C$80,Certification!$C$96))</f>
        <v/>
      </c>
      <c r="CF88" s="69" t="str">
        <f>IF(ISBLANK($D88),"",CHOOSE($D88,Certification!$C$33,Certification!$C$49,Certification!$C$65,Certification!$C$81,Certification!$C$97))</f>
        <v/>
      </c>
      <c r="CG88" s="69" t="str">
        <f>IF(ISBLANK($D88),"",CHOOSE($D88,Certification!$C$34,Certification!$C$50,Certification!$C$66,Certification!$C$82,Certification!$C$98))</f>
        <v/>
      </c>
      <c r="CH88" s="69" t="str">
        <f>IF(ISBLANK($D88),"",CHOOSE($D88,Certification!$C$35,Certification!$C$51,Certification!$C$67,Certification!$C$83,Certification!$C$99))</f>
        <v/>
      </c>
      <c r="CI88" s="69" t="str">
        <f>IF(ISBLANK($D88),"",CHOOSE($D88,Certification!$C$36,Certification!$C$52,Certification!$C$68,Certification!$C$84,Certification!$C$100))</f>
        <v/>
      </c>
      <c r="CJ88" s="69" t="str">
        <f>IF(ISBLANK($D88),"",CHOOSE($D88,Certification!$C$37,Certification!$C$53,Certification!$C$69,Certification!$C$85,Certification!$C$101))</f>
        <v/>
      </c>
      <c r="CK88" s="190" t="str">
        <f>IF(ISBLANK($D88),"",CHOOSE($D88,Certification!$G$39,Certification!$G$55,Certification!$G$71,Certification!$G$87,Certification!$G$103))</f>
        <v/>
      </c>
      <c r="CL88" s="190" t="str">
        <f>IF(ISBLANK($D88),"",CHOOSE($D88,Certification!$G$40,Certification!$G$56,Certification!$G$72,Certification!$G$88,Certification!$G$104))</f>
        <v/>
      </c>
      <c r="CM88" s="190" t="str">
        <f>IF(ISBLANK($D88),"",CHOOSE($D88,Certification!$G$41,Certification!$G$57,Certification!$G$73,Certification!$G$89,Certification!$G$105))</f>
        <v/>
      </c>
      <c r="CN88" s="69" t="str">
        <f>IF(ISBLANK($D88),"",CHOOSE($D88,IF(ISBLANK(Certification!$C$43),"",Certification!$C$43),IF(ISBLANK(Certification!$C$59),"",Certification!$C$59),IF(ISBLANK(Certification!$C$75),"",Certification!$C$75),IF(ISBLANK(Certification!$C$91),"",Certification!$C$91),IF(ISBLANK(Certification!$C$107),"",Certification!$C$107)))</f>
        <v/>
      </c>
      <c r="CO88" s="69" t="str">
        <f>IF(ISBLANK($D88),"",CHOOSE($D88,IF(ISBLANK(Certification!$C$45),"",Certification!$C$45),IF(ISBLANK(Certification!$C$61),"",Certification!$C$61),IF(ISBLANK(Certification!$C$77),"",Certification!$C$77),IF(ISBLANK(Certification!$C$93),"",Certification!$C$93),IF(ISBLANK(Certification!$C$109),"",Certification!$C$109)))</f>
        <v/>
      </c>
      <c r="CQ88" s="20" t="s">
        <v>9</v>
      </c>
    </row>
    <row r="89" spans="1:95" s="18" customFormat="1" ht="25.5" x14ac:dyDescent="0.2">
      <c r="A89" s="64">
        <v>80</v>
      </c>
      <c r="B89" s="65" t="str">
        <f t="shared" si="35"/>
        <v/>
      </c>
      <c r="C89" s="230"/>
      <c r="D89" s="31"/>
      <c r="E89" s="233"/>
      <c r="F89" s="233"/>
      <c r="G89" s="233"/>
      <c r="H89" s="32"/>
      <c r="I89" s="31"/>
      <c r="J89" s="32"/>
      <c r="K89" s="32"/>
      <c r="L89" s="32"/>
      <c r="M89" s="56"/>
      <c r="N89" s="32"/>
      <c r="O89" s="56"/>
      <c r="P89" s="31"/>
      <c r="Q89" s="51"/>
      <c r="R89" s="31"/>
      <c r="S89" s="31"/>
      <c r="T89" s="32"/>
      <c r="U89" s="32"/>
      <c r="V89" s="32"/>
      <c r="W89" s="32"/>
      <c r="X89" s="32"/>
      <c r="Y89" s="32"/>
      <c r="Z89" s="32"/>
      <c r="AA89" s="32"/>
      <c r="AB89" s="32"/>
      <c r="AC89" s="32"/>
      <c r="AD89" s="32"/>
      <c r="AE89" s="32"/>
      <c r="AF89" s="32"/>
      <c r="AG89" s="32"/>
      <c r="AH89" s="58"/>
      <c r="AI89" s="51"/>
      <c r="AJ89" s="31"/>
      <c r="AK89" s="31"/>
      <c r="AL89" s="31"/>
      <c r="AM89" s="15"/>
      <c r="AN89" s="16" t="str">
        <f t="shared" si="39"/>
        <v/>
      </c>
      <c r="AO89" s="16" t="str">
        <f t="shared" si="40"/>
        <v/>
      </c>
      <c r="AP89" s="16" t="str">
        <f t="shared" si="41"/>
        <v/>
      </c>
      <c r="AQ89" s="16" t="str">
        <f t="shared" si="42"/>
        <v/>
      </c>
      <c r="AR89" s="16" t="str">
        <f t="shared" si="43"/>
        <v/>
      </c>
      <c r="AS89" s="16" t="str">
        <f t="shared" si="44"/>
        <v/>
      </c>
      <c r="AT89" s="16" t="str">
        <f t="shared" si="36"/>
        <v/>
      </c>
      <c r="AU89" s="16" t="str">
        <f t="shared" si="45"/>
        <v/>
      </c>
      <c r="AV89" s="16" t="str">
        <f t="shared" si="46"/>
        <v/>
      </c>
      <c r="AW89" s="16" t="str">
        <f t="shared" si="47"/>
        <v/>
      </c>
      <c r="AX89" s="16" t="str">
        <f t="shared" si="48"/>
        <v/>
      </c>
      <c r="AY89" s="16" t="str">
        <f t="shared" si="49"/>
        <v/>
      </c>
      <c r="AZ89" s="16" t="str">
        <f t="shared" si="50"/>
        <v/>
      </c>
      <c r="BA89" s="16" t="str">
        <f t="shared" si="51"/>
        <v/>
      </c>
      <c r="BB89" s="16" t="str">
        <f t="shared" si="51"/>
        <v/>
      </c>
      <c r="BC89" s="16" t="str">
        <f t="shared" si="52"/>
        <v/>
      </c>
      <c r="BD89" s="16" t="str">
        <f t="shared" si="53"/>
        <v/>
      </c>
      <c r="BE89" s="16" t="str">
        <f t="shared" si="54"/>
        <v/>
      </c>
      <c r="BF89" s="16" t="str">
        <f t="shared" si="55"/>
        <v/>
      </c>
      <c r="BG89" s="16" t="str">
        <f t="shared" si="56"/>
        <v/>
      </c>
      <c r="BH89" s="16" t="str">
        <f t="shared" si="57"/>
        <v/>
      </c>
      <c r="BI89" s="16" t="str">
        <f t="shared" si="58"/>
        <v/>
      </c>
      <c r="BJ89" s="16" t="str">
        <f t="shared" si="59"/>
        <v/>
      </c>
      <c r="BK89" s="16" t="str">
        <f t="shared" si="60"/>
        <v/>
      </c>
      <c r="BL89" s="16" t="str">
        <f t="shared" si="61"/>
        <v/>
      </c>
      <c r="BM89" s="16" t="str">
        <f t="shared" si="62"/>
        <v/>
      </c>
      <c r="BN89" s="16" t="str">
        <f t="shared" si="63"/>
        <v/>
      </c>
      <c r="BO89" s="16" t="str">
        <f t="shared" si="64"/>
        <v/>
      </c>
      <c r="BP89" s="16" t="str">
        <f t="shared" si="65"/>
        <v/>
      </c>
      <c r="BQ89" s="16" t="str">
        <f t="shared" si="66"/>
        <v/>
      </c>
      <c r="BR89" s="16" t="str">
        <f t="shared" si="67"/>
        <v/>
      </c>
      <c r="BS89" s="16" t="str">
        <f t="shared" si="68"/>
        <v/>
      </c>
      <c r="BT89" s="16" t="str">
        <f t="shared" si="69"/>
        <v/>
      </c>
      <c r="BU89" s="16" t="str">
        <f t="shared" si="69"/>
        <v/>
      </c>
      <c r="BV89" s="16" t="str">
        <f t="shared" si="69"/>
        <v/>
      </c>
      <c r="BW89" s="16" t="str">
        <f t="shared" si="37"/>
        <v/>
      </c>
      <c r="BX89" s="17"/>
      <c r="CB89" s="19"/>
      <c r="CC89" s="19"/>
      <c r="CD89" s="69" t="str">
        <f t="shared" si="38"/>
        <v/>
      </c>
      <c r="CE89" s="69" t="str">
        <f>IF(ISBLANK($D89),"",CHOOSE($D89,Certification!$C$32,Certification!$C$48,Certification!$C$64,Certification!$C$80,Certification!$C$96))</f>
        <v/>
      </c>
      <c r="CF89" s="69" t="str">
        <f>IF(ISBLANK($D89),"",CHOOSE($D89,Certification!$C$33,Certification!$C$49,Certification!$C$65,Certification!$C$81,Certification!$C$97))</f>
        <v/>
      </c>
      <c r="CG89" s="69" t="str">
        <f>IF(ISBLANK($D89),"",CHOOSE($D89,Certification!$C$34,Certification!$C$50,Certification!$C$66,Certification!$C$82,Certification!$C$98))</f>
        <v/>
      </c>
      <c r="CH89" s="69" t="str">
        <f>IF(ISBLANK($D89),"",CHOOSE($D89,Certification!$C$35,Certification!$C$51,Certification!$C$67,Certification!$C$83,Certification!$C$99))</f>
        <v/>
      </c>
      <c r="CI89" s="69" t="str">
        <f>IF(ISBLANK($D89),"",CHOOSE($D89,Certification!$C$36,Certification!$C$52,Certification!$C$68,Certification!$C$84,Certification!$C$100))</f>
        <v/>
      </c>
      <c r="CJ89" s="69" t="str">
        <f>IF(ISBLANK($D89),"",CHOOSE($D89,Certification!$C$37,Certification!$C$53,Certification!$C$69,Certification!$C$85,Certification!$C$101))</f>
        <v/>
      </c>
      <c r="CK89" s="190" t="str">
        <f>IF(ISBLANK($D89),"",CHOOSE($D89,Certification!$G$39,Certification!$G$55,Certification!$G$71,Certification!$G$87,Certification!$G$103))</f>
        <v/>
      </c>
      <c r="CL89" s="190" t="str">
        <f>IF(ISBLANK($D89),"",CHOOSE($D89,Certification!$G$40,Certification!$G$56,Certification!$G$72,Certification!$G$88,Certification!$G$104))</f>
        <v/>
      </c>
      <c r="CM89" s="190" t="str">
        <f>IF(ISBLANK($D89),"",CHOOSE($D89,Certification!$G$41,Certification!$G$57,Certification!$G$73,Certification!$G$89,Certification!$G$105))</f>
        <v/>
      </c>
      <c r="CN89" s="69" t="str">
        <f>IF(ISBLANK($D89),"",CHOOSE($D89,IF(ISBLANK(Certification!$C$43),"",Certification!$C$43),IF(ISBLANK(Certification!$C$59),"",Certification!$C$59),IF(ISBLANK(Certification!$C$75),"",Certification!$C$75),IF(ISBLANK(Certification!$C$91),"",Certification!$C$91),IF(ISBLANK(Certification!$C$107),"",Certification!$C$107)))</f>
        <v/>
      </c>
      <c r="CO89" s="69" t="str">
        <f>IF(ISBLANK($D89),"",CHOOSE($D89,IF(ISBLANK(Certification!$C$45),"",Certification!$C$45),IF(ISBLANK(Certification!$C$61),"",Certification!$C$61),IF(ISBLANK(Certification!$C$77),"",Certification!$C$77),IF(ISBLANK(Certification!$C$93),"",Certification!$C$93),IF(ISBLANK(Certification!$C$109),"",Certification!$C$109)))</f>
        <v/>
      </c>
      <c r="CQ89" s="20" t="s">
        <v>9</v>
      </c>
    </row>
    <row r="90" spans="1:95" s="18" customFormat="1" ht="25.5" x14ac:dyDescent="0.2">
      <c r="A90" s="64">
        <v>81</v>
      </c>
      <c r="B90" s="65" t="str">
        <f t="shared" si="35"/>
        <v/>
      </c>
      <c r="C90" s="230"/>
      <c r="D90" s="31"/>
      <c r="E90" s="233"/>
      <c r="F90" s="233"/>
      <c r="G90" s="233"/>
      <c r="H90" s="32"/>
      <c r="I90" s="31"/>
      <c r="J90" s="32"/>
      <c r="K90" s="32"/>
      <c r="L90" s="32"/>
      <c r="M90" s="56"/>
      <c r="N90" s="32"/>
      <c r="O90" s="56"/>
      <c r="P90" s="31"/>
      <c r="Q90" s="51"/>
      <c r="R90" s="31"/>
      <c r="S90" s="31"/>
      <c r="T90" s="32"/>
      <c r="U90" s="32"/>
      <c r="V90" s="32"/>
      <c r="W90" s="32"/>
      <c r="X90" s="32"/>
      <c r="Y90" s="32"/>
      <c r="Z90" s="32"/>
      <c r="AA90" s="32"/>
      <c r="AB90" s="32"/>
      <c r="AC90" s="32"/>
      <c r="AD90" s="32"/>
      <c r="AE90" s="32"/>
      <c r="AF90" s="32"/>
      <c r="AG90" s="32"/>
      <c r="AH90" s="58"/>
      <c r="AI90" s="51"/>
      <c r="AJ90" s="31"/>
      <c r="AK90" s="31"/>
      <c r="AL90" s="31"/>
      <c r="AM90" s="15"/>
      <c r="AN90" s="16" t="str">
        <f t="shared" si="39"/>
        <v/>
      </c>
      <c r="AO90" s="16" t="str">
        <f t="shared" si="40"/>
        <v/>
      </c>
      <c r="AP90" s="16" t="str">
        <f t="shared" si="41"/>
        <v/>
      </c>
      <c r="AQ90" s="16" t="str">
        <f t="shared" si="42"/>
        <v/>
      </c>
      <c r="AR90" s="16" t="str">
        <f t="shared" si="43"/>
        <v/>
      </c>
      <c r="AS90" s="16" t="str">
        <f t="shared" si="44"/>
        <v/>
      </c>
      <c r="AT90" s="16" t="str">
        <f t="shared" si="36"/>
        <v/>
      </c>
      <c r="AU90" s="16" t="str">
        <f t="shared" si="45"/>
        <v/>
      </c>
      <c r="AV90" s="16" t="str">
        <f t="shared" si="46"/>
        <v/>
      </c>
      <c r="AW90" s="16" t="str">
        <f t="shared" si="47"/>
        <v/>
      </c>
      <c r="AX90" s="16" t="str">
        <f t="shared" si="48"/>
        <v/>
      </c>
      <c r="AY90" s="16" t="str">
        <f t="shared" si="49"/>
        <v/>
      </c>
      <c r="AZ90" s="16" t="str">
        <f t="shared" si="50"/>
        <v/>
      </c>
      <c r="BA90" s="16" t="str">
        <f t="shared" si="51"/>
        <v/>
      </c>
      <c r="BB90" s="16" t="str">
        <f t="shared" si="51"/>
        <v/>
      </c>
      <c r="BC90" s="16" t="str">
        <f t="shared" si="52"/>
        <v/>
      </c>
      <c r="BD90" s="16" t="str">
        <f t="shared" si="53"/>
        <v/>
      </c>
      <c r="BE90" s="16" t="str">
        <f t="shared" si="54"/>
        <v/>
      </c>
      <c r="BF90" s="16" t="str">
        <f t="shared" si="55"/>
        <v/>
      </c>
      <c r="BG90" s="16" t="str">
        <f t="shared" si="56"/>
        <v/>
      </c>
      <c r="BH90" s="16" t="str">
        <f t="shared" si="57"/>
        <v/>
      </c>
      <c r="BI90" s="16" t="str">
        <f t="shared" si="58"/>
        <v/>
      </c>
      <c r="BJ90" s="16" t="str">
        <f t="shared" si="59"/>
        <v/>
      </c>
      <c r="BK90" s="16" t="str">
        <f t="shared" si="60"/>
        <v/>
      </c>
      <c r="BL90" s="16" t="str">
        <f t="shared" si="61"/>
        <v/>
      </c>
      <c r="BM90" s="16" t="str">
        <f t="shared" si="62"/>
        <v/>
      </c>
      <c r="BN90" s="16" t="str">
        <f t="shared" si="63"/>
        <v/>
      </c>
      <c r="BO90" s="16" t="str">
        <f t="shared" si="64"/>
        <v/>
      </c>
      <c r="BP90" s="16" t="str">
        <f t="shared" si="65"/>
        <v/>
      </c>
      <c r="BQ90" s="16" t="str">
        <f t="shared" si="66"/>
        <v/>
      </c>
      <c r="BR90" s="16" t="str">
        <f t="shared" si="67"/>
        <v/>
      </c>
      <c r="BS90" s="16" t="str">
        <f t="shared" si="68"/>
        <v/>
      </c>
      <c r="BT90" s="16" t="str">
        <f t="shared" si="69"/>
        <v/>
      </c>
      <c r="BU90" s="16" t="str">
        <f t="shared" si="69"/>
        <v/>
      </c>
      <c r="BV90" s="16" t="str">
        <f t="shared" si="69"/>
        <v/>
      </c>
      <c r="BW90" s="16" t="str">
        <f t="shared" si="37"/>
        <v/>
      </c>
      <c r="BX90" s="17"/>
      <c r="CB90" s="19"/>
      <c r="CC90" s="19"/>
      <c r="CD90" s="69" t="str">
        <f t="shared" si="38"/>
        <v/>
      </c>
      <c r="CE90" s="69" t="str">
        <f>IF(ISBLANK($D90),"",CHOOSE($D90,Certification!$C$32,Certification!$C$48,Certification!$C$64,Certification!$C$80,Certification!$C$96))</f>
        <v/>
      </c>
      <c r="CF90" s="69" t="str">
        <f>IF(ISBLANK($D90),"",CHOOSE($D90,Certification!$C$33,Certification!$C$49,Certification!$C$65,Certification!$C$81,Certification!$C$97))</f>
        <v/>
      </c>
      <c r="CG90" s="69" t="str">
        <f>IF(ISBLANK($D90),"",CHOOSE($D90,Certification!$C$34,Certification!$C$50,Certification!$C$66,Certification!$C$82,Certification!$C$98))</f>
        <v/>
      </c>
      <c r="CH90" s="69" t="str">
        <f>IF(ISBLANK($D90),"",CHOOSE($D90,Certification!$C$35,Certification!$C$51,Certification!$C$67,Certification!$C$83,Certification!$C$99))</f>
        <v/>
      </c>
      <c r="CI90" s="69" t="str">
        <f>IF(ISBLANK($D90),"",CHOOSE($D90,Certification!$C$36,Certification!$C$52,Certification!$C$68,Certification!$C$84,Certification!$C$100))</f>
        <v/>
      </c>
      <c r="CJ90" s="69" t="str">
        <f>IF(ISBLANK($D90),"",CHOOSE($D90,Certification!$C$37,Certification!$C$53,Certification!$C$69,Certification!$C$85,Certification!$C$101))</f>
        <v/>
      </c>
      <c r="CK90" s="190" t="str">
        <f>IF(ISBLANK($D90),"",CHOOSE($D90,Certification!$G$39,Certification!$G$55,Certification!$G$71,Certification!$G$87,Certification!$G$103))</f>
        <v/>
      </c>
      <c r="CL90" s="190" t="str">
        <f>IF(ISBLANK($D90),"",CHOOSE($D90,Certification!$G$40,Certification!$G$56,Certification!$G$72,Certification!$G$88,Certification!$G$104))</f>
        <v/>
      </c>
      <c r="CM90" s="190" t="str">
        <f>IF(ISBLANK($D90),"",CHOOSE($D90,Certification!$G$41,Certification!$G$57,Certification!$G$73,Certification!$G$89,Certification!$G$105))</f>
        <v/>
      </c>
      <c r="CN90" s="69" t="str">
        <f>IF(ISBLANK($D90),"",CHOOSE($D90,IF(ISBLANK(Certification!$C$43),"",Certification!$C$43),IF(ISBLANK(Certification!$C$59),"",Certification!$C$59),IF(ISBLANK(Certification!$C$75),"",Certification!$C$75),IF(ISBLANK(Certification!$C$91),"",Certification!$C$91),IF(ISBLANK(Certification!$C$107),"",Certification!$C$107)))</f>
        <v/>
      </c>
      <c r="CO90" s="69" t="str">
        <f>IF(ISBLANK($D90),"",CHOOSE($D90,IF(ISBLANK(Certification!$C$45),"",Certification!$C$45),IF(ISBLANK(Certification!$C$61),"",Certification!$C$61),IF(ISBLANK(Certification!$C$77),"",Certification!$C$77),IF(ISBLANK(Certification!$C$93),"",Certification!$C$93),IF(ISBLANK(Certification!$C$109),"",Certification!$C$109)))</f>
        <v/>
      </c>
      <c r="CQ90" s="20" t="s">
        <v>9</v>
      </c>
    </row>
    <row r="91" spans="1:95" s="18" customFormat="1" ht="25.5" x14ac:dyDescent="0.2">
      <c r="A91" s="64">
        <v>82</v>
      </c>
      <c r="B91" s="65" t="str">
        <f t="shared" si="35"/>
        <v/>
      </c>
      <c r="C91" s="230"/>
      <c r="D91" s="31"/>
      <c r="E91" s="233"/>
      <c r="F91" s="233"/>
      <c r="G91" s="233"/>
      <c r="H91" s="32"/>
      <c r="I91" s="31"/>
      <c r="J91" s="32"/>
      <c r="K91" s="32"/>
      <c r="L91" s="32"/>
      <c r="M91" s="56"/>
      <c r="N91" s="32"/>
      <c r="O91" s="56"/>
      <c r="P91" s="31"/>
      <c r="Q91" s="51"/>
      <c r="R91" s="31"/>
      <c r="S91" s="31"/>
      <c r="T91" s="32"/>
      <c r="U91" s="32"/>
      <c r="V91" s="32"/>
      <c r="W91" s="32"/>
      <c r="X91" s="32"/>
      <c r="Y91" s="32"/>
      <c r="Z91" s="32"/>
      <c r="AA91" s="32"/>
      <c r="AB91" s="32"/>
      <c r="AC91" s="32"/>
      <c r="AD91" s="32"/>
      <c r="AE91" s="32"/>
      <c r="AF91" s="32"/>
      <c r="AG91" s="32"/>
      <c r="AH91" s="58"/>
      <c r="AI91" s="51"/>
      <c r="AJ91" s="31"/>
      <c r="AK91" s="31"/>
      <c r="AL91" s="31"/>
      <c r="AM91" s="15"/>
      <c r="AN91" s="16" t="str">
        <f t="shared" si="39"/>
        <v/>
      </c>
      <c r="AO91" s="16" t="str">
        <f t="shared" si="40"/>
        <v/>
      </c>
      <c r="AP91" s="16" t="str">
        <f t="shared" si="41"/>
        <v/>
      </c>
      <c r="AQ91" s="16" t="str">
        <f t="shared" si="42"/>
        <v/>
      </c>
      <c r="AR91" s="16" t="str">
        <f t="shared" si="43"/>
        <v/>
      </c>
      <c r="AS91" s="16" t="str">
        <f t="shared" si="44"/>
        <v/>
      </c>
      <c r="AT91" s="16" t="str">
        <f t="shared" si="36"/>
        <v/>
      </c>
      <c r="AU91" s="16" t="str">
        <f t="shared" si="45"/>
        <v/>
      </c>
      <c r="AV91" s="16" t="str">
        <f t="shared" si="46"/>
        <v/>
      </c>
      <c r="AW91" s="16" t="str">
        <f t="shared" si="47"/>
        <v/>
      </c>
      <c r="AX91" s="16" t="str">
        <f t="shared" si="48"/>
        <v/>
      </c>
      <c r="AY91" s="16" t="str">
        <f t="shared" si="49"/>
        <v/>
      </c>
      <c r="AZ91" s="16" t="str">
        <f t="shared" si="50"/>
        <v/>
      </c>
      <c r="BA91" s="16" t="str">
        <f t="shared" si="51"/>
        <v/>
      </c>
      <c r="BB91" s="16" t="str">
        <f t="shared" si="51"/>
        <v/>
      </c>
      <c r="BC91" s="16" t="str">
        <f t="shared" si="52"/>
        <v/>
      </c>
      <c r="BD91" s="16" t="str">
        <f t="shared" si="53"/>
        <v/>
      </c>
      <c r="BE91" s="16" t="str">
        <f t="shared" si="54"/>
        <v/>
      </c>
      <c r="BF91" s="16" t="str">
        <f t="shared" si="55"/>
        <v/>
      </c>
      <c r="BG91" s="16" t="str">
        <f t="shared" si="56"/>
        <v/>
      </c>
      <c r="BH91" s="16" t="str">
        <f t="shared" si="57"/>
        <v/>
      </c>
      <c r="BI91" s="16" t="str">
        <f t="shared" si="58"/>
        <v/>
      </c>
      <c r="BJ91" s="16" t="str">
        <f t="shared" si="59"/>
        <v/>
      </c>
      <c r="BK91" s="16" t="str">
        <f t="shared" si="60"/>
        <v/>
      </c>
      <c r="BL91" s="16" t="str">
        <f t="shared" si="61"/>
        <v/>
      </c>
      <c r="BM91" s="16" t="str">
        <f t="shared" si="62"/>
        <v/>
      </c>
      <c r="BN91" s="16" t="str">
        <f t="shared" si="63"/>
        <v/>
      </c>
      <c r="BO91" s="16" t="str">
        <f t="shared" si="64"/>
        <v/>
      </c>
      <c r="BP91" s="16" t="str">
        <f t="shared" si="65"/>
        <v/>
      </c>
      <c r="BQ91" s="16" t="str">
        <f t="shared" si="66"/>
        <v/>
      </c>
      <c r="BR91" s="16" t="str">
        <f t="shared" si="67"/>
        <v/>
      </c>
      <c r="BS91" s="16" t="str">
        <f t="shared" si="68"/>
        <v/>
      </c>
      <c r="BT91" s="16" t="str">
        <f t="shared" si="69"/>
        <v/>
      </c>
      <c r="BU91" s="16" t="str">
        <f t="shared" si="69"/>
        <v/>
      </c>
      <c r="BV91" s="16" t="str">
        <f t="shared" si="69"/>
        <v/>
      </c>
      <c r="BW91" s="16" t="str">
        <f t="shared" si="37"/>
        <v/>
      </c>
      <c r="BX91" s="17"/>
      <c r="CB91" s="19"/>
      <c r="CC91" s="19"/>
      <c r="CD91" s="69" t="str">
        <f t="shared" si="38"/>
        <v/>
      </c>
      <c r="CE91" s="69" t="str">
        <f>IF(ISBLANK($D91),"",CHOOSE($D91,Certification!$C$32,Certification!$C$48,Certification!$C$64,Certification!$C$80,Certification!$C$96))</f>
        <v/>
      </c>
      <c r="CF91" s="69" t="str">
        <f>IF(ISBLANK($D91),"",CHOOSE($D91,Certification!$C$33,Certification!$C$49,Certification!$C$65,Certification!$C$81,Certification!$C$97))</f>
        <v/>
      </c>
      <c r="CG91" s="69" t="str">
        <f>IF(ISBLANK($D91),"",CHOOSE($D91,Certification!$C$34,Certification!$C$50,Certification!$C$66,Certification!$C$82,Certification!$C$98))</f>
        <v/>
      </c>
      <c r="CH91" s="69" t="str">
        <f>IF(ISBLANK($D91),"",CHOOSE($D91,Certification!$C$35,Certification!$C$51,Certification!$C$67,Certification!$C$83,Certification!$C$99))</f>
        <v/>
      </c>
      <c r="CI91" s="69" t="str">
        <f>IF(ISBLANK($D91),"",CHOOSE($D91,Certification!$C$36,Certification!$C$52,Certification!$C$68,Certification!$C$84,Certification!$C$100))</f>
        <v/>
      </c>
      <c r="CJ91" s="69" t="str">
        <f>IF(ISBLANK($D91),"",CHOOSE($D91,Certification!$C$37,Certification!$C$53,Certification!$C$69,Certification!$C$85,Certification!$C$101))</f>
        <v/>
      </c>
      <c r="CK91" s="190" t="str">
        <f>IF(ISBLANK($D91),"",CHOOSE($D91,Certification!$G$39,Certification!$G$55,Certification!$G$71,Certification!$G$87,Certification!$G$103))</f>
        <v/>
      </c>
      <c r="CL91" s="190" t="str">
        <f>IF(ISBLANK($D91),"",CHOOSE($D91,Certification!$G$40,Certification!$G$56,Certification!$G$72,Certification!$G$88,Certification!$G$104))</f>
        <v/>
      </c>
      <c r="CM91" s="190" t="str">
        <f>IF(ISBLANK($D91),"",CHOOSE($D91,Certification!$G$41,Certification!$G$57,Certification!$G$73,Certification!$G$89,Certification!$G$105))</f>
        <v/>
      </c>
      <c r="CN91" s="69" t="str">
        <f>IF(ISBLANK($D91),"",CHOOSE($D91,IF(ISBLANK(Certification!$C$43),"",Certification!$C$43),IF(ISBLANK(Certification!$C$59),"",Certification!$C$59),IF(ISBLANK(Certification!$C$75),"",Certification!$C$75),IF(ISBLANK(Certification!$C$91),"",Certification!$C$91),IF(ISBLANK(Certification!$C$107),"",Certification!$C$107)))</f>
        <v/>
      </c>
      <c r="CO91" s="69" t="str">
        <f>IF(ISBLANK($D91),"",CHOOSE($D91,IF(ISBLANK(Certification!$C$45),"",Certification!$C$45),IF(ISBLANK(Certification!$C$61),"",Certification!$C$61),IF(ISBLANK(Certification!$C$77),"",Certification!$C$77),IF(ISBLANK(Certification!$C$93),"",Certification!$C$93),IF(ISBLANK(Certification!$C$109),"",Certification!$C$109)))</f>
        <v/>
      </c>
      <c r="CQ91" s="20" t="s">
        <v>9</v>
      </c>
    </row>
    <row r="92" spans="1:95" s="18" customFormat="1" ht="25.5" x14ac:dyDescent="0.2">
      <c r="A92" s="64">
        <v>83</v>
      </c>
      <c r="B92" s="65" t="str">
        <f t="shared" si="35"/>
        <v/>
      </c>
      <c r="C92" s="230"/>
      <c r="D92" s="31"/>
      <c r="E92" s="233"/>
      <c r="F92" s="233"/>
      <c r="G92" s="233"/>
      <c r="H92" s="32"/>
      <c r="I92" s="31"/>
      <c r="J92" s="32"/>
      <c r="K92" s="32"/>
      <c r="L92" s="32"/>
      <c r="M92" s="56"/>
      <c r="N92" s="32"/>
      <c r="O92" s="56"/>
      <c r="P92" s="31"/>
      <c r="Q92" s="51"/>
      <c r="R92" s="31"/>
      <c r="S92" s="31"/>
      <c r="T92" s="32"/>
      <c r="U92" s="32"/>
      <c r="V92" s="32"/>
      <c r="W92" s="32"/>
      <c r="X92" s="32"/>
      <c r="Y92" s="32"/>
      <c r="Z92" s="32"/>
      <c r="AA92" s="32"/>
      <c r="AB92" s="32"/>
      <c r="AC92" s="32"/>
      <c r="AD92" s="32"/>
      <c r="AE92" s="32"/>
      <c r="AF92" s="32"/>
      <c r="AG92" s="32"/>
      <c r="AH92" s="58"/>
      <c r="AI92" s="51"/>
      <c r="AJ92" s="31"/>
      <c r="AK92" s="31"/>
      <c r="AL92" s="31"/>
      <c r="AM92" s="15"/>
      <c r="AN92" s="16" t="str">
        <f t="shared" si="39"/>
        <v/>
      </c>
      <c r="AO92" s="16" t="str">
        <f t="shared" si="40"/>
        <v/>
      </c>
      <c r="AP92" s="16" t="str">
        <f t="shared" si="41"/>
        <v/>
      </c>
      <c r="AQ92" s="16" t="str">
        <f t="shared" si="42"/>
        <v/>
      </c>
      <c r="AR92" s="16" t="str">
        <f t="shared" si="43"/>
        <v/>
      </c>
      <c r="AS92" s="16" t="str">
        <f t="shared" si="44"/>
        <v/>
      </c>
      <c r="AT92" s="16" t="str">
        <f t="shared" si="36"/>
        <v/>
      </c>
      <c r="AU92" s="16" t="str">
        <f t="shared" si="45"/>
        <v/>
      </c>
      <c r="AV92" s="16" t="str">
        <f t="shared" si="46"/>
        <v/>
      </c>
      <c r="AW92" s="16" t="str">
        <f t="shared" si="47"/>
        <v/>
      </c>
      <c r="AX92" s="16" t="str">
        <f t="shared" si="48"/>
        <v/>
      </c>
      <c r="AY92" s="16" t="str">
        <f t="shared" si="49"/>
        <v/>
      </c>
      <c r="AZ92" s="16" t="str">
        <f t="shared" si="50"/>
        <v/>
      </c>
      <c r="BA92" s="16" t="str">
        <f t="shared" si="51"/>
        <v/>
      </c>
      <c r="BB92" s="16" t="str">
        <f t="shared" si="51"/>
        <v/>
      </c>
      <c r="BC92" s="16" t="str">
        <f t="shared" si="52"/>
        <v/>
      </c>
      <c r="BD92" s="16" t="str">
        <f t="shared" si="53"/>
        <v/>
      </c>
      <c r="BE92" s="16" t="str">
        <f t="shared" si="54"/>
        <v/>
      </c>
      <c r="BF92" s="16" t="str">
        <f t="shared" si="55"/>
        <v/>
      </c>
      <c r="BG92" s="16" t="str">
        <f t="shared" si="56"/>
        <v/>
      </c>
      <c r="BH92" s="16" t="str">
        <f t="shared" si="57"/>
        <v/>
      </c>
      <c r="BI92" s="16" t="str">
        <f t="shared" si="58"/>
        <v/>
      </c>
      <c r="BJ92" s="16" t="str">
        <f t="shared" si="59"/>
        <v/>
      </c>
      <c r="BK92" s="16" t="str">
        <f t="shared" si="60"/>
        <v/>
      </c>
      <c r="BL92" s="16" t="str">
        <f t="shared" si="61"/>
        <v/>
      </c>
      <c r="BM92" s="16" t="str">
        <f t="shared" si="62"/>
        <v/>
      </c>
      <c r="BN92" s="16" t="str">
        <f t="shared" si="63"/>
        <v/>
      </c>
      <c r="BO92" s="16" t="str">
        <f t="shared" si="64"/>
        <v/>
      </c>
      <c r="BP92" s="16" t="str">
        <f t="shared" si="65"/>
        <v/>
      </c>
      <c r="BQ92" s="16" t="str">
        <f t="shared" si="66"/>
        <v/>
      </c>
      <c r="BR92" s="16" t="str">
        <f t="shared" si="67"/>
        <v/>
      </c>
      <c r="BS92" s="16" t="str">
        <f t="shared" si="68"/>
        <v/>
      </c>
      <c r="BT92" s="16" t="str">
        <f t="shared" si="69"/>
        <v/>
      </c>
      <c r="BU92" s="16" t="str">
        <f t="shared" si="69"/>
        <v/>
      </c>
      <c r="BV92" s="16" t="str">
        <f t="shared" si="69"/>
        <v/>
      </c>
      <c r="BW92" s="16" t="str">
        <f t="shared" si="37"/>
        <v/>
      </c>
      <c r="BX92" s="17"/>
      <c r="CB92" s="19"/>
      <c r="CC92" s="19"/>
      <c r="CD92" s="69" t="str">
        <f t="shared" si="38"/>
        <v/>
      </c>
      <c r="CE92" s="69" t="str">
        <f>IF(ISBLANK($D92),"",CHOOSE($D92,Certification!$C$32,Certification!$C$48,Certification!$C$64,Certification!$C$80,Certification!$C$96))</f>
        <v/>
      </c>
      <c r="CF92" s="69" t="str">
        <f>IF(ISBLANK($D92),"",CHOOSE($D92,Certification!$C$33,Certification!$C$49,Certification!$C$65,Certification!$C$81,Certification!$C$97))</f>
        <v/>
      </c>
      <c r="CG92" s="69" t="str">
        <f>IF(ISBLANK($D92),"",CHOOSE($D92,Certification!$C$34,Certification!$C$50,Certification!$C$66,Certification!$C$82,Certification!$C$98))</f>
        <v/>
      </c>
      <c r="CH92" s="69" t="str">
        <f>IF(ISBLANK($D92),"",CHOOSE($D92,Certification!$C$35,Certification!$C$51,Certification!$C$67,Certification!$C$83,Certification!$C$99))</f>
        <v/>
      </c>
      <c r="CI92" s="69" t="str">
        <f>IF(ISBLANK($D92),"",CHOOSE($D92,Certification!$C$36,Certification!$C$52,Certification!$C$68,Certification!$C$84,Certification!$C$100))</f>
        <v/>
      </c>
      <c r="CJ92" s="69" t="str">
        <f>IF(ISBLANK($D92),"",CHOOSE($D92,Certification!$C$37,Certification!$C$53,Certification!$C$69,Certification!$C$85,Certification!$C$101))</f>
        <v/>
      </c>
      <c r="CK92" s="190" t="str">
        <f>IF(ISBLANK($D92),"",CHOOSE($D92,Certification!$G$39,Certification!$G$55,Certification!$G$71,Certification!$G$87,Certification!$G$103))</f>
        <v/>
      </c>
      <c r="CL92" s="190" t="str">
        <f>IF(ISBLANK($D92),"",CHOOSE($D92,Certification!$G$40,Certification!$G$56,Certification!$G$72,Certification!$G$88,Certification!$G$104))</f>
        <v/>
      </c>
      <c r="CM92" s="190" t="str">
        <f>IF(ISBLANK($D92),"",CHOOSE($D92,Certification!$G$41,Certification!$G$57,Certification!$G$73,Certification!$G$89,Certification!$G$105))</f>
        <v/>
      </c>
      <c r="CN92" s="69" t="str">
        <f>IF(ISBLANK($D92),"",CHOOSE($D92,IF(ISBLANK(Certification!$C$43),"",Certification!$C$43),IF(ISBLANK(Certification!$C$59),"",Certification!$C$59),IF(ISBLANK(Certification!$C$75),"",Certification!$C$75),IF(ISBLANK(Certification!$C$91),"",Certification!$C$91),IF(ISBLANK(Certification!$C$107),"",Certification!$C$107)))</f>
        <v/>
      </c>
      <c r="CO92" s="69" t="str">
        <f>IF(ISBLANK($D92),"",CHOOSE($D92,IF(ISBLANK(Certification!$C$45),"",Certification!$C$45),IF(ISBLANK(Certification!$C$61),"",Certification!$C$61),IF(ISBLANK(Certification!$C$77),"",Certification!$C$77),IF(ISBLANK(Certification!$C$93),"",Certification!$C$93),IF(ISBLANK(Certification!$C$109),"",Certification!$C$109)))</f>
        <v/>
      </c>
      <c r="CQ92" s="20" t="s">
        <v>9</v>
      </c>
    </row>
    <row r="93" spans="1:95" s="18" customFormat="1" ht="25.5" x14ac:dyDescent="0.2">
      <c r="A93" s="64">
        <v>84</v>
      </c>
      <c r="B93" s="65" t="str">
        <f t="shared" si="35"/>
        <v/>
      </c>
      <c r="C93" s="230"/>
      <c r="D93" s="31"/>
      <c r="E93" s="233"/>
      <c r="F93" s="233"/>
      <c r="G93" s="233"/>
      <c r="H93" s="32"/>
      <c r="I93" s="31"/>
      <c r="J93" s="32"/>
      <c r="K93" s="32"/>
      <c r="L93" s="32"/>
      <c r="M93" s="56"/>
      <c r="N93" s="32"/>
      <c r="O93" s="56"/>
      <c r="P93" s="31"/>
      <c r="Q93" s="51"/>
      <c r="R93" s="31"/>
      <c r="S93" s="31"/>
      <c r="T93" s="32"/>
      <c r="U93" s="32"/>
      <c r="V93" s="32"/>
      <c r="W93" s="32"/>
      <c r="X93" s="32"/>
      <c r="Y93" s="32"/>
      <c r="Z93" s="32"/>
      <c r="AA93" s="32"/>
      <c r="AB93" s="32"/>
      <c r="AC93" s="32"/>
      <c r="AD93" s="32"/>
      <c r="AE93" s="32"/>
      <c r="AF93" s="32"/>
      <c r="AG93" s="32"/>
      <c r="AH93" s="58"/>
      <c r="AI93" s="51"/>
      <c r="AJ93" s="31"/>
      <c r="AK93" s="31"/>
      <c r="AL93" s="31"/>
      <c r="AM93" s="15"/>
      <c r="AN93" s="16" t="str">
        <f t="shared" si="39"/>
        <v/>
      </c>
      <c r="AO93" s="16" t="str">
        <f t="shared" si="40"/>
        <v/>
      </c>
      <c r="AP93" s="16" t="str">
        <f t="shared" si="41"/>
        <v/>
      </c>
      <c r="AQ93" s="16" t="str">
        <f t="shared" si="42"/>
        <v/>
      </c>
      <c r="AR93" s="16" t="str">
        <f t="shared" si="43"/>
        <v/>
      </c>
      <c r="AS93" s="16" t="str">
        <f t="shared" si="44"/>
        <v/>
      </c>
      <c r="AT93" s="16" t="str">
        <f t="shared" si="36"/>
        <v/>
      </c>
      <c r="AU93" s="16" t="str">
        <f t="shared" si="45"/>
        <v/>
      </c>
      <c r="AV93" s="16" t="str">
        <f t="shared" si="46"/>
        <v/>
      </c>
      <c r="AW93" s="16" t="str">
        <f t="shared" si="47"/>
        <v/>
      </c>
      <c r="AX93" s="16" t="str">
        <f t="shared" si="48"/>
        <v/>
      </c>
      <c r="AY93" s="16" t="str">
        <f t="shared" si="49"/>
        <v/>
      </c>
      <c r="AZ93" s="16" t="str">
        <f t="shared" si="50"/>
        <v/>
      </c>
      <c r="BA93" s="16" t="str">
        <f t="shared" si="51"/>
        <v/>
      </c>
      <c r="BB93" s="16" t="str">
        <f t="shared" si="51"/>
        <v/>
      </c>
      <c r="BC93" s="16" t="str">
        <f t="shared" si="52"/>
        <v/>
      </c>
      <c r="BD93" s="16" t="str">
        <f t="shared" si="53"/>
        <v/>
      </c>
      <c r="BE93" s="16" t="str">
        <f t="shared" si="54"/>
        <v/>
      </c>
      <c r="BF93" s="16" t="str">
        <f t="shared" si="55"/>
        <v/>
      </c>
      <c r="BG93" s="16" t="str">
        <f t="shared" si="56"/>
        <v/>
      </c>
      <c r="BH93" s="16" t="str">
        <f t="shared" si="57"/>
        <v/>
      </c>
      <c r="BI93" s="16" t="str">
        <f t="shared" si="58"/>
        <v/>
      </c>
      <c r="BJ93" s="16" t="str">
        <f t="shared" si="59"/>
        <v/>
      </c>
      <c r="BK93" s="16" t="str">
        <f t="shared" si="60"/>
        <v/>
      </c>
      <c r="BL93" s="16" t="str">
        <f t="shared" si="61"/>
        <v/>
      </c>
      <c r="BM93" s="16" t="str">
        <f t="shared" si="62"/>
        <v/>
      </c>
      <c r="BN93" s="16" t="str">
        <f t="shared" si="63"/>
        <v/>
      </c>
      <c r="BO93" s="16" t="str">
        <f t="shared" si="64"/>
        <v/>
      </c>
      <c r="BP93" s="16" t="str">
        <f t="shared" si="65"/>
        <v/>
      </c>
      <c r="BQ93" s="16" t="str">
        <f t="shared" si="66"/>
        <v/>
      </c>
      <c r="BR93" s="16" t="str">
        <f t="shared" si="67"/>
        <v/>
      </c>
      <c r="BS93" s="16" t="str">
        <f t="shared" si="68"/>
        <v/>
      </c>
      <c r="BT93" s="16" t="str">
        <f t="shared" si="69"/>
        <v/>
      </c>
      <c r="BU93" s="16" t="str">
        <f t="shared" si="69"/>
        <v/>
      </c>
      <c r="BV93" s="16" t="str">
        <f t="shared" si="69"/>
        <v/>
      </c>
      <c r="BW93" s="16" t="str">
        <f t="shared" si="37"/>
        <v/>
      </c>
      <c r="BX93" s="17"/>
      <c r="CB93" s="19"/>
      <c r="CC93" s="19"/>
      <c r="CD93" s="69" t="str">
        <f t="shared" si="38"/>
        <v/>
      </c>
      <c r="CE93" s="69" t="str">
        <f>IF(ISBLANK($D93),"",CHOOSE($D93,Certification!$C$32,Certification!$C$48,Certification!$C$64,Certification!$C$80,Certification!$C$96))</f>
        <v/>
      </c>
      <c r="CF93" s="69" t="str">
        <f>IF(ISBLANK($D93),"",CHOOSE($D93,Certification!$C$33,Certification!$C$49,Certification!$C$65,Certification!$C$81,Certification!$C$97))</f>
        <v/>
      </c>
      <c r="CG93" s="69" t="str">
        <f>IF(ISBLANK($D93),"",CHOOSE($D93,Certification!$C$34,Certification!$C$50,Certification!$C$66,Certification!$C$82,Certification!$C$98))</f>
        <v/>
      </c>
      <c r="CH93" s="69" t="str">
        <f>IF(ISBLANK($D93),"",CHOOSE($D93,Certification!$C$35,Certification!$C$51,Certification!$C$67,Certification!$C$83,Certification!$C$99))</f>
        <v/>
      </c>
      <c r="CI93" s="69" t="str">
        <f>IF(ISBLANK($D93),"",CHOOSE($D93,Certification!$C$36,Certification!$C$52,Certification!$C$68,Certification!$C$84,Certification!$C$100))</f>
        <v/>
      </c>
      <c r="CJ93" s="69" t="str">
        <f>IF(ISBLANK($D93),"",CHOOSE($D93,Certification!$C$37,Certification!$C$53,Certification!$C$69,Certification!$C$85,Certification!$C$101))</f>
        <v/>
      </c>
      <c r="CK93" s="190" t="str">
        <f>IF(ISBLANK($D93),"",CHOOSE($D93,Certification!$G$39,Certification!$G$55,Certification!$G$71,Certification!$G$87,Certification!$G$103))</f>
        <v/>
      </c>
      <c r="CL93" s="190" t="str">
        <f>IF(ISBLANK($D93),"",CHOOSE($D93,Certification!$G$40,Certification!$G$56,Certification!$G$72,Certification!$G$88,Certification!$G$104))</f>
        <v/>
      </c>
      <c r="CM93" s="190" t="str">
        <f>IF(ISBLANK($D93),"",CHOOSE($D93,Certification!$G$41,Certification!$G$57,Certification!$G$73,Certification!$G$89,Certification!$G$105))</f>
        <v/>
      </c>
      <c r="CN93" s="69" t="str">
        <f>IF(ISBLANK($D93),"",CHOOSE($D93,IF(ISBLANK(Certification!$C$43),"",Certification!$C$43),IF(ISBLANK(Certification!$C$59),"",Certification!$C$59),IF(ISBLANK(Certification!$C$75),"",Certification!$C$75),IF(ISBLANK(Certification!$C$91),"",Certification!$C$91),IF(ISBLANK(Certification!$C$107),"",Certification!$C$107)))</f>
        <v/>
      </c>
      <c r="CO93" s="69" t="str">
        <f>IF(ISBLANK($D93),"",CHOOSE($D93,IF(ISBLANK(Certification!$C$45),"",Certification!$C$45),IF(ISBLANK(Certification!$C$61),"",Certification!$C$61),IF(ISBLANK(Certification!$C$77),"",Certification!$C$77),IF(ISBLANK(Certification!$C$93),"",Certification!$C$93),IF(ISBLANK(Certification!$C$109),"",Certification!$C$109)))</f>
        <v/>
      </c>
      <c r="CQ93" s="20" t="s">
        <v>9</v>
      </c>
    </row>
    <row r="94" spans="1:95" s="18" customFormat="1" ht="25.5" x14ac:dyDescent="0.2">
      <c r="A94" s="64">
        <v>85</v>
      </c>
      <c r="B94" s="65" t="str">
        <f t="shared" si="35"/>
        <v/>
      </c>
      <c r="C94" s="230"/>
      <c r="D94" s="31"/>
      <c r="E94" s="233"/>
      <c r="F94" s="233"/>
      <c r="G94" s="233"/>
      <c r="H94" s="32"/>
      <c r="I94" s="31"/>
      <c r="J94" s="32"/>
      <c r="K94" s="32"/>
      <c r="L94" s="32"/>
      <c r="M94" s="56"/>
      <c r="N94" s="32"/>
      <c r="O94" s="56"/>
      <c r="P94" s="31"/>
      <c r="Q94" s="51"/>
      <c r="R94" s="31"/>
      <c r="S94" s="31"/>
      <c r="T94" s="32"/>
      <c r="U94" s="32"/>
      <c r="V94" s="32"/>
      <c r="W94" s="32"/>
      <c r="X94" s="32"/>
      <c r="Y94" s="32"/>
      <c r="Z94" s="32"/>
      <c r="AA94" s="32"/>
      <c r="AB94" s="32"/>
      <c r="AC94" s="32"/>
      <c r="AD94" s="32"/>
      <c r="AE94" s="32"/>
      <c r="AF94" s="32"/>
      <c r="AG94" s="32"/>
      <c r="AH94" s="58"/>
      <c r="AI94" s="51"/>
      <c r="AJ94" s="31"/>
      <c r="AK94" s="31"/>
      <c r="AL94" s="31"/>
      <c r="AM94" s="15"/>
      <c r="AN94" s="16" t="str">
        <f t="shared" si="39"/>
        <v/>
      </c>
      <c r="AO94" s="16" t="str">
        <f t="shared" si="40"/>
        <v/>
      </c>
      <c r="AP94" s="16" t="str">
        <f t="shared" si="41"/>
        <v/>
      </c>
      <c r="AQ94" s="16" t="str">
        <f t="shared" si="42"/>
        <v/>
      </c>
      <c r="AR94" s="16" t="str">
        <f t="shared" si="43"/>
        <v/>
      </c>
      <c r="AS94" s="16" t="str">
        <f t="shared" si="44"/>
        <v/>
      </c>
      <c r="AT94" s="16" t="str">
        <f t="shared" si="36"/>
        <v/>
      </c>
      <c r="AU94" s="16" t="str">
        <f t="shared" si="45"/>
        <v/>
      </c>
      <c r="AV94" s="16" t="str">
        <f t="shared" si="46"/>
        <v/>
      </c>
      <c r="AW94" s="16" t="str">
        <f t="shared" si="47"/>
        <v/>
      </c>
      <c r="AX94" s="16" t="str">
        <f t="shared" si="48"/>
        <v/>
      </c>
      <c r="AY94" s="16" t="str">
        <f t="shared" si="49"/>
        <v/>
      </c>
      <c r="AZ94" s="16" t="str">
        <f t="shared" si="50"/>
        <v/>
      </c>
      <c r="BA94" s="16" t="str">
        <f t="shared" si="51"/>
        <v/>
      </c>
      <c r="BB94" s="16" t="str">
        <f t="shared" si="51"/>
        <v/>
      </c>
      <c r="BC94" s="16" t="str">
        <f t="shared" si="52"/>
        <v/>
      </c>
      <c r="BD94" s="16" t="str">
        <f t="shared" si="53"/>
        <v/>
      </c>
      <c r="BE94" s="16" t="str">
        <f t="shared" si="54"/>
        <v/>
      </c>
      <c r="BF94" s="16" t="str">
        <f t="shared" si="55"/>
        <v/>
      </c>
      <c r="BG94" s="16" t="str">
        <f t="shared" si="56"/>
        <v/>
      </c>
      <c r="BH94" s="16" t="str">
        <f t="shared" si="57"/>
        <v/>
      </c>
      <c r="BI94" s="16" t="str">
        <f t="shared" si="58"/>
        <v/>
      </c>
      <c r="BJ94" s="16" t="str">
        <f t="shared" si="59"/>
        <v/>
      </c>
      <c r="BK94" s="16" t="str">
        <f t="shared" si="60"/>
        <v/>
      </c>
      <c r="BL94" s="16" t="str">
        <f t="shared" si="61"/>
        <v/>
      </c>
      <c r="BM94" s="16" t="str">
        <f t="shared" si="62"/>
        <v/>
      </c>
      <c r="BN94" s="16" t="str">
        <f t="shared" si="63"/>
        <v/>
      </c>
      <c r="BO94" s="16" t="str">
        <f t="shared" si="64"/>
        <v/>
      </c>
      <c r="BP94" s="16" t="str">
        <f t="shared" si="65"/>
        <v/>
      </c>
      <c r="BQ94" s="16" t="str">
        <f t="shared" si="66"/>
        <v/>
      </c>
      <c r="BR94" s="16" t="str">
        <f t="shared" si="67"/>
        <v/>
      </c>
      <c r="BS94" s="16" t="str">
        <f t="shared" si="68"/>
        <v/>
      </c>
      <c r="BT94" s="16" t="str">
        <f t="shared" si="69"/>
        <v/>
      </c>
      <c r="BU94" s="16" t="str">
        <f t="shared" si="69"/>
        <v/>
      </c>
      <c r="BV94" s="16" t="str">
        <f t="shared" si="69"/>
        <v/>
      </c>
      <c r="BW94" s="16" t="str">
        <f t="shared" si="37"/>
        <v/>
      </c>
      <c r="BX94" s="17"/>
      <c r="CB94" s="19"/>
      <c r="CC94" s="19"/>
      <c r="CD94" s="69" t="str">
        <f t="shared" si="38"/>
        <v/>
      </c>
      <c r="CE94" s="69" t="str">
        <f>IF(ISBLANK($D94),"",CHOOSE($D94,Certification!$C$32,Certification!$C$48,Certification!$C$64,Certification!$C$80,Certification!$C$96))</f>
        <v/>
      </c>
      <c r="CF94" s="69" t="str">
        <f>IF(ISBLANK($D94),"",CHOOSE($D94,Certification!$C$33,Certification!$C$49,Certification!$C$65,Certification!$C$81,Certification!$C$97))</f>
        <v/>
      </c>
      <c r="CG94" s="69" t="str">
        <f>IF(ISBLANK($D94),"",CHOOSE($D94,Certification!$C$34,Certification!$C$50,Certification!$C$66,Certification!$C$82,Certification!$C$98))</f>
        <v/>
      </c>
      <c r="CH94" s="69" t="str">
        <f>IF(ISBLANK($D94),"",CHOOSE($D94,Certification!$C$35,Certification!$C$51,Certification!$C$67,Certification!$C$83,Certification!$C$99))</f>
        <v/>
      </c>
      <c r="CI94" s="69" t="str">
        <f>IF(ISBLANK($D94),"",CHOOSE($D94,Certification!$C$36,Certification!$C$52,Certification!$C$68,Certification!$C$84,Certification!$C$100))</f>
        <v/>
      </c>
      <c r="CJ94" s="69" t="str">
        <f>IF(ISBLANK($D94),"",CHOOSE($D94,Certification!$C$37,Certification!$C$53,Certification!$C$69,Certification!$C$85,Certification!$C$101))</f>
        <v/>
      </c>
      <c r="CK94" s="190" t="str">
        <f>IF(ISBLANK($D94),"",CHOOSE($D94,Certification!$G$39,Certification!$G$55,Certification!$G$71,Certification!$G$87,Certification!$G$103))</f>
        <v/>
      </c>
      <c r="CL94" s="190" t="str">
        <f>IF(ISBLANK($D94),"",CHOOSE($D94,Certification!$G$40,Certification!$G$56,Certification!$G$72,Certification!$G$88,Certification!$G$104))</f>
        <v/>
      </c>
      <c r="CM94" s="190" t="str">
        <f>IF(ISBLANK($D94),"",CHOOSE($D94,Certification!$G$41,Certification!$G$57,Certification!$G$73,Certification!$G$89,Certification!$G$105))</f>
        <v/>
      </c>
      <c r="CN94" s="69" t="str">
        <f>IF(ISBLANK($D94),"",CHOOSE($D94,IF(ISBLANK(Certification!$C$43),"",Certification!$C$43),IF(ISBLANK(Certification!$C$59),"",Certification!$C$59),IF(ISBLANK(Certification!$C$75),"",Certification!$C$75),IF(ISBLANK(Certification!$C$91),"",Certification!$C$91),IF(ISBLANK(Certification!$C$107),"",Certification!$C$107)))</f>
        <v/>
      </c>
      <c r="CO94" s="69" t="str">
        <f>IF(ISBLANK($D94),"",CHOOSE($D94,IF(ISBLANK(Certification!$C$45),"",Certification!$C$45),IF(ISBLANK(Certification!$C$61),"",Certification!$C$61),IF(ISBLANK(Certification!$C$77),"",Certification!$C$77),IF(ISBLANK(Certification!$C$93),"",Certification!$C$93),IF(ISBLANK(Certification!$C$109),"",Certification!$C$109)))</f>
        <v/>
      </c>
      <c r="CQ94" s="20" t="s">
        <v>9</v>
      </c>
    </row>
    <row r="95" spans="1:95" s="18" customFormat="1" ht="25.5" x14ac:dyDescent="0.2">
      <c r="A95" s="64">
        <v>86</v>
      </c>
      <c r="B95" s="65" t="str">
        <f t="shared" si="35"/>
        <v/>
      </c>
      <c r="C95" s="230"/>
      <c r="D95" s="31"/>
      <c r="E95" s="233"/>
      <c r="F95" s="233"/>
      <c r="G95" s="233"/>
      <c r="H95" s="32"/>
      <c r="I95" s="31"/>
      <c r="J95" s="32"/>
      <c r="K95" s="32"/>
      <c r="L95" s="32"/>
      <c r="M95" s="56"/>
      <c r="N95" s="32"/>
      <c r="O95" s="56"/>
      <c r="P95" s="31"/>
      <c r="Q95" s="51"/>
      <c r="R95" s="31"/>
      <c r="S95" s="31"/>
      <c r="T95" s="32"/>
      <c r="U95" s="32"/>
      <c r="V95" s="32"/>
      <c r="W95" s="32"/>
      <c r="X95" s="32"/>
      <c r="Y95" s="32"/>
      <c r="Z95" s="32"/>
      <c r="AA95" s="32"/>
      <c r="AB95" s="32"/>
      <c r="AC95" s="32"/>
      <c r="AD95" s="32"/>
      <c r="AE95" s="32"/>
      <c r="AF95" s="32"/>
      <c r="AG95" s="32"/>
      <c r="AH95" s="58"/>
      <c r="AI95" s="51"/>
      <c r="AJ95" s="31"/>
      <c r="AK95" s="31"/>
      <c r="AL95" s="31"/>
      <c r="AM95" s="15"/>
      <c r="AN95" s="16" t="str">
        <f t="shared" si="39"/>
        <v/>
      </c>
      <c r="AO95" s="16" t="str">
        <f t="shared" si="40"/>
        <v/>
      </c>
      <c r="AP95" s="16" t="str">
        <f t="shared" si="41"/>
        <v/>
      </c>
      <c r="AQ95" s="16" t="str">
        <f t="shared" si="42"/>
        <v/>
      </c>
      <c r="AR95" s="16" t="str">
        <f t="shared" si="43"/>
        <v/>
      </c>
      <c r="AS95" s="16" t="str">
        <f t="shared" si="44"/>
        <v/>
      </c>
      <c r="AT95" s="16" t="str">
        <f t="shared" si="36"/>
        <v/>
      </c>
      <c r="AU95" s="16" t="str">
        <f t="shared" si="45"/>
        <v/>
      </c>
      <c r="AV95" s="16" t="str">
        <f t="shared" si="46"/>
        <v/>
      </c>
      <c r="AW95" s="16" t="str">
        <f t="shared" si="47"/>
        <v/>
      </c>
      <c r="AX95" s="16" t="str">
        <f t="shared" si="48"/>
        <v/>
      </c>
      <c r="AY95" s="16" t="str">
        <f t="shared" si="49"/>
        <v/>
      </c>
      <c r="AZ95" s="16" t="str">
        <f t="shared" si="50"/>
        <v/>
      </c>
      <c r="BA95" s="16" t="str">
        <f t="shared" si="51"/>
        <v/>
      </c>
      <c r="BB95" s="16" t="str">
        <f t="shared" si="51"/>
        <v/>
      </c>
      <c r="BC95" s="16" t="str">
        <f t="shared" si="52"/>
        <v/>
      </c>
      <c r="BD95" s="16" t="str">
        <f t="shared" si="53"/>
        <v/>
      </c>
      <c r="BE95" s="16" t="str">
        <f t="shared" si="54"/>
        <v/>
      </c>
      <c r="BF95" s="16" t="str">
        <f t="shared" si="55"/>
        <v/>
      </c>
      <c r="BG95" s="16" t="str">
        <f t="shared" si="56"/>
        <v/>
      </c>
      <c r="BH95" s="16" t="str">
        <f t="shared" si="57"/>
        <v/>
      </c>
      <c r="BI95" s="16" t="str">
        <f t="shared" si="58"/>
        <v/>
      </c>
      <c r="BJ95" s="16" t="str">
        <f t="shared" si="59"/>
        <v/>
      </c>
      <c r="BK95" s="16" t="str">
        <f t="shared" si="60"/>
        <v/>
      </c>
      <c r="BL95" s="16" t="str">
        <f t="shared" si="61"/>
        <v/>
      </c>
      <c r="BM95" s="16" t="str">
        <f t="shared" si="62"/>
        <v/>
      </c>
      <c r="BN95" s="16" t="str">
        <f t="shared" si="63"/>
        <v/>
      </c>
      <c r="BO95" s="16" t="str">
        <f t="shared" si="64"/>
        <v/>
      </c>
      <c r="BP95" s="16" t="str">
        <f t="shared" si="65"/>
        <v/>
      </c>
      <c r="BQ95" s="16" t="str">
        <f t="shared" si="66"/>
        <v/>
      </c>
      <c r="BR95" s="16" t="str">
        <f t="shared" si="67"/>
        <v/>
      </c>
      <c r="BS95" s="16" t="str">
        <f t="shared" si="68"/>
        <v/>
      </c>
      <c r="BT95" s="16" t="str">
        <f t="shared" si="69"/>
        <v/>
      </c>
      <c r="BU95" s="16" t="str">
        <f t="shared" si="69"/>
        <v/>
      </c>
      <c r="BV95" s="16" t="str">
        <f t="shared" si="69"/>
        <v/>
      </c>
      <c r="BW95" s="16" t="str">
        <f t="shared" si="37"/>
        <v/>
      </c>
      <c r="BX95" s="17"/>
      <c r="CB95" s="19"/>
      <c r="CC95" s="19"/>
      <c r="CD95" s="69" t="str">
        <f t="shared" si="38"/>
        <v/>
      </c>
      <c r="CE95" s="69" t="str">
        <f>IF(ISBLANK($D95),"",CHOOSE($D95,Certification!$C$32,Certification!$C$48,Certification!$C$64,Certification!$C$80,Certification!$C$96))</f>
        <v/>
      </c>
      <c r="CF95" s="69" t="str">
        <f>IF(ISBLANK($D95),"",CHOOSE($D95,Certification!$C$33,Certification!$C$49,Certification!$C$65,Certification!$C$81,Certification!$C$97))</f>
        <v/>
      </c>
      <c r="CG95" s="69" t="str">
        <f>IF(ISBLANK($D95),"",CHOOSE($D95,Certification!$C$34,Certification!$C$50,Certification!$C$66,Certification!$C$82,Certification!$C$98))</f>
        <v/>
      </c>
      <c r="CH95" s="69" t="str">
        <f>IF(ISBLANK($D95),"",CHOOSE($D95,Certification!$C$35,Certification!$C$51,Certification!$C$67,Certification!$C$83,Certification!$C$99))</f>
        <v/>
      </c>
      <c r="CI95" s="69" t="str">
        <f>IF(ISBLANK($D95),"",CHOOSE($D95,Certification!$C$36,Certification!$C$52,Certification!$C$68,Certification!$C$84,Certification!$C$100))</f>
        <v/>
      </c>
      <c r="CJ95" s="69" t="str">
        <f>IF(ISBLANK($D95),"",CHOOSE($D95,Certification!$C$37,Certification!$C$53,Certification!$C$69,Certification!$C$85,Certification!$C$101))</f>
        <v/>
      </c>
      <c r="CK95" s="190" t="str">
        <f>IF(ISBLANK($D95),"",CHOOSE($D95,Certification!$G$39,Certification!$G$55,Certification!$G$71,Certification!$G$87,Certification!$G$103))</f>
        <v/>
      </c>
      <c r="CL95" s="190" t="str">
        <f>IF(ISBLANK($D95),"",CHOOSE($D95,Certification!$G$40,Certification!$G$56,Certification!$G$72,Certification!$G$88,Certification!$G$104))</f>
        <v/>
      </c>
      <c r="CM95" s="190" t="str">
        <f>IF(ISBLANK($D95),"",CHOOSE($D95,Certification!$G$41,Certification!$G$57,Certification!$G$73,Certification!$G$89,Certification!$G$105))</f>
        <v/>
      </c>
      <c r="CN95" s="69" t="str">
        <f>IF(ISBLANK($D95),"",CHOOSE($D95,IF(ISBLANK(Certification!$C$43),"",Certification!$C$43),IF(ISBLANK(Certification!$C$59),"",Certification!$C$59),IF(ISBLANK(Certification!$C$75),"",Certification!$C$75),IF(ISBLANK(Certification!$C$91),"",Certification!$C$91),IF(ISBLANK(Certification!$C$107),"",Certification!$C$107)))</f>
        <v/>
      </c>
      <c r="CO95" s="69" t="str">
        <f>IF(ISBLANK($D95),"",CHOOSE($D95,IF(ISBLANK(Certification!$C$45),"",Certification!$C$45),IF(ISBLANK(Certification!$C$61),"",Certification!$C$61),IF(ISBLANK(Certification!$C$77),"",Certification!$C$77),IF(ISBLANK(Certification!$C$93),"",Certification!$C$93),IF(ISBLANK(Certification!$C$109),"",Certification!$C$109)))</f>
        <v/>
      </c>
      <c r="CQ95" s="20" t="s">
        <v>9</v>
      </c>
    </row>
    <row r="96" spans="1:95" s="18" customFormat="1" ht="25.5" x14ac:dyDescent="0.2">
      <c r="A96" s="64">
        <v>87</v>
      </c>
      <c r="B96" s="65" t="str">
        <f t="shared" si="35"/>
        <v/>
      </c>
      <c r="C96" s="230"/>
      <c r="D96" s="31"/>
      <c r="E96" s="233"/>
      <c r="F96" s="233"/>
      <c r="G96" s="233"/>
      <c r="H96" s="32"/>
      <c r="I96" s="31"/>
      <c r="J96" s="32"/>
      <c r="K96" s="32"/>
      <c r="L96" s="32"/>
      <c r="M96" s="56"/>
      <c r="N96" s="32"/>
      <c r="O96" s="56"/>
      <c r="P96" s="31"/>
      <c r="Q96" s="51"/>
      <c r="R96" s="31"/>
      <c r="S96" s="31"/>
      <c r="T96" s="32"/>
      <c r="U96" s="32"/>
      <c r="V96" s="32"/>
      <c r="W96" s="32"/>
      <c r="X96" s="32"/>
      <c r="Y96" s="32"/>
      <c r="Z96" s="32"/>
      <c r="AA96" s="32"/>
      <c r="AB96" s="32"/>
      <c r="AC96" s="32"/>
      <c r="AD96" s="32"/>
      <c r="AE96" s="32"/>
      <c r="AF96" s="32"/>
      <c r="AG96" s="32"/>
      <c r="AH96" s="58"/>
      <c r="AI96" s="51"/>
      <c r="AJ96" s="31"/>
      <c r="AK96" s="31"/>
      <c r="AL96" s="31"/>
      <c r="AM96" s="15"/>
      <c r="AN96" s="16" t="str">
        <f t="shared" si="39"/>
        <v/>
      </c>
      <c r="AO96" s="16" t="str">
        <f t="shared" si="40"/>
        <v/>
      </c>
      <c r="AP96" s="16" t="str">
        <f t="shared" si="41"/>
        <v/>
      </c>
      <c r="AQ96" s="16" t="str">
        <f t="shared" si="42"/>
        <v/>
      </c>
      <c r="AR96" s="16" t="str">
        <f t="shared" si="43"/>
        <v/>
      </c>
      <c r="AS96" s="16" t="str">
        <f t="shared" si="44"/>
        <v/>
      </c>
      <c r="AT96" s="16" t="str">
        <f t="shared" si="36"/>
        <v/>
      </c>
      <c r="AU96" s="16" t="str">
        <f t="shared" si="45"/>
        <v/>
      </c>
      <c r="AV96" s="16" t="str">
        <f t="shared" si="46"/>
        <v/>
      </c>
      <c r="AW96" s="16" t="str">
        <f t="shared" si="47"/>
        <v/>
      </c>
      <c r="AX96" s="16" t="str">
        <f t="shared" si="48"/>
        <v/>
      </c>
      <c r="AY96" s="16" t="str">
        <f t="shared" si="49"/>
        <v/>
      </c>
      <c r="AZ96" s="16" t="str">
        <f t="shared" si="50"/>
        <v/>
      </c>
      <c r="BA96" s="16" t="str">
        <f t="shared" si="51"/>
        <v/>
      </c>
      <c r="BB96" s="16" t="str">
        <f t="shared" si="51"/>
        <v/>
      </c>
      <c r="BC96" s="16" t="str">
        <f t="shared" si="52"/>
        <v/>
      </c>
      <c r="BD96" s="16" t="str">
        <f t="shared" si="53"/>
        <v/>
      </c>
      <c r="BE96" s="16" t="str">
        <f t="shared" si="54"/>
        <v/>
      </c>
      <c r="BF96" s="16" t="str">
        <f t="shared" si="55"/>
        <v/>
      </c>
      <c r="BG96" s="16" t="str">
        <f t="shared" si="56"/>
        <v/>
      </c>
      <c r="BH96" s="16" t="str">
        <f t="shared" si="57"/>
        <v/>
      </c>
      <c r="BI96" s="16" t="str">
        <f t="shared" si="58"/>
        <v/>
      </c>
      <c r="BJ96" s="16" t="str">
        <f t="shared" si="59"/>
        <v/>
      </c>
      <c r="BK96" s="16" t="str">
        <f t="shared" si="60"/>
        <v/>
      </c>
      <c r="BL96" s="16" t="str">
        <f t="shared" si="61"/>
        <v/>
      </c>
      <c r="BM96" s="16" t="str">
        <f t="shared" si="62"/>
        <v/>
      </c>
      <c r="BN96" s="16" t="str">
        <f t="shared" si="63"/>
        <v/>
      </c>
      <c r="BO96" s="16" t="str">
        <f t="shared" si="64"/>
        <v/>
      </c>
      <c r="BP96" s="16" t="str">
        <f t="shared" si="65"/>
        <v/>
      </c>
      <c r="BQ96" s="16" t="str">
        <f t="shared" si="66"/>
        <v/>
      </c>
      <c r="BR96" s="16" t="str">
        <f t="shared" si="67"/>
        <v/>
      </c>
      <c r="BS96" s="16" t="str">
        <f t="shared" si="68"/>
        <v/>
      </c>
      <c r="BT96" s="16" t="str">
        <f t="shared" si="69"/>
        <v/>
      </c>
      <c r="BU96" s="16" t="str">
        <f t="shared" si="69"/>
        <v/>
      </c>
      <c r="BV96" s="16" t="str">
        <f t="shared" si="69"/>
        <v/>
      </c>
      <c r="BW96" s="16" t="str">
        <f t="shared" si="37"/>
        <v/>
      </c>
      <c r="BX96" s="17"/>
      <c r="CB96" s="19"/>
      <c r="CC96" s="19"/>
      <c r="CD96" s="69" t="str">
        <f t="shared" si="38"/>
        <v/>
      </c>
      <c r="CE96" s="69" t="str">
        <f>IF(ISBLANK($D96),"",CHOOSE($D96,Certification!$C$32,Certification!$C$48,Certification!$C$64,Certification!$C$80,Certification!$C$96))</f>
        <v/>
      </c>
      <c r="CF96" s="69" t="str">
        <f>IF(ISBLANK($D96),"",CHOOSE($D96,Certification!$C$33,Certification!$C$49,Certification!$C$65,Certification!$C$81,Certification!$C$97))</f>
        <v/>
      </c>
      <c r="CG96" s="69" t="str">
        <f>IF(ISBLANK($D96),"",CHOOSE($D96,Certification!$C$34,Certification!$C$50,Certification!$C$66,Certification!$C$82,Certification!$C$98))</f>
        <v/>
      </c>
      <c r="CH96" s="69" t="str">
        <f>IF(ISBLANK($D96),"",CHOOSE($D96,Certification!$C$35,Certification!$C$51,Certification!$C$67,Certification!$C$83,Certification!$C$99))</f>
        <v/>
      </c>
      <c r="CI96" s="69" t="str">
        <f>IF(ISBLANK($D96),"",CHOOSE($D96,Certification!$C$36,Certification!$C$52,Certification!$C$68,Certification!$C$84,Certification!$C$100))</f>
        <v/>
      </c>
      <c r="CJ96" s="69" t="str">
        <f>IF(ISBLANK($D96),"",CHOOSE($D96,Certification!$C$37,Certification!$C$53,Certification!$C$69,Certification!$C$85,Certification!$C$101))</f>
        <v/>
      </c>
      <c r="CK96" s="190" t="str">
        <f>IF(ISBLANK($D96),"",CHOOSE($D96,Certification!$G$39,Certification!$G$55,Certification!$G$71,Certification!$G$87,Certification!$G$103))</f>
        <v/>
      </c>
      <c r="CL96" s="190" t="str">
        <f>IF(ISBLANK($D96),"",CHOOSE($D96,Certification!$G$40,Certification!$G$56,Certification!$G$72,Certification!$G$88,Certification!$G$104))</f>
        <v/>
      </c>
      <c r="CM96" s="190" t="str">
        <f>IF(ISBLANK($D96),"",CHOOSE($D96,Certification!$G$41,Certification!$G$57,Certification!$G$73,Certification!$G$89,Certification!$G$105))</f>
        <v/>
      </c>
      <c r="CN96" s="69" t="str">
        <f>IF(ISBLANK($D96),"",CHOOSE($D96,IF(ISBLANK(Certification!$C$43),"",Certification!$C$43),IF(ISBLANK(Certification!$C$59),"",Certification!$C$59),IF(ISBLANK(Certification!$C$75),"",Certification!$C$75),IF(ISBLANK(Certification!$C$91),"",Certification!$C$91),IF(ISBLANK(Certification!$C$107),"",Certification!$C$107)))</f>
        <v/>
      </c>
      <c r="CO96" s="69" t="str">
        <f>IF(ISBLANK($D96),"",CHOOSE($D96,IF(ISBLANK(Certification!$C$45),"",Certification!$C$45),IF(ISBLANK(Certification!$C$61),"",Certification!$C$61),IF(ISBLANK(Certification!$C$77),"",Certification!$C$77),IF(ISBLANK(Certification!$C$93),"",Certification!$C$93),IF(ISBLANK(Certification!$C$109),"",Certification!$C$109)))</f>
        <v/>
      </c>
      <c r="CQ96" s="20" t="s">
        <v>9</v>
      </c>
    </row>
    <row r="97" spans="1:95" s="18" customFormat="1" ht="25.5" x14ac:dyDescent="0.2">
      <c r="A97" s="64">
        <v>88</v>
      </c>
      <c r="B97" s="65" t="str">
        <f t="shared" si="35"/>
        <v/>
      </c>
      <c r="C97" s="230"/>
      <c r="D97" s="31"/>
      <c r="E97" s="233"/>
      <c r="F97" s="233"/>
      <c r="G97" s="233"/>
      <c r="H97" s="32"/>
      <c r="I97" s="31"/>
      <c r="J97" s="32"/>
      <c r="K97" s="32"/>
      <c r="L97" s="32"/>
      <c r="M97" s="56"/>
      <c r="N97" s="32"/>
      <c r="O97" s="56"/>
      <c r="P97" s="31"/>
      <c r="Q97" s="51"/>
      <c r="R97" s="31"/>
      <c r="S97" s="31"/>
      <c r="T97" s="32"/>
      <c r="U97" s="32"/>
      <c r="V97" s="32"/>
      <c r="W97" s="32"/>
      <c r="X97" s="32"/>
      <c r="Y97" s="32"/>
      <c r="Z97" s="32"/>
      <c r="AA97" s="32"/>
      <c r="AB97" s="32"/>
      <c r="AC97" s="32"/>
      <c r="AD97" s="32"/>
      <c r="AE97" s="32"/>
      <c r="AF97" s="32"/>
      <c r="AG97" s="32"/>
      <c r="AH97" s="58"/>
      <c r="AI97" s="51"/>
      <c r="AJ97" s="31"/>
      <c r="AK97" s="31"/>
      <c r="AL97" s="31"/>
      <c r="AM97" s="15"/>
      <c r="AN97" s="16" t="str">
        <f t="shared" si="39"/>
        <v/>
      </c>
      <c r="AO97" s="16" t="str">
        <f t="shared" si="40"/>
        <v/>
      </c>
      <c r="AP97" s="16" t="str">
        <f t="shared" si="41"/>
        <v/>
      </c>
      <c r="AQ97" s="16" t="str">
        <f t="shared" si="42"/>
        <v/>
      </c>
      <c r="AR97" s="16" t="str">
        <f t="shared" si="43"/>
        <v/>
      </c>
      <c r="AS97" s="16" t="str">
        <f t="shared" si="44"/>
        <v/>
      </c>
      <c r="AT97" s="16" t="str">
        <f t="shared" si="36"/>
        <v/>
      </c>
      <c r="AU97" s="16" t="str">
        <f t="shared" si="45"/>
        <v/>
      </c>
      <c r="AV97" s="16" t="str">
        <f t="shared" si="46"/>
        <v/>
      </c>
      <c r="AW97" s="16" t="str">
        <f t="shared" si="47"/>
        <v/>
      </c>
      <c r="AX97" s="16" t="str">
        <f t="shared" si="48"/>
        <v/>
      </c>
      <c r="AY97" s="16" t="str">
        <f t="shared" si="49"/>
        <v/>
      </c>
      <c r="AZ97" s="16" t="str">
        <f t="shared" si="50"/>
        <v/>
      </c>
      <c r="BA97" s="16" t="str">
        <f t="shared" si="51"/>
        <v/>
      </c>
      <c r="BB97" s="16" t="str">
        <f t="shared" si="51"/>
        <v/>
      </c>
      <c r="BC97" s="16" t="str">
        <f t="shared" si="52"/>
        <v/>
      </c>
      <c r="BD97" s="16" t="str">
        <f t="shared" si="53"/>
        <v/>
      </c>
      <c r="BE97" s="16" t="str">
        <f t="shared" si="54"/>
        <v/>
      </c>
      <c r="BF97" s="16" t="str">
        <f t="shared" si="55"/>
        <v/>
      </c>
      <c r="BG97" s="16" t="str">
        <f t="shared" si="56"/>
        <v/>
      </c>
      <c r="BH97" s="16" t="str">
        <f t="shared" si="57"/>
        <v/>
      </c>
      <c r="BI97" s="16" t="str">
        <f t="shared" si="58"/>
        <v/>
      </c>
      <c r="BJ97" s="16" t="str">
        <f t="shared" si="59"/>
        <v/>
      </c>
      <c r="BK97" s="16" t="str">
        <f t="shared" si="60"/>
        <v/>
      </c>
      <c r="BL97" s="16" t="str">
        <f t="shared" si="61"/>
        <v/>
      </c>
      <c r="BM97" s="16" t="str">
        <f t="shared" si="62"/>
        <v/>
      </c>
      <c r="BN97" s="16" t="str">
        <f t="shared" si="63"/>
        <v/>
      </c>
      <c r="BO97" s="16" t="str">
        <f t="shared" si="64"/>
        <v/>
      </c>
      <c r="BP97" s="16" t="str">
        <f t="shared" si="65"/>
        <v/>
      </c>
      <c r="BQ97" s="16" t="str">
        <f t="shared" si="66"/>
        <v/>
      </c>
      <c r="BR97" s="16" t="str">
        <f t="shared" si="67"/>
        <v/>
      </c>
      <c r="BS97" s="16" t="str">
        <f t="shared" si="68"/>
        <v/>
      </c>
      <c r="BT97" s="16" t="str">
        <f t="shared" si="69"/>
        <v/>
      </c>
      <c r="BU97" s="16" t="str">
        <f t="shared" si="69"/>
        <v/>
      </c>
      <c r="BV97" s="16" t="str">
        <f t="shared" si="69"/>
        <v/>
      </c>
      <c r="BW97" s="16" t="str">
        <f t="shared" si="37"/>
        <v/>
      </c>
      <c r="BX97" s="17"/>
      <c r="CB97" s="19"/>
      <c r="CC97" s="19"/>
      <c r="CD97" s="69" t="str">
        <f t="shared" si="38"/>
        <v/>
      </c>
      <c r="CE97" s="69" t="str">
        <f>IF(ISBLANK($D97),"",CHOOSE($D97,Certification!$C$32,Certification!$C$48,Certification!$C$64,Certification!$C$80,Certification!$C$96))</f>
        <v/>
      </c>
      <c r="CF97" s="69" t="str">
        <f>IF(ISBLANK($D97),"",CHOOSE($D97,Certification!$C$33,Certification!$C$49,Certification!$C$65,Certification!$C$81,Certification!$C$97))</f>
        <v/>
      </c>
      <c r="CG97" s="69" t="str">
        <f>IF(ISBLANK($D97),"",CHOOSE($D97,Certification!$C$34,Certification!$C$50,Certification!$C$66,Certification!$C$82,Certification!$C$98))</f>
        <v/>
      </c>
      <c r="CH97" s="69" t="str">
        <f>IF(ISBLANK($D97),"",CHOOSE($D97,Certification!$C$35,Certification!$C$51,Certification!$C$67,Certification!$C$83,Certification!$C$99))</f>
        <v/>
      </c>
      <c r="CI97" s="69" t="str">
        <f>IF(ISBLANK($D97),"",CHOOSE($D97,Certification!$C$36,Certification!$C$52,Certification!$C$68,Certification!$C$84,Certification!$C$100))</f>
        <v/>
      </c>
      <c r="CJ97" s="69" t="str">
        <f>IF(ISBLANK($D97),"",CHOOSE($D97,Certification!$C$37,Certification!$C$53,Certification!$C$69,Certification!$C$85,Certification!$C$101))</f>
        <v/>
      </c>
      <c r="CK97" s="190" t="str">
        <f>IF(ISBLANK($D97),"",CHOOSE($D97,Certification!$G$39,Certification!$G$55,Certification!$G$71,Certification!$G$87,Certification!$G$103))</f>
        <v/>
      </c>
      <c r="CL97" s="190" t="str">
        <f>IF(ISBLANK($D97),"",CHOOSE($D97,Certification!$G$40,Certification!$G$56,Certification!$G$72,Certification!$G$88,Certification!$G$104))</f>
        <v/>
      </c>
      <c r="CM97" s="190" t="str">
        <f>IF(ISBLANK($D97),"",CHOOSE($D97,Certification!$G$41,Certification!$G$57,Certification!$G$73,Certification!$G$89,Certification!$G$105))</f>
        <v/>
      </c>
      <c r="CN97" s="69" t="str">
        <f>IF(ISBLANK($D97),"",CHOOSE($D97,IF(ISBLANK(Certification!$C$43),"",Certification!$C$43),IF(ISBLANK(Certification!$C$59),"",Certification!$C$59),IF(ISBLANK(Certification!$C$75),"",Certification!$C$75),IF(ISBLANK(Certification!$C$91),"",Certification!$C$91),IF(ISBLANK(Certification!$C$107),"",Certification!$C$107)))</f>
        <v/>
      </c>
      <c r="CO97" s="69" t="str">
        <f>IF(ISBLANK($D97),"",CHOOSE($D97,IF(ISBLANK(Certification!$C$45),"",Certification!$C$45),IF(ISBLANK(Certification!$C$61),"",Certification!$C$61),IF(ISBLANK(Certification!$C$77),"",Certification!$C$77),IF(ISBLANK(Certification!$C$93),"",Certification!$C$93),IF(ISBLANK(Certification!$C$109),"",Certification!$C$109)))</f>
        <v/>
      </c>
      <c r="CQ97" s="20" t="s">
        <v>9</v>
      </c>
    </row>
    <row r="98" spans="1:95" s="18" customFormat="1" ht="25.5" x14ac:dyDescent="0.2">
      <c r="A98" s="64">
        <v>89</v>
      </c>
      <c r="B98" s="65" t="str">
        <f t="shared" si="35"/>
        <v/>
      </c>
      <c r="C98" s="230"/>
      <c r="D98" s="31"/>
      <c r="E98" s="233"/>
      <c r="F98" s="233"/>
      <c r="G98" s="233"/>
      <c r="H98" s="32"/>
      <c r="I98" s="31"/>
      <c r="J98" s="32"/>
      <c r="K98" s="32"/>
      <c r="L98" s="32"/>
      <c r="M98" s="56"/>
      <c r="N98" s="32"/>
      <c r="O98" s="56"/>
      <c r="P98" s="31"/>
      <c r="Q98" s="51"/>
      <c r="R98" s="31"/>
      <c r="S98" s="31"/>
      <c r="T98" s="32"/>
      <c r="U98" s="32"/>
      <c r="V98" s="32"/>
      <c r="W98" s="32"/>
      <c r="X98" s="32"/>
      <c r="Y98" s="32"/>
      <c r="Z98" s="32"/>
      <c r="AA98" s="32"/>
      <c r="AB98" s="32"/>
      <c r="AC98" s="32"/>
      <c r="AD98" s="32"/>
      <c r="AE98" s="32"/>
      <c r="AF98" s="32"/>
      <c r="AG98" s="32"/>
      <c r="AH98" s="58"/>
      <c r="AI98" s="51"/>
      <c r="AJ98" s="31"/>
      <c r="AK98" s="31"/>
      <c r="AL98" s="31"/>
      <c r="AM98" s="15"/>
      <c r="AN98" s="16" t="str">
        <f t="shared" si="39"/>
        <v/>
      </c>
      <c r="AO98" s="16" t="str">
        <f t="shared" si="40"/>
        <v/>
      </c>
      <c r="AP98" s="16" t="str">
        <f t="shared" si="41"/>
        <v/>
      </c>
      <c r="AQ98" s="16" t="str">
        <f t="shared" si="42"/>
        <v/>
      </c>
      <c r="AR98" s="16" t="str">
        <f t="shared" si="43"/>
        <v/>
      </c>
      <c r="AS98" s="16" t="str">
        <f t="shared" si="44"/>
        <v/>
      </c>
      <c r="AT98" s="16" t="str">
        <f t="shared" si="36"/>
        <v/>
      </c>
      <c r="AU98" s="16" t="str">
        <f t="shared" si="45"/>
        <v/>
      </c>
      <c r="AV98" s="16" t="str">
        <f t="shared" si="46"/>
        <v/>
      </c>
      <c r="AW98" s="16" t="str">
        <f t="shared" si="47"/>
        <v/>
      </c>
      <c r="AX98" s="16" t="str">
        <f t="shared" si="48"/>
        <v/>
      </c>
      <c r="AY98" s="16" t="str">
        <f t="shared" si="49"/>
        <v/>
      </c>
      <c r="AZ98" s="16" t="str">
        <f t="shared" si="50"/>
        <v/>
      </c>
      <c r="BA98" s="16" t="str">
        <f t="shared" si="51"/>
        <v/>
      </c>
      <c r="BB98" s="16" t="str">
        <f t="shared" si="51"/>
        <v/>
      </c>
      <c r="BC98" s="16" t="str">
        <f t="shared" si="52"/>
        <v/>
      </c>
      <c r="BD98" s="16" t="str">
        <f t="shared" si="53"/>
        <v/>
      </c>
      <c r="BE98" s="16" t="str">
        <f t="shared" si="54"/>
        <v/>
      </c>
      <c r="BF98" s="16" t="str">
        <f t="shared" si="55"/>
        <v/>
      </c>
      <c r="BG98" s="16" t="str">
        <f t="shared" si="56"/>
        <v/>
      </c>
      <c r="BH98" s="16" t="str">
        <f t="shared" si="57"/>
        <v/>
      </c>
      <c r="BI98" s="16" t="str">
        <f t="shared" si="58"/>
        <v/>
      </c>
      <c r="BJ98" s="16" t="str">
        <f t="shared" si="59"/>
        <v/>
      </c>
      <c r="BK98" s="16" t="str">
        <f t="shared" si="60"/>
        <v/>
      </c>
      <c r="BL98" s="16" t="str">
        <f t="shared" si="61"/>
        <v/>
      </c>
      <c r="BM98" s="16" t="str">
        <f t="shared" si="62"/>
        <v/>
      </c>
      <c r="BN98" s="16" t="str">
        <f t="shared" si="63"/>
        <v/>
      </c>
      <c r="BO98" s="16" t="str">
        <f t="shared" si="64"/>
        <v/>
      </c>
      <c r="BP98" s="16" t="str">
        <f t="shared" si="65"/>
        <v/>
      </c>
      <c r="BQ98" s="16" t="str">
        <f t="shared" si="66"/>
        <v/>
      </c>
      <c r="BR98" s="16" t="str">
        <f t="shared" si="67"/>
        <v/>
      </c>
      <c r="BS98" s="16" t="str">
        <f t="shared" si="68"/>
        <v/>
      </c>
      <c r="BT98" s="16" t="str">
        <f t="shared" si="69"/>
        <v/>
      </c>
      <c r="BU98" s="16" t="str">
        <f t="shared" si="69"/>
        <v/>
      </c>
      <c r="BV98" s="16" t="str">
        <f t="shared" si="69"/>
        <v/>
      </c>
      <c r="BW98" s="16" t="str">
        <f t="shared" si="37"/>
        <v/>
      </c>
      <c r="BX98" s="17"/>
      <c r="CB98" s="19"/>
      <c r="CC98" s="19"/>
      <c r="CD98" s="69" t="str">
        <f t="shared" si="38"/>
        <v/>
      </c>
      <c r="CE98" s="69" t="str">
        <f>IF(ISBLANK($D98),"",CHOOSE($D98,Certification!$C$32,Certification!$C$48,Certification!$C$64,Certification!$C$80,Certification!$C$96))</f>
        <v/>
      </c>
      <c r="CF98" s="69" t="str">
        <f>IF(ISBLANK($D98),"",CHOOSE($D98,Certification!$C$33,Certification!$C$49,Certification!$C$65,Certification!$C$81,Certification!$C$97))</f>
        <v/>
      </c>
      <c r="CG98" s="69" t="str">
        <f>IF(ISBLANK($D98),"",CHOOSE($D98,Certification!$C$34,Certification!$C$50,Certification!$C$66,Certification!$C$82,Certification!$C$98))</f>
        <v/>
      </c>
      <c r="CH98" s="69" t="str">
        <f>IF(ISBLANK($D98),"",CHOOSE($D98,Certification!$C$35,Certification!$C$51,Certification!$C$67,Certification!$C$83,Certification!$C$99))</f>
        <v/>
      </c>
      <c r="CI98" s="69" t="str">
        <f>IF(ISBLANK($D98),"",CHOOSE($D98,Certification!$C$36,Certification!$C$52,Certification!$C$68,Certification!$C$84,Certification!$C$100))</f>
        <v/>
      </c>
      <c r="CJ98" s="69" t="str">
        <f>IF(ISBLANK($D98),"",CHOOSE($D98,Certification!$C$37,Certification!$C$53,Certification!$C$69,Certification!$C$85,Certification!$C$101))</f>
        <v/>
      </c>
      <c r="CK98" s="190" t="str">
        <f>IF(ISBLANK($D98),"",CHOOSE($D98,Certification!$G$39,Certification!$G$55,Certification!$G$71,Certification!$G$87,Certification!$G$103))</f>
        <v/>
      </c>
      <c r="CL98" s="190" t="str">
        <f>IF(ISBLANK($D98),"",CHOOSE($D98,Certification!$G$40,Certification!$G$56,Certification!$G$72,Certification!$G$88,Certification!$G$104))</f>
        <v/>
      </c>
      <c r="CM98" s="190" t="str">
        <f>IF(ISBLANK($D98),"",CHOOSE($D98,Certification!$G$41,Certification!$G$57,Certification!$G$73,Certification!$G$89,Certification!$G$105))</f>
        <v/>
      </c>
      <c r="CN98" s="69" t="str">
        <f>IF(ISBLANK($D98),"",CHOOSE($D98,IF(ISBLANK(Certification!$C$43),"",Certification!$C$43),IF(ISBLANK(Certification!$C$59),"",Certification!$C$59),IF(ISBLANK(Certification!$C$75),"",Certification!$C$75),IF(ISBLANK(Certification!$C$91),"",Certification!$C$91),IF(ISBLANK(Certification!$C$107),"",Certification!$C$107)))</f>
        <v/>
      </c>
      <c r="CO98" s="69" t="str">
        <f>IF(ISBLANK($D98),"",CHOOSE($D98,IF(ISBLANK(Certification!$C$45),"",Certification!$C$45),IF(ISBLANK(Certification!$C$61),"",Certification!$C$61),IF(ISBLANK(Certification!$C$77),"",Certification!$C$77),IF(ISBLANK(Certification!$C$93),"",Certification!$C$93),IF(ISBLANK(Certification!$C$109),"",Certification!$C$109)))</f>
        <v/>
      </c>
      <c r="CQ98" s="20" t="s">
        <v>9</v>
      </c>
    </row>
    <row r="99" spans="1:95" s="18" customFormat="1" ht="25.5" x14ac:dyDescent="0.2">
      <c r="A99" s="64">
        <v>90</v>
      </c>
      <c r="B99" s="65" t="str">
        <f t="shared" si="35"/>
        <v/>
      </c>
      <c r="C99" s="230"/>
      <c r="D99" s="31"/>
      <c r="E99" s="233"/>
      <c r="F99" s="233"/>
      <c r="G99" s="233"/>
      <c r="H99" s="32"/>
      <c r="I99" s="31"/>
      <c r="J99" s="32"/>
      <c r="K99" s="32"/>
      <c r="L99" s="32"/>
      <c r="M99" s="56"/>
      <c r="N99" s="32"/>
      <c r="O99" s="56"/>
      <c r="P99" s="31"/>
      <c r="Q99" s="51"/>
      <c r="R99" s="31"/>
      <c r="S99" s="31"/>
      <c r="T99" s="32"/>
      <c r="U99" s="32"/>
      <c r="V99" s="32"/>
      <c r="W99" s="32"/>
      <c r="X99" s="32"/>
      <c r="Y99" s="32"/>
      <c r="Z99" s="32"/>
      <c r="AA99" s="32"/>
      <c r="AB99" s="32"/>
      <c r="AC99" s="32"/>
      <c r="AD99" s="32"/>
      <c r="AE99" s="32"/>
      <c r="AF99" s="32"/>
      <c r="AG99" s="32"/>
      <c r="AH99" s="58"/>
      <c r="AI99" s="51"/>
      <c r="AJ99" s="31"/>
      <c r="AK99" s="31"/>
      <c r="AL99" s="31"/>
      <c r="AM99" s="15"/>
      <c r="AN99" s="16" t="str">
        <f t="shared" si="39"/>
        <v/>
      </c>
      <c r="AO99" s="16" t="str">
        <f t="shared" si="40"/>
        <v/>
      </c>
      <c r="AP99" s="16" t="str">
        <f t="shared" si="41"/>
        <v/>
      </c>
      <c r="AQ99" s="16" t="str">
        <f t="shared" si="42"/>
        <v/>
      </c>
      <c r="AR99" s="16" t="str">
        <f t="shared" si="43"/>
        <v/>
      </c>
      <c r="AS99" s="16" t="str">
        <f t="shared" si="44"/>
        <v/>
      </c>
      <c r="AT99" s="16" t="str">
        <f t="shared" si="36"/>
        <v/>
      </c>
      <c r="AU99" s="16" t="str">
        <f t="shared" si="45"/>
        <v/>
      </c>
      <c r="AV99" s="16" t="str">
        <f t="shared" si="46"/>
        <v/>
      </c>
      <c r="AW99" s="16" t="str">
        <f t="shared" si="47"/>
        <v/>
      </c>
      <c r="AX99" s="16" t="str">
        <f t="shared" si="48"/>
        <v/>
      </c>
      <c r="AY99" s="16" t="str">
        <f t="shared" si="49"/>
        <v/>
      </c>
      <c r="AZ99" s="16" t="str">
        <f t="shared" si="50"/>
        <v/>
      </c>
      <c r="BA99" s="16" t="str">
        <f t="shared" si="51"/>
        <v/>
      </c>
      <c r="BB99" s="16" t="str">
        <f t="shared" si="51"/>
        <v/>
      </c>
      <c r="BC99" s="16" t="str">
        <f t="shared" si="52"/>
        <v/>
      </c>
      <c r="BD99" s="16" t="str">
        <f t="shared" si="53"/>
        <v/>
      </c>
      <c r="BE99" s="16" t="str">
        <f t="shared" si="54"/>
        <v/>
      </c>
      <c r="BF99" s="16" t="str">
        <f t="shared" si="55"/>
        <v/>
      </c>
      <c r="BG99" s="16" t="str">
        <f t="shared" si="56"/>
        <v/>
      </c>
      <c r="BH99" s="16" t="str">
        <f t="shared" si="57"/>
        <v/>
      </c>
      <c r="BI99" s="16" t="str">
        <f t="shared" si="58"/>
        <v/>
      </c>
      <c r="BJ99" s="16" t="str">
        <f t="shared" si="59"/>
        <v/>
      </c>
      <c r="BK99" s="16" t="str">
        <f t="shared" si="60"/>
        <v/>
      </c>
      <c r="BL99" s="16" t="str">
        <f t="shared" si="61"/>
        <v/>
      </c>
      <c r="BM99" s="16" t="str">
        <f t="shared" si="62"/>
        <v/>
      </c>
      <c r="BN99" s="16" t="str">
        <f t="shared" si="63"/>
        <v/>
      </c>
      <c r="BO99" s="16" t="str">
        <f t="shared" si="64"/>
        <v/>
      </c>
      <c r="BP99" s="16" t="str">
        <f t="shared" si="65"/>
        <v/>
      </c>
      <c r="BQ99" s="16" t="str">
        <f t="shared" si="66"/>
        <v/>
      </c>
      <c r="BR99" s="16" t="str">
        <f t="shared" si="67"/>
        <v/>
      </c>
      <c r="BS99" s="16" t="str">
        <f t="shared" si="68"/>
        <v/>
      </c>
      <c r="BT99" s="16" t="str">
        <f t="shared" si="69"/>
        <v/>
      </c>
      <c r="BU99" s="16" t="str">
        <f t="shared" si="69"/>
        <v/>
      </c>
      <c r="BV99" s="16" t="str">
        <f t="shared" si="69"/>
        <v/>
      </c>
      <c r="BW99" s="16" t="str">
        <f t="shared" si="37"/>
        <v/>
      </c>
      <c r="BX99" s="17"/>
      <c r="CB99" s="19"/>
      <c r="CC99" s="19"/>
      <c r="CD99" s="69" t="str">
        <f t="shared" si="38"/>
        <v/>
      </c>
      <c r="CE99" s="69" t="str">
        <f>IF(ISBLANK($D99),"",CHOOSE($D99,Certification!$C$32,Certification!$C$48,Certification!$C$64,Certification!$C$80,Certification!$C$96))</f>
        <v/>
      </c>
      <c r="CF99" s="69" t="str">
        <f>IF(ISBLANK($D99),"",CHOOSE($D99,Certification!$C$33,Certification!$C$49,Certification!$C$65,Certification!$C$81,Certification!$C$97))</f>
        <v/>
      </c>
      <c r="CG99" s="69" t="str">
        <f>IF(ISBLANK($D99),"",CHOOSE($D99,Certification!$C$34,Certification!$C$50,Certification!$C$66,Certification!$C$82,Certification!$C$98))</f>
        <v/>
      </c>
      <c r="CH99" s="69" t="str">
        <f>IF(ISBLANK($D99),"",CHOOSE($D99,Certification!$C$35,Certification!$C$51,Certification!$C$67,Certification!$C$83,Certification!$C$99))</f>
        <v/>
      </c>
      <c r="CI99" s="69" t="str">
        <f>IF(ISBLANK($D99),"",CHOOSE($D99,Certification!$C$36,Certification!$C$52,Certification!$C$68,Certification!$C$84,Certification!$C$100))</f>
        <v/>
      </c>
      <c r="CJ99" s="69" t="str">
        <f>IF(ISBLANK($D99),"",CHOOSE($D99,Certification!$C$37,Certification!$C$53,Certification!$C$69,Certification!$C$85,Certification!$C$101))</f>
        <v/>
      </c>
      <c r="CK99" s="190" t="str">
        <f>IF(ISBLANK($D99),"",CHOOSE($D99,Certification!$G$39,Certification!$G$55,Certification!$G$71,Certification!$G$87,Certification!$G$103))</f>
        <v/>
      </c>
      <c r="CL99" s="190" t="str">
        <f>IF(ISBLANK($D99),"",CHOOSE($D99,Certification!$G$40,Certification!$G$56,Certification!$G$72,Certification!$G$88,Certification!$G$104))</f>
        <v/>
      </c>
      <c r="CM99" s="190" t="str">
        <f>IF(ISBLANK($D99),"",CHOOSE($D99,Certification!$G$41,Certification!$G$57,Certification!$G$73,Certification!$G$89,Certification!$G$105))</f>
        <v/>
      </c>
      <c r="CN99" s="69" t="str">
        <f>IF(ISBLANK($D99),"",CHOOSE($D99,IF(ISBLANK(Certification!$C$43),"",Certification!$C$43),IF(ISBLANK(Certification!$C$59),"",Certification!$C$59),IF(ISBLANK(Certification!$C$75),"",Certification!$C$75),IF(ISBLANK(Certification!$C$91),"",Certification!$C$91),IF(ISBLANK(Certification!$C$107),"",Certification!$C$107)))</f>
        <v/>
      </c>
      <c r="CO99" s="69" t="str">
        <f>IF(ISBLANK($D99),"",CHOOSE($D99,IF(ISBLANK(Certification!$C$45),"",Certification!$C$45),IF(ISBLANK(Certification!$C$61),"",Certification!$C$61),IF(ISBLANK(Certification!$C$77),"",Certification!$C$77),IF(ISBLANK(Certification!$C$93),"",Certification!$C$93),IF(ISBLANK(Certification!$C$109),"",Certification!$C$109)))</f>
        <v/>
      </c>
      <c r="CQ99" s="20" t="s">
        <v>9</v>
      </c>
    </row>
    <row r="100" spans="1:95" s="18" customFormat="1" ht="25.5" x14ac:dyDescent="0.2">
      <c r="A100" s="64">
        <v>91</v>
      </c>
      <c r="B100" s="65" t="str">
        <f t="shared" si="35"/>
        <v/>
      </c>
      <c r="C100" s="230"/>
      <c r="D100" s="31"/>
      <c r="E100" s="233"/>
      <c r="F100" s="233"/>
      <c r="G100" s="233"/>
      <c r="H100" s="32"/>
      <c r="I100" s="31"/>
      <c r="J100" s="32"/>
      <c r="K100" s="32"/>
      <c r="L100" s="32"/>
      <c r="M100" s="56"/>
      <c r="N100" s="32"/>
      <c r="O100" s="56"/>
      <c r="P100" s="31"/>
      <c r="Q100" s="51"/>
      <c r="R100" s="31"/>
      <c r="S100" s="31"/>
      <c r="T100" s="32"/>
      <c r="U100" s="32"/>
      <c r="V100" s="32"/>
      <c r="W100" s="32"/>
      <c r="X100" s="32"/>
      <c r="Y100" s="32"/>
      <c r="Z100" s="32"/>
      <c r="AA100" s="32"/>
      <c r="AB100" s="32"/>
      <c r="AC100" s="32"/>
      <c r="AD100" s="32"/>
      <c r="AE100" s="32"/>
      <c r="AF100" s="32"/>
      <c r="AG100" s="32"/>
      <c r="AH100" s="58"/>
      <c r="AI100" s="51"/>
      <c r="AJ100" s="31"/>
      <c r="AK100" s="31"/>
      <c r="AL100" s="31"/>
      <c r="AM100" s="15"/>
      <c r="AN100" s="16" t="str">
        <f t="shared" si="39"/>
        <v/>
      </c>
      <c r="AO100" s="16" t="str">
        <f t="shared" si="40"/>
        <v/>
      </c>
      <c r="AP100" s="16" t="str">
        <f t="shared" si="41"/>
        <v/>
      </c>
      <c r="AQ100" s="16" t="str">
        <f t="shared" si="42"/>
        <v/>
      </c>
      <c r="AR100" s="16" t="str">
        <f t="shared" si="43"/>
        <v/>
      </c>
      <c r="AS100" s="16" t="str">
        <f t="shared" si="44"/>
        <v/>
      </c>
      <c r="AT100" s="16" t="str">
        <f t="shared" si="36"/>
        <v/>
      </c>
      <c r="AU100" s="16" t="str">
        <f t="shared" si="45"/>
        <v/>
      </c>
      <c r="AV100" s="16" t="str">
        <f t="shared" si="46"/>
        <v/>
      </c>
      <c r="AW100" s="16" t="str">
        <f t="shared" si="47"/>
        <v/>
      </c>
      <c r="AX100" s="16" t="str">
        <f t="shared" si="48"/>
        <v/>
      </c>
      <c r="AY100" s="16" t="str">
        <f t="shared" si="49"/>
        <v/>
      </c>
      <c r="AZ100" s="16" t="str">
        <f t="shared" si="50"/>
        <v/>
      </c>
      <c r="BA100" s="16" t="str">
        <f t="shared" si="51"/>
        <v/>
      </c>
      <c r="BB100" s="16" t="str">
        <f t="shared" si="51"/>
        <v/>
      </c>
      <c r="BC100" s="16" t="str">
        <f t="shared" si="52"/>
        <v/>
      </c>
      <c r="BD100" s="16" t="str">
        <f t="shared" si="53"/>
        <v/>
      </c>
      <c r="BE100" s="16" t="str">
        <f t="shared" si="54"/>
        <v/>
      </c>
      <c r="BF100" s="16" t="str">
        <f t="shared" si="55"/>
        <v/>
      </c>
      <c r="BG100" s="16" t="str">
        <f t="shared" si="56"/>
        <v/>
      </c>
      <c r="BH100" s="16" t="str">
        <f t="shared" si="57"/>
        <v/>
      </c>
      <c r="BI100" s="16" t="str">
        <f t="shared" si="58"/>
        <v/>
      </c>
      <c r="BJ100" s="16" t="str">
        <f t="shared" si="59"/>
        <v/>
      </c>
      <c r="BK100" s="16" t="str">
        <f t="shared" si="60"/>
        <v/>
      </c>
      <c r="BL100" s="16" t="str">
        <f t="shared" si="61"/>
        <v/>
      </c>
      <c r="BM100" s="16" t="str">
        <f t="shared" si="62"/>
        <v/>
      </c>
      <c r="BN100" s="16" t="str">
        <f t="shared" si="63"/>
        <v/>
      </c>
      <c r="BO100" s="16" t="str">
        <f t="shared" si="64"/>
        <v/>
      </c>
      <c r="BP100" s="16" t="str">
        <f t="shared" si="65"/>
        <v/>
      </c>
      <c r="BQ100" s="16" t="str">
        <f t="shared" si="66"/>
        <v/>
      </c>
      <c r="BR100" s="16" t="str">
        <f t="shared" si="67"/>
        <v/>
      </c>
      <c r="BS100" s="16" t="str">
        <f t="shared" si="68"/>
        <v/>
      </c>
      <c r="BT100" s="16" t="str">
        <f t="shared" si="69"/>
        <v/>
      </c>
      <c r="BU100" s="16" t="str">
        <f t="shared" si="69"/>
        <v/>
      </c>
      <c r="BV100" s="16" t="str">
        <f t="shared" si="69"/>
        <v/>
      </c>
      <c r="BW100" s="16" t="str">
        <f t="shared" si="37"/>
        <v/>
      </c>
      <c r="BX100" s="17"/>
      <c r="CB100" s="19"/>
      <c r="CC100" s="19"/>
      <c r="CD100" s="69" t="str">
        <f t="shared" si="38"/>
        <v/>
      </c>
      <c r="CE100" s="69" t="str">
        <f>IF(ISBLANK($D100),"",CHOOSE($D100,Certification!$C$32,Certification!$C$48,Certification!$C$64,Certification!$C$80,Certification!$C$96))</f>
        <v/>
      </c>
      <c r="CF100" s="69" t="str">
        <f>IF(ISBLANK($D100),"",CHOOSE($D100,Certification!$C$33,Certification!$C$49,Certification!$C$65,Certification!$C$81,Certification!$C$97))</f>
        <v/>
      </c>
      <c r="CG100" s="69" t="str">
        <f>IF(ISBLANK($D100),"",CHOOSE($D100,Certification!$C$34,Certification!$C$50,Certification!$C$66,Certification!$C$82,Certification!$C$98))</f>
        <v/>
      </c>
      <c r="CH100" s="69" t="str">
        <f>IF(ISBLANK($D100),"",CHOOSE($D100,Certification!$C$35,Certification!$C$51,Certification!$C$67,Certification!$C$83,Certification!$C$99))</f>
        <v/>
      </c>
      <c r="CI100" s="69" t="str">
        <f>IF(ISBLANK($D100),"",CHOOSE($D100,Certification!$C$36,Certification!$C$52,Certification!$C$68,Certification!$C$84,Certification!$C$100))</f>
        <v/>
      </c>
      <c r="CJ100" s="69" t="str">
        <f>IF(ISBLANK($D100),"",CHOOSE($D100,Certification!$C$37,Certification!$C$53,Certification!$C$69,Certification!$C$85,Certification!$C$101))</f>
        <v/>
      </c>
      <c r="CK100" s="190" t="str">
        <f>IF(ISBLANK($D100),"",CHOOSE($D100,Certification!$G$39,Certification!$G$55,Certification!$G$71,Certification!$G$87,Certification!$G$103))</f>
        <v/>
      </c>
      <c r="CL100" s="190" t="str">
        <f>IF(ISBLANK($D100),"",CHOOSE($D100,Certification!$G$40,Certification!$G$56,Certification!$G$72,Certification!$G$88,Certification!$G$104))</f>
        <v/>
      </c>
      <c r="CM100" s="190" t="str">
        <f>IF(ISBLANK($D100),"",CHOOSE($D100,Certification!$G$41,Certification!$G$57,Certification!$G$73,Certification!$G$89,Certification!$G$105))</f>
        <v/>
      </c>
      <c r="CN100" s="69" t="str">
        <f>IF(ISBLANK($D100),"",CHOOSE($D100,IF(ISBLANK(Certification!$C$43),"",Certification!$C$43),IF(ISBLANK(Certification!$C$59),"",Certification!$C$59),IF(ISBLANK(Certification!$C$75),"",Certification!$C$75),IF(ISBLANK(Certification!$C$91),"",Certification!$C$91),IF(ISBLANK(Certification!$C$107),"",Certification!$C$107)))</f>
        <v/>
      </c>
      <c r="CO100" s="69" t="str">
        <f>IF(ISBLANK($D100),"",CHOOSE($D100,IF(ISBLANK(Certification!$C$45),"",Certification!$C$45),IF(ISBLANK(Certification!$C$61),"",Certification!$C$61),IF(ISBLANK(Certification!$C$77),"",Certification!$C$77),IF(ISBLANK(Certification!$C$93),"",Certification!$C$93),IF(ISBLANK(Certification!$C$109),"",Certification!$C$109)))</f>
        <v/>
      </c>
      <c r="CQ100" s="20" t="s">
        <v>9</v>
      </c>
    </row>
    <row r="101" spans="1:95" s="18" customFormat="1" ht="25.5" x14ac:dyDescent="0.2">
      <c r="A101" s="64">
        <v>92</v>
      </c>
      <c r="B101" s="65" t="str">
        <f t="shared" si="35"/>
        <v/>
      </c>
      <c r="C101" s="230"/>
      <c r="D101" s="31"/>
      <c r="E101" s="233"/>
      <c r="F101" s="233"/>
      <c r="G101" s="233"/>
      <c r="H101" s="32"/>
      <c r="I101" s="31"/>
      <c r="J101" s="32"/>
      <c r="K101" s="32"/>
      <c r="L101" s="32"/>
      <c r="M101" s="56"/>
      <c r="N101" s="32"/>
      <c r="O101" s="56"/>
      <c r="P101" s="31"/>
      <c r="Q101" s="51"/>
      <c r="R101" s="31"/>
      <c r="S101" s="31"/>
      <c r="T101" s="32"/>
      <c r="U101" s="32"/>
      <c r="V101" s="32"/>
      <c r="W101" s="32"/>
      <c r="X101" s="32"/>
      <c r="Y101" s="32"/>
      <c r="Z101" s="32"/>
      <c r="AA101" s="32"/>
      <c r="AB101" s="32"/>
      <c r="AC101" s="32"/>
      <c r="AD101" s="32"/>
      <c r="AE101" s="32"/>
      <c r="AF101" s="32"/>
      <c r="AG101" s="32"/>
      <c r="AH101" s="58"/>
      <c r="AI101" s="51"/>
      <c r="AJ101" s="31"/>
      <c r="AK101" s="31"/>
      <c r="AL101" s="31"/>
      <c r="AM101" s="15"/>
      <c r="AN101" s="16" t="str">
        <f t="shared" si="39"/>
        <v/>
      </c>
      <c r="AO101" s="16" t="str">
        <f t="shared" si="40"/>
        <v/>
      </c>
      <c r="AP101" s="16" t="str">
        <f t="shared" si="41"/>
        <v/>
      </c>
      <c r="AQ101" s="16" t="str">
        <f t="shared" si="42"/>
        <v/>
      </c>
      <c r="AR101" s="16" t="str">
        <f t="shared" si="43"/>
        <v/>
      </c>
      <c r="AS101" s="16" t="str">
        <f t="shared" si="44"/>
        <v/>
      </c>
      <c r="AT101" s="16" t="str">
        <f t="shared" si="36"/>
        <v/>
      </c>
      <c r="AU101" s="16" t="str">
        <f t="shared" si="45"/>
        <v/>
      </c>
      <c r="AV101" s="16" t="str">
        <f t="shared" si="46"/>
        <v/>
      </c>
      <c r="AW101" s="16" t="str">
        <f t="shared" si="47"/>
        <v/>
      </c>
      <c r="AX101" s="16" t="str">
        <f t="shared" si="48"/>
        <v/>
      </c>
      <c r="AY101" s="16" t="str">
        <f t="shared" si="49"/>
        <v/>
      </c>
      <c r="AZ101" s="16" t="str">
        <f t="shared" si="50"/>
        <v/>
      </c>
      <c r="BA101" s="16" t="str">
        <f t="shared" si="51"/>
        <v/>
      </c>
      <c r="BB101" s="16" t="str">
        <f t="shared" si="51"/>
        <v/>
      </c>
      <c r="BC101" s="16" t="str">
        <f t="shared" si="52"/>
        <v/>
      </c>
      <c r="BD101" s="16" t="str">
        <f t="shared" si="53"/>
        <v/>
      </c>
      <c r="BE101" s="16" t="str">
        <f t="shared" si="54"/>
        <v/>
      </c>
      <c r="BF101" s="16" t="str">
        <f t="shared" si="55"/>
        <v/>
      </c>
      <c r="BG101" s="16" t="str">
        <f t="shared" si="56"/>
        <v/>
      </c>
      <c r="BH101" s="16" t="str">
        <f t="shared" si="57"/>
        <v/>
      </c>
      <c r="BI101" s="16" t="str">
        <f t="shared" si="58"/>
        <v/>
      </c>
      <c r="BJ101" s="16" t="str">
        <f t="shared" si="59"/>
        <v/>
      </c>
      <c r="BK101" s="16" t="str">
        <f t="shared" si="60"/>
        <v/>
      </c>
      <c r="BL101" s="16" t="str">
        <f t="shared" si="61"/>
        <v/>
      </c>
      <c r="BM101" s="16" t="str">
        <f t="shared" si="62"/>
        <v/>
      </c>
      <c r="BN101" s="16" t="str">
        <f t="shared" si="63"/>
        <v/>
      </c>
      <c r="BO101" s="16" t="str">
        <f t="shared" si="64"/>
        <v/>
      </c>
      <c r="BP101" s="16" t="str">
        <f t="shared" si="65"/>
        <v/>
      </c>
      <c r="BQ101" s="16" t="str">
        <f t="shared" si="66"/>
        <v/>
      </c>
      <c r="BR101" s="16" t="str">
        <f t="shared" si="67"/>
        <v/>
      </c>
      <c r="BS101" s="16" t="str">
        <f t="shared" si="68"/>
        <v/>
      </c>
      <c r="BT101" s="16" t="str">
        <f t="shared" si="69"/>
        <v/>
      </c>
      <c r="BU101" s="16" t="str">
        <f t="shared" si="69"/>
        <v/>
      </c>
      <c r="BV101" s="16" t="str">
        <f t="shared" si="69"/>
        <v/>
      </c>
      <c r="BW101" s="16" t="str">
        <f t="shared" si="37"/>
        <v/>
      </c>
      <c r="BX101" s="17"/>
      <c r="CB101" s="19"/>
      <c r="CC101" s="19"/>
      <c r="CD101" s="69" t="str">
        <f t="shared" si="38"/>
        <v/>
      </c>
      <c r="CE101" s="69" t="str">
        <f>IF(ISBLANK($D101),"",CHOOSE($D101,Certification!$C$32,Certification!$C$48,Certification!$C$64,Certification!$C$80,Certification!$C$96))</f>
        <v/>
      </c>
      <c r="CF101" s="69" t="str">
        <f>IF(ISBLANK($D101),"",CHOOSE($D101,Certification!$C$33,Certification!$C$49,Certification!$C$65,Certification!$C$81,Certification!$C$97))</f>
        <v/>
      </c>
      <c r="CG101" s="69" t="str">
        <f>IF(ISBLANK($D101),"",CHOOSE($D101,Certification!$C$34,Certification!$C$50,Certification!$C$66,Certification!$C$82,Certification!$C$98))</f>
        <v/>
      </c>
      <c r="CH101" s="69" t="str">
        <f>IF(ISBLANK($D101),"",CHOOSE($D101,Certification!$C$35,Certification!$C$51,Certification!$C$67,Certification!$C$83,Certification!$C$99))</f>
        <v/>
      </c>
      <c r="CI101" s="69" t="str">
        <f>IF(ISBLANK($D101),"",CHOOSE($D101,Certification!$C$36,Certification!$C$52,Certification!$C$68,Certification!$C$84,Certification!$C$100))</f>
        <v/>
      </c>
      <c r="CJ101" s="69" t="str">
        <f>IF(ISBLANK($D101),"",CHOOSE($D101,Certification!$C$37,Certification!$C$53,Certification!$C$69,Certification!$C$85,Certification!$C$101))</f>
        <v/>
      </c>
      <c r="CK101" s="190" t="str">
        <f>IF(ISBLANK($D101),"",CHOOSE($D101,Certification!$G$39,Certification!$G$55,Certification!$G$71,Certification!$G$87,Certification!$G$103))</f>
        <v/>
      </c>
      <c r="CL101" s="190" t="str">
        <f>IF(ISBLANK($D101),"",CHOOSE($D101,Certification!$G$40,Certification!$G$56,Certification!$G$72,Certification!$G$88,Certification!$G$104))</f>
        <v/>
      </c>
      <c r="CM101" s="190" t="str">
        <f>IF(ISBLANK($D101),"",CHOOSE($D101,Certification!$G$41,Certification!$G$57,Certification!$G$73,Certification!$G$89,Certification!$G$105))</f>
        <v/>
      </c>
      <c r="CN101" s="69" t="str">
        <f>IF(ISBLANK($D101),"",CHOOSE($D101,IF(ISBLANK(Certification!$C$43),"",Certification!$C$43),IF(ISBLANK(Certification!$C$59),"",Certification!$C$59),IF(ISBLANK(Certification!$C$75),"",Certification!$C$75),IF(ISBLANK(Certification!$C$91),"",Certification!$C$91),IF(ISBLANK(Certification!$C$107),"",Certification!$C$107)))</f>
        <v/>
      </c>
      <c r="CO101" s="69" t="str">
        <f>IF(ISBLANK($D101),"",CHOOSE($D101,IF(ISBLANK(Certification!$C$45),"",Certification!$C$45),IF(ISBLANK(Certification!$C$61),"",Certification!$C$61),IF(ISBLANK(Certification!$C$77),"",Certification!$C$77),IF(ISBLANK(Certification!$C$93),"",Certification!$C$93),IF(ISBLANK(Certification!$C$109),"",Certification!$C$109)))</f>
        <v/>
      </c>
      <c r="CQ101" s="20" t="s">
        <v>9</v>
      </c>
    </row>
    <row r="102" spans="1:95" s="18" customFormat="1" ht="25.5" x14ac:dyDescent="0.2">
      <c r="A102" s="64">
        <v>93</v>
      </c>
      <c r="B102" s="65" t="str">
        <f t="shared" si="35"/>
        <v/>
      </c>
      <c r="C102" s="230"/>
      <c r="D102" s="31"/>
      <c r="E102" s="233"/>
      <c r="F102" s="233"/>
      <c r="G102" s="233"/>
      <c r="H102" s="32"/>
      <c r="I102" s="31"/>
      <c r="J102" s="32"/>
      <c r="K102" s="32"/>
      <c r="L102" s="32"/>
      <c r="M102" s="56"/>
      <c r="N102" s="32"/>
      <c r="O102" s="56"/>
      <c r="P102" s="31"/>
      <c r="Q102" s="51"/>
      <c r="R102" s="31"/>
      <c r="S102" s="31"/>
      <c r="T102" s="32"/>
      <c r="U102" s="32"/>
      <c r="V102" s="32"/>
      <c r="W102" s="32"/>
      <c r="X102" s="32"/>
      <c r="Y102" s="32"/>
      <c r="Z102" s="32"/>
      <c r="AA102" s="32"/>
      <c r="AB102" s="32"/>
      <c r="AC102" s="32"/>
      <c r="AD102" s="32"/>
      <c r="AE102" s="32"/>
      <c r="AF102" s="32"/>
      <c r="AG102" s="32"/>
      <c r="AH102" s="58"/>
      <c r="AI102" s="51"/>
      <c r="AJ102" s="31"/>
      <c r="AK102" s="31"/>
      <c r="AL102" s="31"/>
      <c r="AM102" s="15"/>
      <c r="AN102" s="16" t="str">
        <f t="shared" si="39"/>
        <v/>
      </c>
      <c r="AO102" s="16" t="str">
        <f t="shared" si="40"/>
        <v/>
      </c>
      <c r="AP102" s="16" t="str">
        <f t="shared" si="41"/>
        <v/>
      </c>
      <c r="AQ102" s="16" t="str">
        <f t="shared" si="42"/>
        <v/>
      </c>
      <c r="AR102" s="16" t="str">
        <f t="shared" si="43"/>
        <v/>
      </c>
      <c r="AS102" s="16" t="str">
        <f t="shared" si="44"/>
        <v/>
      </c>
      <c r="AT102" s="16" t="str">
        <f t="shared" si="36"/>
        <v/>
      </c>
      <c r="AU102" s="16" t="str">
        <f t="shared" si="45"/>
        <v/>
      </c>
      <c r="AV102" s="16" t="str">
        <f t="shared" si="46"/>
        <v/>
      </c>
      <c r="AW102" s="16" t="str">
        <f t="shared" si="47"/>
        <v/>
      </c>
      <c r="AX102" s="16" t="str">
        <f t="shared" si="48"/>
        <v/>
      </c>
      <c r="AY102" s="16" t="str">
        <f t="shared" si="49"/>
        <v/>
      </c>
      <c r="AZ102" s="16" t="str">
        <f t="shared" si="50"/>
        <v/>
      </c>
      <c r="BA102" s="16" t="str">
        <f t="shared" si="51"/>
        <v/>
      </c>
      <c r="BB102" s="16" t="str">
        <f t="shared" si="51"/>
        <v/>
      </c>
      <c r="BC102" s="16" t="str">
        <f t="shared" si="52"/>
        <v/>
      </c>
      <c r="BD102" s="16" t="str">
        <f t="shared" si="53"/>
        <v/>
      </c>
      <c r="BE102" s="16" t="str">
        <f t="shared" si="54"/>
        <v/>
      </c>
      <c r="BF102" s="16" t="str">
        <f t="shared" si="55"/>
        <v/>
      </c>
      <c r="BG102" s="16" t="str">
        <f t="shared" si="56"/>
        <v/>
      </c>
      <c r="BH102" s="16" t="str">
        <f t="shared" si="57"/>
        <v/>
      </c>
      <c r="BI102" s="16" t="str">
        <f t="shared" si="58"/>
        <v/>
      </c>
      <c r="BJ102" s="16" t="str">
        <f t="shared" si="59"/>
        <v/>
      </c>
      <c r="BK102" s="16" t="str">
        <f t="shared" si="60"/>
        <v/>
      </c>
      <c r="BL102" s="16" t="str">
        <f t="shared" si="61"/>
        <v/>
      </c>
      <c r="BM102" s="16" t="str">
        <f t="shared" si="62"/>
        <v/>
      </c>
      <c r="BN102" s="16" t="str">
        <f t="shared" si="63"/>
        <v/>
      </c>
      <c r="BO102" s="16" t="str">
        <f t="shared" si="64"/>
        <v/>
      </c>
      <c r="BP102" s="16" t="str">
        <f t="shared" si="65"/>
        <v/>
      </c>
      <c r="BQ102" s="16" t="str">
        <f t="shared" si="66"/>
        <v/>
      </c>
      <c r="BR102" s="16" t="str">
        <f t="shared" si="67"/>
        <v/>
      </c>
      <c r="BS102" s="16" t="str">
        <f t="shared" si="68"/>
        <v/>
      </c>
      <c r="BT102" s="16" t="str">
        <f t="shared" si="69"/>
        <v/>
      </c>
      <c r="BU102" s="16" t="str">
        <f t="shared" si="69"/>
        <v/>
      </c>
      <c r="BV102" s="16" t="str">
        <f t="shared" si="69"/>
        <v/>
      </c>
      <c r="BW102" s="16" t="str">
        <f t="shared" si="37"/>
        <v/>
      </c>
      <c r="BX102" s="17"/>
      <c r="CB102" s="19"/>
      <c r="CC102" s="19"/>
      <c r="CD102" s="69" t="str">
        <f t="shared" si="38"/>
        <v/>
      </c>
      <c r="CE102" s="69" t="str">
        <f>IF(ISBLANK($D102),"",CHOOSE($D102,Certification!$C$32,Certification!$C$48,Certification!$C$64,Certification!$C$80,Certification!$C$96))</f>
        <v/>
      </c>
      <c r="CF102" s="69" t="str">
        <f>IF(ISBLANK($D102),"",CHOOSE($D102,Certification!$C$33,Certification!$C$49,Certification!$C$65,Certification!$C$81,Certification!$C$97))</f>
        <v/>
      </c>
      <c r="CG102" s="69" t="str">
        <f>IF(ISBLANK($D102),"",CHOOSE($D102,Certification!$C$34,Certification!$C$50,Certification!$C$66,Certification!$C$82,Certification!$C$98))</f>
        <v/>
      </c>
      <c r="CH102" s="69" t="str">
        <f>IF(ISBLANK($D102),"",CHOOSE($D102,Certification!$C$35,Certification!$C$51,Certification!$C$67,Certification!$C$83,Certification!$C$99))</f>
        <v/>
      </c>
      <c r="CI102" s="69" t="str">
        <f>IF(ISBLANK($D102),"",CHOOSE($D102,Certification!$C$36,Certification!$C$52,Certification!$C$68,Certification!$C$84,Certification!$C$100))</f>
        <v/>
      </c>
      <c r="CJ102" s="69" t="str">
        <f>IF(ISBLANK($D102),"",CHOOSE($D102,Certification!$C$37,Certification!$C$53,Certification!$C$69,Certification!$C$85,Certification!$C$101))</f>
        <v/>
      </c>
      <c r="CK102" s="190" t="str">
        <f>IF(ISBLANK($D102),"",CHOOSE($D102,Certification!$G$39,Certification!$G$55,Certification!$G$71,Certification!$G$87,Certification!$G$103))</f>
        <v/>
      </c>
      <c r="CL102" s="190" t="str">
        <f>IF(ISBLANK($D102),"",CHOOSE($D102,Certification!$G$40,Certification!$G$56,Certification!$G$72,Certification!$G$88,Certification!$G$104))</f>
        <v/>
      </c>
      <c r="CM102" s="190" t="str">
        <f>IF(ISBLANK($D102),"",CHOOSE($D102,Certification!$G$41,Certification!$G$57,Certification!$G$73,Certification!$G$89,Certification!$G$105))</f>
        <v/>
      </c>
      <c r="CN102" s="69" t="str">
        <f>IF(ISBLANK($D102),"",CHOOSE($D102,IF(ISBLANK(Certification!$C$43),"",Certification!$C$43),IF(ISBLANK(Certification!$C$59),"",Certification!$C$59),IF(ISBLANK(Certification!$C$75),"",Certification!$C$75),IF(ISBLANK(Certification!$C$91),"",Certification!$C$91),IF(ISBLANK(Certification!$C$107),"",Certification!$C$107)))</f>
        <v/>
      </c>
      <c r="CO102" s="69" t="str">
        <f>IF(ISBLANK($D102),"",CHOOSE($D102,IF(ISBLANK(Certification!$C$45),"",Certification!$C$45),IF(ISBLANK(Certification!$C$61),"",Certification!$C$61),IF(ISBLANK(Certification!$C$77),"",Certification!$C$77),IF(ISBLANK(Certification!$C$93),"",Certification!$C$93),IF(ISBLANK(Certification!$C$109),"",Certification!$C$109)))</f>
        <v/>
      </c>
      <c r="CQ102" s="20" t="s">
        <v>9</v>
      </c>
    </row>
    <row r="103" spans="1:95" s="18" customFormat="1" ht="25.5" x14ac:dyDescent="0.2">
      <c r="A103" s="64">
        <v>94</v>
      </c>
      <c r="B103" s="65" t="str">
        <f t="shared" si="35"/>
        <v/>
      </c>
      <c r="C103" s="230"/>
      <c r="D103" s="31"/>
      <c r="E103" s="233"/>
      <c r="F103" s="233"/>
      <c r="G103" s="233"/>
      <c r="H103" s="32"/>
      <c r="I103" s="31"/>
      <c r="J103" s="32"/>
      <c r="K103" s="32"/>
      <c r="L103" s="32"/>
      <c r="M103" s="56"/>
      <c r="N103" s="32"/>
      <c r="O103" s="56"/>
      <c r="P103" s="31"/>
      <c r="Q103" s="51"/>
      <c r="R103" s="31"/>
      <c r="S103" s="31"/>
      <c r="T103" s="32"/>
      <c r="U103" s="32"/>
      <c r="V103" s="32"/>
      <c r="W103" s="32"/>
      <c r="X103" s="32"/>
      <c r="Y103" s="32"/>
      <c r="Z103" s="32"/>
      <c r="AA103" s="32"/>
      <c r="AB103" s="32"/>
      <c r="AC103" s="32"/>
      <c r="AD103" s="32"/>
      <c r="AE103" s="32"/>
      <c r="AF103" s="32"/>
      <c r="AG103" s="32"/>
      <c r="AH103" s="58"/>
      <c r="AI103" s="51"/>
      <c r="AJ103" s="31"/>
      <c r="AK103" s="31"/>
      <c r="AL103" s="31"/>
      <c r="AM103" s="15"/>
      <c r="AN103" s="16" t="str">
        <f t="shared" si="39"/>
        <v/>
      </c>
      <c r="AO103" s="16" t="str">
        <f t="shared" si="40"/>
        <v/>
      </c>
      <c r="AP103" s="16" t="str">
        <f t="shared" si="41"/>
        <v/>
      </c>
      <c r="AQ103" s="16" t="str">
        <f t="shared" si="42"/>
        <v/>
      </c>
      <c r="AR103" s="16" t="str">
        <f t="shared" si="43"/>
        <v/>
      </c>
      <c r="AS103" s="16" t="str">
        <f t="shared" si="44"/>
        <v/>
      </c>
      <c r="AT103" s="16" t="str">
        <f t="shared" si="36"/>
        <v/>
      </c>
      <c r="AU103" s="16" t="str">
        <f t="shared" si="45"/>
        <v/>
      </c>
      <c r="AV103" s="16" t="str">
        <f t="shared" si="46"/>
        <v/>
      </c>
      <c r="AW103" s="16" t="str">
        <f t="shared" si="47"/>
        <v/>
      </c>
      <c r="AX103" s="16" t="str">
        <f t="shared" si="48"/>
        <v/>
      </c>
      <c r="AY103" s="16" t="str">
        <f t="shared" si="49"/>
        <v/>
      </c>
      <c r="AZ103" s="16" t="str">
        <f t="shared" si="50"/>
        <v/>
      </c>
      <c r="BA103" s="16" t="str">
        <f t="shared" si="51"/>
        <v/>
      </c>
      <c r="BB103" s="16" t="str">
        <f t="shared" si="51"/>
        <v/>
      </c>
      <c r="BC103" s="16" t="str">
        <f t="shared" si="52"/>
        <v/>
      </c>
      <c r="BD103" s="16" t="str">
        <f t="shared" si="53"/>
        <v/>
      </c>
      <c r="BE103" s="16" t="str">
        <f t="shared" si="54"/>
        <v/>
      </c>
      <c r="BF103" s="16" t="str">
        <f t="shared" si="55"/>
        <v/>
      </c>
      <c r="BG103" s="16" t="str">
        <f t="shared" si="56"/>
        <v/>
      </c>
      <c r="BH103" s="16" t="str">
        <f t="shared" si="57"/>
        <v/>
      </c>
      <c r="BI103" s="16" t="str">
        <f t="shared" si="58"/>
        <v/>
      </c>
      <c r="BJ103" s="16" t="str">
        <f t="shared" si="59"/>
        <v/>
      </c>
      <c r="BK103" s="16" t="str">
        <f t="shared" si="60"/>
        <v/>
      </c>
      <c r="BL103" s="16" t="str">
        <f t="shared" si="61"/>
        <v/>
      </c>
      <c r="BM103" s="16" t="str">
        <f t="shared" si="62"/>
        <v/>
      </c>
      <c r="BN103" s="16" t="str">
        <f t="shared" si="63"/>
        <v/>
      </c>
      <c r="BO103" s="16" t="str">
        <f t="shared" si="64"/>
        <v/>
      </c>
      <c r="BP103" s="16" t="str">
        <f t="shared" si="65"/>
        <v/>
      </c>
      <c r="BQ103" s="16" t="str">
        <f t="shared" si="66"/>
        <v/>
      </c>
      <c r="BR103" s="16" t="str">
        <f t="shared" si="67"/>
        <v/>
      </c>
      <c r="BS103" s="16" t="str">
        <f t="shared" si="68"/>
        <v/>
      </c>
      <c r="BT103" s="16" t="str">
        <f t="shared" si="69"/>
        <v/>
      </c>
      <c r="BU103" s="16" t="str">
        <f t="shared" si="69"/>
        <v/>
      </c>
      <c r="BV103" s="16" t="str">
        <f t="shared" si="69"/>
        <v/>
      </c>
      <c r="BW103" s="16" t="str">
        <f t="shared" si="37"/>
        <v/>
      </c>
      <c r="BX103" s="17"/>
      <c r="CB103" s="19"/>
      <c r="CC103" s="19"/>
      <c r="CD103" s="69" t="str">
        <f t="shared" si="38"/>
        <v/>
      </c>
      <c r="CE103" s="69" t="str">
        <f>IF(ISBLANK($D103),"",CHOOSE($D103,Certification!$C$32,Certification!$C$48,Certification!$C$64,Certification!$C$80,Certification!$C$96))</f>
        <v/>
      </c>
      <c r="CF103" s="69" t="str">
        <f>IF(ISBLANK($D103),"",CHOOSE($D103,Certification!$C$33,Certification!$C$49,Certification!$C$65,Certification!$C$81,Certification!$C$97))</f>
        <v/>
      </c>
      <c r="CG103" s="69" t="str">
        <f>IF(ISBLANK($D103),"",CHOOSE($D103,Certification!$C$34,Certification!$C$50,Certification!$C$66,Certification!$C$82,Certification!$C$98))</f>
        <v/>
      </c>
      <c r="CH103" s="69" t="str">
        <f>IF(ISBLANK($D103),"",CHOOSE($D103,Certification!$C$35,Certification!$C$51,Certification!$C$67,Certification!$C$83,Certification!$C$99))</f>
        <v/>
      </c>
      <c r="CI103" s="69" t="str">
        <f>IF(ISBLANK($D103),"",CHOOSE($D103,Certification!$C$36,Certification!$C$52,Certification!$C$68,Certification!$C$84,Certification!$C$100))</f>
        <v/>
      </c>
      <c r="CJ103" s="69" t="str">
        <f>IF(ISBLANK($D103),"",CHOOSE($D103,Certification!$C$37,Certification!$C$53,Certification!$C$69,Certification!$C$85,Certification!$C$101))</f>
        <v/>
      </c>
      <c r="CK103" s="190" t="str">
        <f>IF(ISBLANK($D103),"",CHOOSE($D103,Certification!$G$39,Certification!$G$55,Certification!$G$71,Certification!$G$87,Certification!$G$103))</f>
        <v/>
      </c>
      <c r="CL103" s="190" t="str">
        <f>IF(ISBLANK($D103),"",CHOOSE($D103,Certification!$G$40,Certification!$G$56,Certification!$G$72,Certification!$G$88,Certification!$G$104))</f>
        <v/>
      </c>
      <c r="CM103" s="190" t="str">
        <f>IF(ISBLANK($D103),"",CHOOSE($D103,Certification!$G$41,Certification!$G$57,Certification!$G$73,Certification!$G$89,Certification!$G$105))</f>
        <v/>
      </c>
      <c r="CN103" s="69" t="str">
        <f>IF(ISBLANK($D103),"",CHOOSE($D103,IF(ISBLANK(Certification!$C$43),"",Certification!$C$43),IF(ISBLANK(Certification!$C$59),"",Certification!$C$59),IF(ISBLANK(Certification!$C$75),"",Certification!$C$75),IF(ISBLANK(Certification!$C$91),"",Certification!$C$91),IF(ISBLANK(Certification!$C$107),"",Certification!$C$107)))</f>
        <v/>
      </c>
      <c r="CO103" s="69" t="str">
        <f>IF(ISBLANK($D103),"",CHOOSE($D103,IF(ISBLANK(Certification!$C$45),"",Certification!$C$45),IF(ISBLANK(Certification!$C$61),"",Certification!$C$61),IF(ISBLANK(Certification!$C$77),"",Certification!$C$77),IF(ISBLANK(Certification!$C$93),"",Certification!$C$93),IF(ISBLANK(Certification!$C$109),"",Certification!$C$109)))</f>
        <v/>
      </c>
      <c r="CQ103" s="20" t="s">
        <v>9</v>
      </c>
    </row>
    <row r="104" spans="1:95" s="18" customFormat="1" ht="25.5" x14ac:dyDescent="0.2">
      <c r="A104" s="64">
        <v>95</v>
      </c>
      <c r="B104" s="65" t="str">
        <f t="shared" si="35"/>
        <v/>
      </c>
      <c r="C104" s="230"/>
      <c r="D104" s="31"/>
      <c r="E104" s="233"/>
      <c r="F104" s="233"/>
      <c r="G104" s="233"/>
      <c r="H104" s="32"/>
      <c r="I104" s="31"/>
      <c r="J104" s="32"/>
      <c r="K104" s="32"/>
      <c r="L104" s="32"/>
      <c r="M104" s="56"/>
      <c r="N104" s="32"/>
      <c r="O104" s="56"/>
      <c r="P104" s="31"/>
      <c r="Q104" s="51"/>
      <c r="R104" s="31"/>
      <c r="S104" s="31"/>
      <c r="T104" s="32"/>
      <c r="U104" s="32"/>
      <c r="V104" s="32"/>
      <c r="W104" s="32"/>
      <c r="X104" s="32"/>
      <c r="Y104" s="32"/>
      <c r="Z104" s="32"/>
      <c r="AA104" s="32"/>
      <c r="AB104" s="32"/>
      <c r="AC104" s="32"/>
      <c r="AD104" s="32"/>
      <c r="AE104" s="32"/>
      <c r="AF104" s="32"/>
      <c r="AG104" s="32"/>
      <c r="AH104" s="58"/>
      <c r="AI104" s="51"/>
      <c r="AJ104" s="31"/>
      <c r="AK104" s="31"/>
      <c r="AL104" s="31"/>
      <c r="AM104" s="15"/>
      <c r="AN104" s="16" t="str">
        <f t="shared" si="39"/>
        <v/>
      </c>
      <c r="AO104" s="16" t="str">
        <f t="shared" si="40"/>
        <v/>
      </c>
      <c r="AP104" s="16" t="str">
        <f t="shared" si="41"/>
        <v/>
      </c>
      <c r="AQ104" s="16" t="str">
        <f t="shared" si="42"/>
        <v/>
      </c>
      <c r="AR104" s="16" t="str">
        <f t="shared" si="43"/>
        <v/>
      </c>
      <c r="AS104" s="16" t="str">
        <f t="shared" si="44"/>
        <v/>
      </c>
      <c r="AT104" s="16" t="str">
        <f t="shared" si="36"/>
        <v/>
      </c>
      <c r="AU104" s="16" t="str">
        <f t="shared" si="45"/>
        <v/>
      </c>
      <c r="AV104" s="16" t="str">
        <f t="shared" si="46"/>
        <v/>
      </c>
      <c r="AW104" s="16" t="str">
        <f t="shared" si="47"/>
        <v/>
      </c>
      <c r="AX104" s="16" t="str">
        <f t="shared" si="48"/>
        <v/>
      </c>
      <c r="AY104" s="16" t="str">
        <f t="shared" si="49"/>
        <v/>
      </c>
      <c r="AZ104" s="16" t="str">
        <f t="shared" si="50"/>
        <v/>
      </c>
      <c r="BA104" s="16" t="str">
        <f t="shared" si="51"/>
        <v/>
      </c>
      <c r="BB104" s="16" t="str">
        <f t="shared" si="51"/>
        <v/>
      </c>
      <c r="BC104" s="16" t="str">
        <f t="shared" si="52"/>
        <v/>
      </c>
      <c r="BD104" s="16" t="str">
        <f t="shared" si="53"/>
        <v/>
      </c>
      <c r="BE104" s="16" t="str">
        <f t="shared" si="54"/>
        <v/>
      </c>
      <c r="BF104" s="16" t="str">
        <f t="shared" si="55"/>
        <v/>
      </c>
      <c r="BG104" s="16" t="str">
        <f t="shared" si="56"/>
        <v/>
      </c>
      <c r="BH104" s="16" t="str">
        <f t="shared" si="57"/>
        <v/>
      </c>
      <c r="BI104" s="16" t="str">
        <f t="shared" si="58"/>
        <v/>
      </c>
      <c r="BJ104" s="16" t="str">
        <f t="shared" si="59"/>
        <v/>
      </c>
      <c r="BK104" s="16" t="str">
        <f t="shared" si="60"/>
        <v/>
      </c>
      <c r="BL104" s="16" t="str">
        <f t="shared" si="61"/>
        <v/>
      </c>
      <c r="BM104" s="16" t="str">
        <f t="shared" si="62"/>
        <v/>
      </c>
      <c r="BN104" s="16" t="str">
        <f t="shared" si="63"/>
        <v/>
      </c>
      <c r="BO104" s="16" t="str">
        <f t="shared" si="64"/>
        <v/>
      </c>
      <c r="BP104" s="16" t="str">
        <f t="shared" si="65"/>
        <v/>
      </c>
      <c r="BQ104" s="16" t="str">
        <f t="shared" si="66"/>
        <v/>
      </c>
      <c r="BR104" s="16" t="str">
        <f t="shared" si="67"/>
        <v/>
      </c>
      <c r="BS104" s="16" t="str">
        <f t="shared" si="68"/>
        <v/>
      </c>
      <c r="BT104" s="16" t="str">
        <f t="shared" si="69"/>
        <v/>
      </c>
      <c r="BU104" s="16" t="str">
        <f t="shared" si="69"/>
        <v/>
      </c>
      <c r="BV104" s="16" t="str">
        <f t="shared" si="69"/>
        <v/>
      </c>
      <c r="BW104" s="16" t="str">
        <f t="shared" si="37"/>
        <v/>
      </c>
      <c r="BX104" s="17"/>
      <c r="CB104" s="19"/>
      <c r="CC104" s="19"/>
      <c r="CD104" s="69" t="str">
        <f t="shared" si="38"/>
        <v/>
      </c>
      <c r="CE104" s="69" t="str">
        <f>IF(ISBLANK($D104),"",CHOOSE($D104,Certification!$C$32,Certification!$C$48,Certification!$C$64,Certification!$C$80,Certification!$C$96))</f>
        <v/>
      </c>
      <c r="CF104" s="69" t="str">
        <f>IF(ISBLANK($D104),"",CHOOSE($D104,Certification!$C$33,Certification!$C$49,Certification!$C$65,Certification!$C$81,Certification!$C$97))</f>
        <v/>
      </c>
      <c r="CG104" s="69" t="str">
        <f>IF(ISBLANK($D104),"",CHOOSE($D104,Certification!$C$34,Certification!$C$50,Certification!$C$66,Certification!$C$82,Certification!$C$98))</f>
        <v/>
      </c>
      <c r="CH104" s="69" t="str">
        <f>IF(ISBLANK($D104),"",CHOOSE($D104,Certification!$C$35,Certification!$C$51,Certification!$C$67,Certification!$C$83,Certification!$C$99))</f>
        <v/>
      </c>
      <c r="CI104" s="69" t="str">
        <f>IF(ISBLANK($D104),"",CHOOSE($D104,Certification!$C$36,Certification!$C$52,Certification!$C$68,Certification!$C$84,Certification!$C$100))</f>
        <v/>
      </c>
      <c r="CJ104" s="69" t="str">
        <f>IF(ISBLANK($D104),"",CHOOSE($D104,Certification!$C$37,Certification!$C$53,Certification!$C$69,Certification!$C$85,Certification!$C$101))</f>
        <v/>
      </c>
      <c r="CK104" s="190" t="str">
        <f>IF(ISBLANK($D104),"",CHOOSE($D104,Certification!$G$39,Certification!$G$55,Certification!$G$71,Certification!$G$87,Certification!$G$103))</f>
        <v/>
      </c>
      <c r="CL104" s="190" t="str">
        <f>IF(ISBLANK($D104),"",CHOOSE($D104,Certification!$G$40,Certification!$G$56,Certification!$G$72,Certification!$G$88,Certification!$G$104))</f>
        <v/>
      </c>
      <c r="CM104" s="190" t="str">
        <f>IF(ISBLANK($D104),"",CHOOSE($D104,Certification!$G$41,Certification!$G$57,Certification!$G$73,Certification!$G$89,Certification!$G$105))</f>
        <v/>
      </c>
      <c r="CN104" s="69" t="str">
        <f>IF(ISBLANK($D104),"",CHOOSE($D104,IF(ISBLANK(Certification!$C$43),"",Certification!$C$43),IF(ISBLANK(Certification!$C$59),"",Certification!$C$59),IF(ISBLANK(Certification!$C$75),"",Certification!$C$75),IF(ISBLANK(Certification!$C$91),"",Certification!$C$91),IF(ISBLANK(Certification!$C$107),"",Certification!$C$107)))</f>
        <v/>
      </c>
      <c r="CO104" s="69" t="str">
        <f>IF(ISBLANK($D104),"",CHOOSE($D104,IF(ISBLANK(Certification!$C$45),"",Certification!$C$45),IF(ISBLANK(Certification!$C$61),"",Certification!$C$61),IF(ISBLANK(Certification!$C$77),"",Certification!$C$77),IF(ISBLANK(Certification!$C$93),"",Certification!$C$93),IF(ISBLANK(Certification!$C$109),"",Certification!$C$109)))</f>
        <v/>
      </c>
      <c r="CQ104" s="20" t="s">
        <v>9</v>
      </c>
    </row>
    <row r="105" spans="1:95" s="18" customFormat="1" ht="25.5" x14ac:dyDescent="0.2">
      <c r="A105" s="64">
        <v>96</v>
      </c>
      <c r="B105" s="65" t="str">
        <f t="shared" si="35"/>
        <v/>
      </c>
      <c r="C105" s="230"/>
      <c r="D105" s="31"/>
      <c r="E105" s="233"/>
      <c r="F105" s="233"/>
      <c r="G105" s="233"/>
      <c r="H105" s="32"/>
      <c r="I105" s="31"/>
      <c r="J105" s="32"/>
      <c r="K105" s="32"/>
      <c r="L105" s="32"/>
      <c r="M105" s="56"/>
      <c r="N105" s="32"/>
      <c r="O105" s="56"/>
      <c r="P105" s="31"/>
      <c r="Q105" s="51"/>
      <c r="R105" s="31"/>
      <c r="S105" s="31"/>
      <c r="T105" s="32"/>
      <c r="U105" s="32"/>
      <c r="V105" s="32"/>
      <c r="W105" s="32"/>
      <c r="X105" s="32"/>
      <c r="Y105" s="32"/>
      <c r="Z105" s="32"/>
      <c r="AA105" s="32"/>
      <c r="AB105" s="32"/>
      <c r="AC105" s="32"/>
      <c r="AD105" s="32"/>
      <c r="AE105" s="32"/>
      <c r="AF105" s="32"/>
      <c r="AG105" s="32"/>
      <c r="AH105" s="58"/>
      <c r="AI105" s="51"/>
      <c r="AJ105" s="31"/>
      <c r="AK105" s="31"/>
      <c r="AL105" s="31"/>
      <c r="AM105" s="15"/>
      <c r="AN105" s="16" t="str">
        <f t="shared" si="39"/>
        <v/>
      </c>
      <c r="AO105" s="16" t="str">
        <f t="shared" si="40"/>
        <v/>
      </c>
      <c r="AP105" s="16" t="str">
        <f t="shared" si="41"/>
        <v/>
      </c>
      <c r="AQ105" s="16" t="str">
        <f t="shared" si="42"/>
        <v/>
      </c>
      <c r="AR105" s="16" t="str">
        <f t="shared" si="43"/>
        <v/>
      </c>
      <c r="AS105" s="16" t="str">
        <f t="shared" si="44"/>
        <v/>
      </c>
      <c r="AT105" s="16" t="str">
        <f t="shared" si="36"/>
        <v/>
      </c>
      <c r="AU105" s="16" t="str">
        <f t="shared" si="45"/>
        <v/>
      </c>
      <c r="AV105" s="16" t="str">
        <f t="shared" si="46"/>
        <v/>
      </c>
      <c r="AW105" s="16" t="str">
        <f t="shared" si="47"/>
        <v/>
      </c>
      <c r="AX105" s="16" t="str">
        <f t="shared" si="48"/>
        <v/>
      </c>
      <c r="AY105" s="16" t="str">
        <f t="shared" si="49"/>
        <v/>
      </c>
      <c r="AZ105" s="16" t="str">
        <f t="shared" si="50"/>
        <v/>
      </c>
      <c r="BA105" s="16" t="str">
        <f t="shared" si="51"/>
        <v/>
      </c>
      <c r="BB105" s="16" t="str">
        <f t="shared" si="51"/>
        <v/>
      </c>
      <c r="BC105" s="16" t="str">
        <f t="shared" si="52"/>
        <v/>
      </c>
      <c r="BD105" s="16" t="str">
        <f t="shared" si="53"/>
        <v/>
      </c>
      <c r="BE105" s="16" t="str">
        <f t="shared" si="54"/>
        <v/>
      </c>
      <c r="BF105" s="16" t="str">
        <f t="shared" si="55"/>
        <v/>
      </c>
      <c r="BG105" s="16" t="str">
        <f t="shared" si="56"/>
        <v/>
      </c>
      <c r="BH105" s="16" t="str">
        <f t="shared" si="57"/>
        <v/>
      </c>
      <c r="BI105" s="16" t="str">
        <f t="shared" si="58"/>
        <v/>
      </c>
      <c r="BJ105" s="16" t="str">
        <f t="shared" si="59"/>
        <v/>
      </c>
      <c r="BK105" s="16" t="str">
        <f t="shared" si="60"/>
        <v/>
      </c>
      <c r="BL105" s="16" t="str">
        <f t="shared" si="61"/>
        <v/>
      </c>
      <c r="BM105" s="16" t="str">
        <f t="shared" si="62"/>
        <v/>
      </c>
      <c r="BN105" s="16" t="str">
        <f t="shared" si="63"/>
        <v/>
      </c>
      <c r="BO105" s="16" t="str">
        <f t="shared" si="64"/>
        <v/>
      </c>
      <c r="BP105" s="16" t="str">
        <f t="shared" si="65"/>
        <v/>
      </c>
      <c r="BQ105" s="16" t="str">
        <f t="shared" si="66"/>
        <v/>
      </c>
      <c r="BR105" s="16" t="str">
        <f t="shared" si="67"/>
        <v/>
      </c>
      <c r="BS105" s="16" t="str">
        <f t="shared" si="68"/>
        <v/>
      </c>
      <c r="BT105" s="16" t="str">
        <f t="shared" si="69"/>
        <v/>
      </c>
      <c r="BU105" s="16" t="str">
        <f t="shared" si="69"/>
        <v/>
      </c>
      <c r="BV105" s="16" t="str">
        <f t="shared" si="69"/>
        <v/>
      </c>
      <c r="BW105" s="16" t="str">
        <f t="shared" si="37"/>
        <v/>
      </c>
      <c r="BX105" s="17"/>
      <c r="CB105" s="19"/>
      <c r="CC105" s="19"/>
      <c r="CD105" s="69" t="str">
        <f t="shared" si="38"/>
        <v/>
      </c>
      <c r="CE105" s="69" t="str">
        <f>IF(ISBLANK($D105),"",CHOOSE($D105,Certification!$C$32,Certification!$C$48,Certification!$C$64,Certification!$C$80,Certification!$C$96))</f>
        <v/>
      </c>
      <c r="CF105" s="69" t="str">
        <f>IF(ISBLANK($D105),"",CHOOSE($D105,Certification!$C$33,Certification!$C$49,Certification!$C$65,Certification!$C$81,Certification!$C$97))</f>
        <v/>
      </c>
      <c r="CG105" s="69" t="str">
        <f>IF(ISBLANK($D105),"",CHOOSE($D105,Certification!$C$34,Certification!$C$50,Certification!$C$66,Certification!$C$82,Certification!$C$98))</f>
        <v/>
      </c>
      <c r="CH105" s="69" t="str">
        <f>IF(ISBLANK($D105),"",CHOOSE($D105,Certification!$C$35,Certification!$C$51,Certification!$C$67,Certification!$C$83,Certification!$C$99))</f>
        <v/>
      </c>
      <c r="CI105" s="69" t="str">
        <f>IF(ISBLANK($D105),"",CHOOSE($D105,Certification!$C$36,Certification!$C$52,Certification!$C$68,Certification!$C$84,Certification!$C$100))</f>
        <v/>
      </c>
      <c r="CJ105" s="69" t="str">
        <f>IF(ISBLANK($D105),"",CHOOSE($D105,Certification!$C$37,Certification!$C$53,Certification!$C$69,Certification!$C$85,Certification!$C$101))</f>
        <v/>
      </c>
      <c r="CK105" s="190" t="str">
        <f>IF(ISBLANK($D105),"",CHOOSE($D105,Certification!$G$39,Certification!$G$55,Certification!$G$71,Certification!$G$87,Certification!$G$103))</f>
        <v/>
      </c>
      <c r="CL105" s="190" t="str">
        <f>IF(ISBLANK($D105),"",CHOOSE($D105,Certification!$G$40,Certification!$G$56,Certification!$G$72,Certification!$G$88,Certification!$G$104))</f>
        <v/>
      </c>
      <c r="CM105" s="190" t="str">
        <f>IF(ISBLANK($D105),"",CHOOSE($D105,Certification!$G$41,Certification!$G$57,Certification!$G$73,Certification!$G$89,Certification!$G$105))</f>
        <v/>
      </c>
      <c r="CN105" s="69" t="str">
        <f>IF(ISBLANK($D105),"",CHOOSE($D105,IF(ISBLANK(Certification!$C$43),"",Certification!$C$43),IF(ISBLANK(Certification!$C$59),"",Certification!$C$59),IF(ISBLANK(Certification!$C$75),"",Certification!$C$75),IF(ISBLANK(Certification!$C$91),"",Certification!$C$91),IF(ISBLANK(Certification!$C$107),"",Certification!$C$107)))</f>
        <v/>
      </c>
      <c r="CO105" s="69" t="str">
        <f>IF(ISBLANK($D105),"",CHOOSE($D105,IF(ISBLANK(Certification!$C$45),"",Certification!$C$45),IF(ISBLANK(Certification!$C$61),"",Certification!$C$61),IF(ISBLANK(Certification!$C$77),"",Certification!$C$77),IF(ISBLANK(Certification!$C$93),"",Certification!$C$93),IF(ISBLANK(Certification!$C$109),"",Certification!$C$109)))</f>
        <v/>
      </c>
      <c r="CQ105" s="20" t="s">
        <v>9</v>
      </c>
    </row>
    <row r="106" spans="1:95" s="18" customFormat="1" ht="25.5" x14ac:dyDescent="0.2">
      <c r="A106" s="64">
        <v>97</v>
      </c>
      <c r="B106" s="65" t="str">
        <f t="shared" si="35"/>
        <v/>
      </c>
      <c r="C106" s="230"/>
      <c r="D106" s="31"/>
      <c r="E106" s="233"/>
      <c r="F106" s="233"/>
      <c r="G106" s="233"/>
      <c r="H106" s="32"/>
      <c r="I106" s="31"/>
      <c r="J106" s="32"/>
      <c r="K106" s="32"/>
      <c r="L106" s="32"/>
      <c r="M106" s="56"/>
      <c r="N106" s="32"/>
      <c r="O106" s="56"/>
      <c r="P106" s="31"/>
      <c r="Q106" s="51"/>
      <c r="R106" s="31"/>
      <c r="S106" s="31"/>
      <c r="T106" s="32"/>
      <c r="U106" s="32"/>
      <c r="V106" s="32"/>
      <c r="W106" s="32"/>
      <c r="X106" s="32"/>
      <c r="Y106" s="32"/>
      <c r="Z106" s="32"/>
      <c r="AA106" s="32"/>
      <c r="AB106" s="32"/>
      <c r="AC106" s="32"/>
      <c r="AD106" s="32"/>
      <c r="AE106" s="32"/>
      <c r="AF106" s="32"/>
      <c r="AG106" s="32"/>
      <c r="AH106" s="58"/>
      <c r="AI106" s="51"/>
      <c r="AJ106" s="31"/>
      <c r="AK106" s="31"/>
      <c r="AL106" s="31"/>
      <c r="AM106" s="15"/>
      <c r="AN106" s="16" t="str">
        <f t="shared" si="39"/>
        <v/>
      </c>
      <c r="AO106" s="16" t="str">
        <f t="shared" si="40"/>
        <v/>
      </c>
      <c r="AP106" s="16" t="str">
        <f t="shared" si="41"/>
        <v/>
      </c>
      <c r="AQ106" s="16" t="str">
        <f t="shared" si="42"/>
        <v/>
      </c>
      <c r="AR106" s="16" t="str">
        <f t="shared" si="43"/>
        <v/>
      </c>
      <c r="AS106" s="16" t="str">
        <f t="shared" si="44"/>
        <v/>
      </c>
      <c r="AT106" s="16" t="str">
        <f t="shared" si="36"/>
        <v/>
      </c>
      <c r="AU106" s="16" t="str">
        <f t="shared" si="45"/>
        <v/>
      </c>
      <c r="AV106" s="16" t="str">
        <f t="shared" si="46"/>
        <v/>
      </c>
      <c r="AW106" s="16" t="str">
        <f t="shared" si="47"/>
        <v/>
      </c>
      <c r="AX106" s="16" t="str">
        <f t="shared" si="48"/>
        <v/>
      </c>
      <c r="AY106" s="16" t="str">
        <f t="shared" si="49"/>
        <v/>
      </c>
      <c r="AZ106" s="16" t="str">
        <f t="shared" si="50"/>
        <v/>
      </c>
      <c r="BA106" s="16" t="str">
        <f t="shared" si="51"/>
        <v/>
      </c>
      <c r="BB106" s="16" t="str">
        <f t="shared" si="51"/>
        <v/>
      </c>
      <c r="BC106" s="16" t="str">
        <f t="shared" si="52"/>
        <v/>
      </c>
      <c r="BD106" s="16" t="str">
        <f t="shared" si="53"/>
        <v/>
      </c>
      <c r="BE106" s="16" t="str">
        <f t="shared" si="54"/>
        <v/>
      </c>
      <c r="BF106" s="16" t="str">
        <f t="shared" si="55"/>
        <v/>
      </c>
      <c r="BG106" s="16" t="str">
        <f t="shared" si="56"/>
        <v/>
      </c>
      <c r="BH106" s="16" t="str">
        <f t="shared" si="57"/>
        <v/>
      </c>
      <c r="BI106" s="16" t="str">
        <f t="shared" si="58"/>
        <v/>
      </c>
      <c r="BJ106" s="16" t="str">
        <f t="shared" si="59"/>
        <v/>
      </c>
      <c r="BK106" s="16" t="str">
        <f t="shared" si="60"/>
        <v/>
      </c>
      <c r="BL106" s="16" t="str">
        <f t="shared" si="61"/>
        <v/>
      </c>
      <c r="BM106" s="16" t="str">
        <f t="shared" si="62"/>
        <v/>
      </c>
      <c r="BN106" s="16" t="str">
        <f t="shared" si="63"/>
        <v/>
      </c>
      <c r="BO106" s="16" t="str">
        <f t="shared" si="64"/>
        <v/>
      </c>
      <c r="BP106" s="16" t="str">
        <f t="shared" si="65"/>
        <v/>
      </c>
      <c r="BQ106" s="16" t="str">
        <f t="shared" si="66"/>
        <v/>
      </c>
      <c r="BR106" s="16" t="str">
        <f t="shared" si="67"/>
        <v/>
      </c>
      <c r="BS106" s="16" t="str">
        <f t="shared" si="68"/>
        <v/>
      </c>
      <c r="BT106" s="16" t="str">
        <f t="shared" si="69"/>
        <v/>
      </c>
      <c r="BU106" s="16" t="str">
        <f t="shared" si="69"/>
        <v/>
      </c>
      <c r="BV106" s="16" t="str">
        <f t="shared" si="69"/>
        <v/>
      </c>
      <c r="BW106" s="16" t="str">
        <f t="shared" si="37"/>
        <v/>
      </c>
      <c r="BX106" s="17"/>
      <c r="CB106" s="19"/>
      <c r="CC106" s="19"/>
      <c r="CD106" s="69" t="str">
        <f t="shared" si="38"/>
        <v/>
      </c>
      <c r="CE106" s="69" t="str">
        <f>IF(ISBLANK($D106),"",CHOOSE($D106,Certification!$C$32,Certification!$C$48,Certification!$C$64,Certification!$C$80,Certification!$C$96))</f>
        <v/>
      </c>
      <c r="CF106" s="69" t="str">
        <f>IF(ISBLANK($D106),"",CHOOSE($D106,Certification!$C$33,Certification!$C$49,Certification!$C$65,Certification!$C$81,Certification!$C$97))</f>
        <v/>
      </c>
      <c r="CG106" s="69" t="str">
        <f>IF(ISBLANK($D106),"",CHOOSE($D106,Certification!$C$34,Certification!$C$50,Certification!$C$66,Certification!$C$82,Certification!$C$98))</f>
        <v/>
      </c>
      <c r="CH106" s="69" t="str">
        <f>IF(ISBLANK($D106),"",CHOOSE($D106,Certification!$C$35,Certification!$C$51,Certification!$C$67,Certification!$C$83,Certification!$C$99))</f>
        <v/>
      </c>
      <c r="CI106" s="69" t="str">
        <f>IF(ISBLANK($D106),"",CHOOSE($D106,Certification!$C$36,Certification!$C$52,Certification!$C$68,Certification!$C$84,Certification!$C$100))</f>
        <v/>
      </c>
      <c r="CJ106" s="69" t="str">
        <f>IF(ISBLANK($D106),"",CHOOSE($D106,Certification!$C$37,Certification!$C$53,Certification!$C$69,Certification!$C$85,Certification!$C$101))</f>
        <v/>
      </c>
      <c r="CK106" s="190" t="str">
        <f>IF(ISBLANK($D106),"",CHOOSE($D106,Certification!$G$39,Certification!$G$55,Certification!$G$71,Certification!$G$87,Certification!$G$103))</f>
        <v/>
      </c>
      <c r="CL106" s="190" t="str">
        <f>IF(ISBLANK($D106),"",CHOOSE($D106,Certification!$G$40,Certification!$G$56,Certification!$G$72,Certification!$G$88,Certification!$G$104))</f>
        <v/>
      </c>
      <c r="CM106" s="190" t="str">
        <f>IF(ISBLANK($D106),"",CHOOSE($D106,Certification!$G$41,Certification!$G$57,Certification!$G$73,Certification!$G$89,Certification!$G$105))</f>
        <v/>
      </c>
      <c r="CN106" s="69" t="str">
        <f>IF(ISBLANK($D106),"",CHOOSE($D106,IF(ISBLANK(Certification!$C$43),"",Certification!$C$43),IF(ISBLANK(Certification!$C$59),"",Certification!$C$59),IF(ISBLANK(Certification!$C$75),"",Certification!$C$75),IF(ISBLANK(Certification!$C$91),"",Certification!$C$91),IF(ISBLANK(Certification!$C$107),"",Certification!$C$107)))</f>
        <v/>
      </c>
      <c r="CO106" s="69" t="str">
        <f>IF(ISBLANK($D106),"",CHOOSE($D106,IF(ISBLANK(Certification!$C$45),"",Certification!$C$45),IF(ISBLANK(Certification!$C$61),"",Certification!$C$61),IF(ISBLANK(Certification!$C$77),"",Certification!$C$77),IF(ISBLANK(Certification!$C$93),"",Certification!$C$93),IF(ISBLANK(Certification!$C$109),"",Certification!$C$109)))</f>
        <v/>
      </c>
      <c r="CQ106" s="20" t="s">
        <v>9</v>
      </c>
    </row>
    <row r="107" spans="1:95" s="18" customFormat="1" ht="25.5" x14ac:dyDescent="0.2">
      <c r="A107" s="64">
        <v>98</v>
      </c>
      <c r="B107" s="65" t="str">
        <f t="shared" si="35"/>
        <v/>
      </c>
      <c r="C107" s="230"/>
      <c r="D107" s="31"/>
      <c r="E107" s="233"/>
      <c r="F107" s="233"/>
      <c r="G107" s="233"/>
      <c r="H107" s="32"/>
      <c r="I107" s="31"/>
      <c r="J107" s="32"/>
      <c r="K107" s="32"/>
      <c r="L107" s="32"/>
      <c r="M107" s="56"/>
      <c r="N107" s="32"/>
      <c r="O107" s="56"/>
      <c r="P107" s="31"/>
      <c r="Q107" s="51"/>
      <c r="R107" s="31"/>
      <c r="S107" s="31"/>
      <c r="T107" s="32"/>
      <c r="U107" s="32"/>
      <c r="V107" s="32"/>
      <c r="W107" s="32"/>
      <c r="X107" s="32"/>
      <c r="Y107" s="32"/>
      <c r="Z107" s="32"/>
      <c r="AA107" s="32"/>
      <c r="AB107" s="32"/>
      <c r="AC107" s="32"/>
      <c r="AD107" s="32"/>
      <c r="AE107" s="32"/>
      <c r="AF107" s="32"/>
      <c r="AG107" s="32"/>
      <c r="AH107" s="58"/>
      <c r="AI107" s="51"/>
      <c r="AJ107" s="31"/>
      <c r="AK107" s="31"/>
      <c r="AL107" s="31"/>
      <c r="AM107" s="15"/>
      <c r="AN107" s="16" t="str">
        <f t="shared" si="39"/>
        <v/>
      </c>
      <c r="AO107" s="16" t="str">
        <f t="shared" si="40"/>
        <v/>
      </c>
      <c r="AP107" s="16" t="str">
        <f t="shared" si="41"/>
        <v/>
      </c>
      <c r="AQ107" s="16" t="str">
        <f t="shared" si="42"/>
        <v/>
      </c>
      <c r="AR107" s="16" t="str">
        <f t="shared" si="43"/>
        <v/>
      </c>
      <c r="AS107" s="16" t="str">
        <f t="shared" si="44"/>
        <v/>
      </c>
      <c r="AT107" s="16" t="str">
        <f t="shared" si="36"/>
        <v/>
      </c>
      <c r="AU107" s="16" t="str">
        <f t="shared" si="45"/>
        <v/>
      </c>
      <c r="AV107" s="16" t="str">
        <f t="shared" si="46"/>
        <v/>
      </c>
      <c r="AW107" s="16" t="str">
        <f t="shared" si="47"/>
        <v/>
      </c>
      <c r="AX107" s="16" t="str">
        <f t="shared" si="48"/>
        <v/>
      </c>
      <c r="AY107" s="16" t="str">
        <f t="shared" si="49"/>
        <v/>
      </c>
      <c r="AZ107" s="16" t="str">
        <f t="shared" si="50"/>
        <v/>
      </c>
      <c r="BA107" s="16" t="str">
        <f t="shared" si="51"/>
        <v/>
      </c>
      <c r="BB107" s="16" t="str">
        <f t="shared" si="51"/>
        <v/>
      </c>
      <c r="BC107" s="16" t="str">
        <f t="shared" si="52"/>
        <v/>
      </c>
      <c r="BD107" s="16" t="str">
        <f t="shared" si="53"/>
        <v/>
      </c>
      <c r="BE107" s="16" t="str">
        <f t="shared" si="54"/>
        <v/>
      </c>
      <c r="BF107" s="16" t="str">
        <f t="shared" si="55"/>
        <v/>
      </c>
      <c r="BG107" s="16" t="str">
        <f t="shared" si="56"/>
        <v/>
      </c>
      <c r="BH107" s="16" t="str">
        <f t="shared" si="57"/>
        <v/>
      </c>
      <c r="BI107" s="16" t="str">
        <f t="shared" si="58"/>
        <v/>
      </c>
      <c r="BJ107" s="16" t="str">
        <f t="shared" si="59"/>
        <v/>
      </c>
      <c r="BK107" s="16" t="str">
        <f t="shared" si="60"/>
        <v/>
      </c>
      <c r="BL107" s="16" t="str">
        <f t="shared" si="61"/>
        <v/>
      </c>
      <c r="BM107" s="16" t="str">
        <f t="shared" si="62"/>
        <v/>
      </c>
      <c r="BN107" s="16" t="str">
        <f t="shared" si="63"/>
        <v/>
      </c>
      <c r="BO107" s="16" t="str">
        <f t="shared" si="64"/>
        <v/>
      </c>
      <c r="BP107" s="16" t="str">
        <f t="shared" si="65"/>
        <v/>
      </c>
      <c r="BQ107" s="16" t="str">
        <f t="shared" si="66"/>
        <v/>
      </c>
      <c r="BR107" s="16" t="str">
        <f t="shared" si="67"/>
        <v/>
      </c>
      <c r="BS107" s="16" t="str">
        <f t="shared" si="68"/>
        <v/>
      </c>
      <c r="BT107" s="16" t="str">
        <f t="shared" si="69"/>
        <v/>
      </c>
      <c r="BU107" s="16" t="str">
        <f t="shared" si="69"/>
        <v/>
      </c>
      <c r="BV107" s="16" t="str">
        <f t="shared" si="69"/>
        <v/>
      </c>
      <c r="BW107" s="16" t="str">
        <f t="shared" si="37"/>
        <v/>
      </c>
      <c r="BX107" s="17"/>
      <c r="CB107" s="19"/>
      <c r="CC107" s="19"/>
      <c r="CD107" s="69" t="str">
        <f t="shared" si="38"/>
        <v/>
      </c>
      <c r="CE107" s="69" t="str">
        <f>IF(ISBLANK($D107),"",CHOOSE($D107,Certification!$C$32,Certification!$C$48,Certification!$C$64,Certification!$C$80,Certification!$C$96))</f>
        <v/>
      </c>
      <c r="CF107" s="69" t="str">
        <f>IF(ISBLANK($D107),"",CHOOSE($D107,Certification!$C$33,Certification!$C$49,Certification!$C$65,Certification!$C$81,Certification!$C$97))</f>
        <v/>
      </c>
      <c r="CG107" s="69" t="str">
        <f>IF(ISBLANK($D107),"",CHOOSE($D107,Certification!$C$34,Certification!$C$50,Certification!$C$66,Certification!$C$82,Certification!$C$98))</f>
        <v/>
      </c>
      <c r="CH107" s="69" t="str">
        <f>IF(ISBLANK($D107),"",CHOOSE($D107,Certification!$C$35,Certification!$C$51,Certification!$C$67,Certification!$C$83,Certification!$C$99))</f>
        <v/>
      </c>
      <c r="CI107" s="69" t="str">
        <f>IF(ISBLANK($D107),"",CHOOSE($D107,Certification!$C$36,Certification!$C$52,Certification!$C$68,Certification!$C$84,Certification!$C$100))</f>
        <v/>
      </c>
      <c r="CJ107" s="69" t="str">
        <f>IF(ISBLANK($D107),"",CHOOSE($D107,Certification!$C$37,Certification!$C$53,Certification!$C$69,Certification!$C$85,Certification!$C$101))</f>
        <v/>
      </c>
      <c r="CK107" s="190" t="str">
        <f>IF(ISBLANK($D107),"",CHOOSE($D107,Certification!$G$39,Certification!$G$55,Certification!$G$71,Certification!$G$87,Certification!$G$103))</f>
        <v/>
      </c>
      <c r="CL107" s="190" t="str">
        <f>IF(ISBLANK($D107),"",CHOOSE($D107,Certification!$G$40,Certification!$G$56,Certification!$G$72,Certification!$G$88,Certification!$G$104))</f>
        <v/>
      </c>
      <c r="CM107" s="190" t="str">
        <f>IF(ISBLANK($D107),"",CHOOSE($D107,Certification!$G$41,Certification!$G$57,Certification!$G$73,Certification!$G$89,Certification!$G$105))</f>
        <v/>
      </c>
      <c r="CN107" s="69" t="str">
        <f>IF(ISBLANK($D107),"",CHOOSE($D107,IF(ISBLANK(Certification!$C$43),"",Certification!$C$43),IF(ISBLANK(Certification!$C$59),"",Certification!$C$59),IF(ISBLANK(Certification!$C$75),"",Certification!$C$75),IF(ISBLANK(Certification!$C$91),"",Certification!$C$91),IF(ISBLANK(Certification!$C$107),"",Certification!$C$107)))</f>
        <v/>
      </c>
      <c r="CO107" s="69" t="str">
        <f>IF(ISBLANK($D107),"",CHOOSE($D107,IF(ISBLANK(Certification!$C$45),"",Certification!$C$45),IF(ISBLANK(Certification!$C$61),"",Certification!$C$61),IF(ISBLANK(Certification!$C$77),"",Certification!$C$77),IF(ISBLANK(Certification!$C$93),"",Certification!$C$93),IF(ISBLANK(Certification!$C$109),"",Certification!$C$109)))</f>
        <v/>
      </c>
      <c r="CQ107" s="20" t="s">
        <v>9</v>
      </c>
    </row>
    <row r="108" spans="1:95" s="18" customFormat="1" ht="25.5" x14ac:dyDescent="0.2">
      <c r="A108" s="64">
        <v>99</v>
      </c>
      <c r="B108" s="65" t="str">
        <f t="shared" si="35"/>
        <v/>
      </c>
      <c r="C108" s="230"/>
      <c r="D108" s="31"/>
      <c r="E108" s="233"/>
      <c r="F108" s="233"/>
      <c r="G108" s="233"/>
      <c r="H108" s="32"/>
      <c r="I108" s="31"/>
      <c r="J108" s="32"/>
      <c r="K108" s="32"/>
      <c r="L108" s="32"/>
      <c r="M108" s="56"/>
      <c r="N108" s="32"/>
      <c r="O108" s="56"/>
      <c r="P108" s="31"/>
      <c r="Q108" s="51"/>
      <c r="R108" s="31"/>
      <c r="S108" s="31"/>
      <c r="T108" s="32"/>
      <c r="U108" s="32"/>
      <c r="V108" s="32"/>
      <c r="W108" s="32"/>
      <c r="X108" s="32"/>
      <c r="Y108" s="32"/>
      <c r="Z108" s="32"/>
      <c r="AA108" s="32"/>
      <c r="AB108" s="32"/>
      <c r="AC108" s="32"/>
      <c r="AD108" s="32"/>
      <c r="AE108" s="32"/>
      <c r="AF108" s="32"/>
      <c r="AG108" s="32"/>
      <c r="AH108" s="58"/>
      <c r="AI108" s="51"/>
      <c r="AJ108" s="31"/>
      <c r="AK108" s="31"/>
      <c r="AL108" s="31"/>
      <c r="AM108" s="15"/>
      <c r="AN108" s="16" t="str">
        <f t="shared" si="39"/>
        <v/>
      </c>
      <c r="AO108" s="16" t="str">
        <f t="shared" si="40"/>
        <v/>
      </c>
      <c r="AP108" s="16" t="str">
        <f t="shared" si="41"/>
        <v/>
      </c>
      <c r="AQ108" s="16" t="str">
        <f t="shared" si="42"/>
        <v/>
      </c>
      <c r="AR108" s="16" t="str">
        <f t="shared" si="43"/>
        <v/>
      </c>
      <c r="AS108" s="16" t="str">
        <f t="shared" si="44"/>
        <v/>
      </c>
      <c r="AT108" s="16" t="str">
        <f t="shared" si="36"/>
        <v/>
      </c>
      <c r="AU108" s="16" t="str">
        <f t="shared" si="45"/>
        <v/>
      </c>
      <c r="AV108" s="16" t="str">
        <f t="shared" si="46"/>
        <v/>
      </c>
      <c r="AW108" s="16" t="str">
        <f t="shared" si="47"/>
        <v/>
      </c>
      <c r="AX108" s="16" t="str">
        <f t="shared" si="48"/>
        <v/>
      </c>
      <c r="AY108" s="16" t="str">
        <f t="shared" si="49"/>
        <v/>
      </c>
      <c r="AZ108" s="16" t="str">
        <f t="shared" si="50"/>
        <v/>
      </c>
      <c r="BA108" s="16" t="str">
        <f t="shared" si="51"/>
        <v/>
      </c>
      <c r="BB108" s="16" t="str">
        <f t="shared" si="51"/>
        <v/>
      </c>
      <c r="BC108" s="16" t="str">
        <f t="shared" si="52"/>
        <v/>
      </c>
      <c r="BD108" s="16" t="str">
        <f t="shared" si="53"/>
        <v/>
      </c>
      <c r="BE108" s="16" t="str">
        <f t="shared" si="54"/>
        <v/>
      </c>
      <c r="BF108" s="16" t="str">
        <f t="shared" si="55"/>
        <v/>
      </c>
      <c r="BG108" s="16" t="str">
        <f t="shared" si="56"/>
        <v/>
      </c>
      <c r="BH108" s="16" t="str">
        <f t="shared" si="57"/>
        <v/>
      </c>
      <c r="BI108" s="16" t="str">
        <f t="shared" si="58"/>
        <v/>
      </c>
      <c r="BJ108" s="16" t="str">
        <f t="shared" si="59"/>
        <v/>
      </c>
      <c r="BK108" s="16" t="str">
        <f t="shared" si="60"/>
        <v/>
      </c>
      <c r="BL108" s="16" t="str">
        <f t="shared" si="61"/>
        <v/>
      </c>
      <c r="BM108" s="16" t="str">
        <f t="shared" si="62"/>
        <v/>
      </c>
      <c r="BN108" s="16" t="str">
        <f t="shared" si="63"/>
        <v/>
      </c>
      <c r="BO108" s="16" t="str">
        <f t="shared" si="64"/>
        <v/>
      </c>
      <c r="BP108" s="16" t="str">
        <f t="shared" si="65"/>
        <v/>
      </c>
      <c r="BQ108" s="16" t="str">
        <f t="shared" si="66"/>
        <v/>
      </c>
      <c r="BR108" s="16" t="str">
        <f t="shared" si="67"/>
        <v/>
      </c>
      <c r="BS108" s="16" t="str">
        <f t="shared" si="68"/>
        <v/>
      </c>
      <c r="BT108" s="16" t="str">
        <f t="shared" si="69"/>
        <v/>
      </c>
      <c r="BU108" s="16" t="str">
        <f t="shared" si="69"/>
        <v/>
      </c>
      <c r="BV108" s="16" t="str">
        <f t="shared" si="69"/>
        <v/>
      </c>
      <c r="BW108" s="16" t="str">
        <f t="shared" si="37"/>
        <v/>
      </c>
      <c r="BX108" s="17"/>
      <c r="CB108" s="19"/>
      <c r="CC108" s="19"/>
      <c r="CD108" s="69" t="str">
        <f t="shared" si="38"/>
        <v/>
      </c>
      <c r="CE108" s="69" t="str">
        <f>IF(ISBLANK($D108),"",CHOOSE($D108,Certification!$C$32,Certification!$C$48,Certification!$C$64,Certification!$C$80,Certification!$C$96))</f>
        <v/>
      </c>
      <c r="CF108" s="69" t="str">
        <f>IF(ISBLANK($D108),"",CHOOSE($D108,Certification!$C$33,Certification!$C$49,Certification!$C$65,Certification!$C$81,Certification!$C$97))</f>
        <v/>
      </c>
      <c r="CG108" s="69" t="str">
        <f>IF(ISBLANK($D108),"",CHOOSE($D108,Certification!$C$34,Certification!$C$50,Certification!$C$66,Certification!$C$82,Certification!$C$98))</f>
        <v/>
      </c>
      <c r="CH108" s="69" t="str">
        <f>IF(ISBLANK($D108),"",CHOOSE($D108,Certification!$C$35,Certification!$C$51,Certification!$C$67,Certification!$C$83,Certification!$C$99))</f>
        <v/>
      </c>
      <c r="CI108" s="69" t="str">
        <f>IF(ISBLANK($D108),"",CHOOSE($D108,Certification!$C$36,Certification!$C$52,Certification!$C$68,Certification!$C$84,Certification!$C$100))</f>
        <v/>
      </c>
      <c r="CJ108" s="69" t="str">
        <f>IF(ISBLANK($D108),"",CHOOSE($D108,Certification!$C$37,Certification!$C$53,Certification!$C$69,Certification!$C$85,Certification!$C$101))</f>
        <v/>
      </c>
      <c r="CK108" s="190" t="str">
        <f>IF(ISBLANK($D108),"",CHOOSE($D108,Certification!$G$39,Certification!$G$55,Certification!$G$71,Certification!$G$87,Certification!$G$103))</f>
        <v/>
      </c>
      <c r="CL108" s="190" t="str">
        <f>IF(ISBLANK($D108),"",CHOOSE($D108,Certification!$G$40,Certification!$G$56,Certification!$G$72,Certification!$G$88,Certification!$G$104))</f>
        <v/>
      </c>
      <c r="CM108" s="190" t="str">
        <f>IF(ISBLANK($D108),"",CHOOSE($D108,Certification!$G$41,Certification!$G$57,Certification!$G$73,Certification!$G$89,Certification!$G$105))</f>
        <v/>
      </c>
      <c r="CN108" s="69" t="str">
        <f>IF(ISBLANK($D108),"",CHOOSE($D108,IF(ISBLANK(Certification!$C$43),"",Certification!$C$43),IF(ISBLANK(Certification!$C$59),"",Certification!$C$59),IF(ISBLANK(Certification!$C$75),"",Certification!$C$75),IF(ISBLANK(Certification!$C$91),"",Certification!$C$91),IF(ISBLANK(Certification!$C$107),"",Certification!$C$107)))</f>
        <v/>
      </c>
      <c r="CO108" s="69" t="str">
        <f>IF(ISBLANK($D108),"",CHOOSE($D108,IF(ISBLANK(Certification!$C$45),"",Certification!$C$45),IF(ISBLANK(Certification!$C$61),"",Certification!$C$61),IF(ISBLANK(Certification!$C$77),"",Certification!$C$77),IF(ISBLANK(Certification!$C$93),"",Certification!$C$93),IF(ISBLANK(Certification!$C$109),"",Certification!$C$109)))</f>
        <v/>
      </c>
      <c r="CQ108" s="20" t="s">
        <v>9</v>
      </c>
    </row>
    <row r="109" spans="1:95" s="18" customFormat="1" ht="26.25" thickBot="1" x14ac:dyDescent="0.25">
      <c r="A109" s="64">
        <v>100</v>
      </c>
      <c r="B109" s="65" t="str">
        <f t="shared" ref="B109" si="70">IF(COUNTIF(AN109:BW109,"")=No_of_Columns,"",IF(COUNTIF(AN109:BW109,"ok")=No_of_Columns,"ok","Error"))</f>
        <v/>
      </c>
      <c r="C109" s="231"/>
      <c r="D109" s="33"/>
      <c r="E109" s="234"/>
      <c r="F109" s="234"/>
      <c r="G109" s="234"/>
      <c r="H109" s="235"/>
      <c r="I109" s="236"/>
      <c r="J109" s="34"/>
      <c r="K109" s="34"/>
      <c r="L109" s="34"/>
      <c r="M109" s="59"/>
      <c r="N109" s="34"/>
      <c r="O109" s="59"/>
      <c r="P109" s="33"/>
      <c r="Q109" s="52"/>
      <c r="R109" s="33"/>
      <c r="S109" s="33"/>
      <c r="T109" s="34"/>
      <c r="U109" s="34"/>
      <c r="V109" s="34"/>
      <c r="W109" s="34"/>
      <c r="X109" s="34"/>
      <c r="Y109" s="34"/>
      <c r="Z109" s="34"/>
      <c r="AA109" s="34"/>
      <c r="AB109" s="34"/>
      <c r="AC109" s="34"/>
      <c r="AD109" s="34"/>
      <c r="AE109" s="34"/>
      <c r="AF109" s="34"/>
      <c r="AG109" s="34"/>
      <c r="AH109" s="60"/>
      <c r="AI109" s="52"/>
      <c r="AJ109" s="33"/>
      <c r="AK109" s="33"/>
      <c r="AL109" s="33"/>
      <c r="AM109" s="15"/>
      <c r="AN109" s="16" t="str">
        <f t="shared" ref="AN109" si="71">IF(COUNTA($C109:$AL109)=0,"",IF(ISBLANK($C109),"Empty cell","ok"))</f>
        <v/>
      </c>
      <c r="AO109" s="16" t="str">
        <f t="shared" ref="AO109" si="72">IF(COUNTA($C109:$AL109)=0,"",IF($CB$12=3,IF(ISBLANK(D109),"Empty cell",IF(ISNUMBER(D109),IF(D109=INT(D109),IF(D109&gt;0,IF(D109&lt;=$CB$13,"ok","Entry must be a positive integer &lt;= "&amp;$CB$13),"Entry must be a positive integer &lt;= "&amp;$CB$13),"Entry must be a positive integer &lt;= "&amp;$CB$13),"Entry must be a positive integer &lt;= "&amp;$CB$13)),IF(ISBLANK(D109),"ok","Submitter is not a Third-Party Rep.")))</f>
        <v/>
      </c>
      <c r="AP109" s="16" t="str">
        <f t="shared" ref="AP109" si="73">IF(COUNTA($C109:$AL109)=0,"",IF(ISBLANK($E109),"Empty cell","ok"))</f>
        <v/>
      </c>
      <c r="AQ109" s="16" t="str">
        <f t="shared" ref="AQ109" si="74">IF(COUNTA($C109:$AL109)=0,"",IF(ISBLANK($F109),"Empty cell","ok"))</f>
        <v/>
      </c>
      <c r="AR109" s="16" t="str">
        <f t="shared" ref="AR109" si="75">IF(COUNTA($C109:$AL109)=0,"",IF(ISBLANK($G109),"Empty cell","ok"))</f>
        <v/>
      </c>
      <c r="AS109" s="16" t="str">
        <f t="shared" ref="AS109" si="76">IF(COUNTA($C109:$AL109)=0,"",IF(ISBLANK($H109),"Empty cell",IF(OR($H109="n",$H109="d",$H109="c",$H109="e",$H109="f"),"ok","Should be n, d, c, e, or f")))</f>
        <v/>
      </c>
      <c r="AT109" s="16" t="str">
        <f t="shared" ref="AT109" si="77">IF(COUNTA($C109:$AL109)=0,"",IF(ISBLANK($I109),"Empty cell",IF($I109&lt;1,"Prod. Cl. should be an int. betw. 1 and "&amp;No_of_Product_Classes,IF($I109&gt;No_of_Product_Classes,"Prod. Cl. should be an int. betw. 1 and "&amp;No_of_Product_Classes,IF($I109=INT($I109),"ok","Prod. Cl. should be an int. betw. 1 and "&amp;No_of_Product_Classes)))))</f>
        <v/>
      </c>
      <c r="AU109" s="16" t="str">
        <f t="shared" ref="AU109" si="78">IF(COUNTA($C109:$AL109)=0,"","ok")</f>
        <v/>
      </c>
      <c r="AV109" s="16" t="str">
        <f t="shared" ref="AV109" si="79">IF(COUNTA($C109:$AL109)=0,"",IF(H109="d","ok",IF(ISBLANK($K109),"Empty cell",IF(ISNUMBER(K109)=FALSE,"Entry should be a positive integer",IF($K109&lt;1,"Entry should be a positive integer",IF($K109=INT($K109),"ok","Entry should be a positive integer"))))))</f>
        <v/>
      </c>
      <c r="AW109" s="16" t="str">
        <f t="shared" ref="AW109" si="80">IF(COUNTA($C109:$AL109)=0,"",IF(H109="d","ok",IF(ISBLANK(L109),"Empty cell",IF(L109="yes","ok",IF(L109="y","ok",IF(L109="no","ok",IF(L109="n","ok","Entry should be either 'yes', 'y', 'no' or 'n'")))))))</f>
        <v/>
      </c>
      <c r="AX109" s="16" t="str">
        <f t="shared" ref="AX109" si="81">IF(COUNTA($C109:$AL109)=0,"",IF(H109="d","ok",IF(ISBLANK(L109),IF(ISBLANK(M109),"ok","Waiver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Y109" s="16" t="str">
        <f t="shared" ref="AY109" si="82">IF(COUNTA($C109:$AL109)=0,"",IF(H109="d","ok",IF(ISBLANK(N109),"Empty cell",IF(N109="yes","ok",IF(N109="y","ok",IF(N109="no","ok",IF(N109="n","ok","Entry should be either 'yes', 'y', 'no' or 'n'")))))))</f>
        <v/>
      </c>
      <c r="AZ109" s="16" t="str">
        <f t="shared" ref="AZ109" si="83">IF(COUNTA($C109:$AL109)=0,"",IF(H109="d","ok",IF(ISBLANK(N109),IF(ISBLANK(O109),"ok","Exemption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A109" s="16" t="str">
        <f t="shared" ref="BA109:BB109" si="84">IF(COUNTA($C109:$AL109)=0,"","ok")</f>
        <v/>
      </c>
      <c r="BB109" s="16" t="str">
        <f t="shared" si="84"/>
        <v/>
      </c>
      <c r="BC109" s="16" t="str">
        <f t="shared" ref="BC109" si="85">IF(COUNTA($C109:$AL109)=0,"",IF(H109="d","ok",IF(ISBLANK($R109),"Empty cell",IF(ISNUMBER($R109),IF($R109&gt;0,"ok","Entry should be greater than 0"),"Entry should be a number"))))</f>
        <v/>
      </c>
      <c r="BD109" s="16" t="str">
        <f t="shared" ref="BD109" si="86">IF(COUNTA($C109:$AL109)=0,"",IF(H109="d","ok",IF(ISBLANK($S109),"Empty cell",IF(ISNUMBER($S109),IF($S109&gt;0,"ok","Entry should be greater than 0"),"Entry should be a number"))))</f>
        <v/>
      </c>
      <c r="BE109" s="16" t="str">
        <f t="shared" ref="BE109" si="87">IF(COUNTA($C109:$AL109)=0,"",IF(H109="d","ok",IF(ISBLANK(T109),"Empty cell",IF(T109="yes","ok",IF(T109="y","ok",IF(T109="no","ok",IF(T109="n","ok","Entry should be either 'yes', 'y', 'no' or 'n'")))))))</f>
        <v/>
      </c>
      <c r="BF109" s="16" t="str">
        <f t="shared" ref="BF109" si="88">IF(COUNTA($C109:$AL109)=0,"",IF(H109="d","ok",IF(ISBLANK($T109),IF(ISBLANK(U109),"ok","Variable defrost question not answered"),IF(OR($T109="yes",$T109="y"),IF(ISBLANK(U109),"Empty cell",IF(ISNUMBER(U109),IF(U109&lt;=0,"Entry should be a positive number","ok"),"Entry should be a positive number")),IF(OR($T109="no",$T109="n"),IF(ISBLANK(U109),"ok","No entry should be made in cell"),IF(ISBLANK(U109),"ok","No entry should be made in cell"))))))</f>
        <v/>
      </c>
      <c r="BG109" s="16" t="str">
        <f t="shared" ref="BG109" si="89">IF(COUNTA($C109:$AL109)=0,"",IF(H109="d","ok",IF(ISBLANK($T109),IF(ISBLANK(V109),"ok","Variable defrost question not answered"),IF(OR($T109="yes",$T109="y"),IF(ISBLANK(V109),"Empty cell",IF(ISNUMBER(V109),IF(V109&lt;=0,"Entry should be a positive number","ok"),"Entry should be a positive number")),IF(OR($T109="no",$T109="n"),IF(ISBLANK(V109),"ok","No entry should be made in cell"),IF(ISBLANK(V109),"ok","No entry should be made in cell"))))))</f>
        <v/>
      </c>
      <c r="BH109" s="16" t="str">
        <f t="shared" ref="BH109" si="90">IF(COUNTA($C109:$AL109)=0,"",IF(H109="d","ok",IF(ISBLANK(W109),"Empty cell",IF(W109="yes","ok",IF(W109="y","ok",IF(W109="no","ok",IF(W109="n","ok","Entry should be either 'yes', 'y', 'no' or 'n'")))))))</f>
        <v/>
      </c>
      <c r="BI109" s="16" t="str">
        <f t="shared" ref="BI109" si="91">IF(COUNTA($C109:$AL109)=0,"",IF(H109="d","ok",IF(ISBLANK($W109),IF(ISBLANK(X109),"ok","Variable anti-sweat heater question not answered"),IF(OR($W109="yes",$W109="y"),IF(ISBLANK(X109),"Empty cell",IF(ISNUMBER(X109),IF(X109&lt;0,"Entry should be &gt;= 0","ok"),"Entry should be &gt;= 0")),IF(OR($W109="no",$W109="n"),IF(ISBLANK(X109),"ok","No entry should be made in cell"),IF(ISBLANK(X109),"ok","No entry should be made in cell"))))))</f>
        <v/>
      </c>
      <c r="BJ109" s="16" t="str">
        <f t="shared" ref="BJ109" si="92">IF(COUNTA($C109:$AL109)=0,"",IF(H109="d","ok",IF(ISBLANK($W109),IF(ISBLANK(Y109),"ok","Variable anti-sweat heater question not answered"),IF(OR($W109="yes",$W109="y"),IF(ISBLANK(Y109),"Empty cell",IF(ISNUMBER(Y109),IF(Y109&lt;0,"Entry should be &gt;= 0","ok"),"Entry should be &gt;= 0")),IF(OR($W109="no",$W109="n"),IF(ISBLANK(Y109),"ok","No entry should be made in cell"),IF(ISBLANK(Y109),"ok","No entry should be made in cell"))))))</f>
        <v/>
      </c>
      <c r="BK109" s="16" t="str">
        <f t="shared" ref="BK109" si="93">IF(COUNTA($C109:$AL109)=0,"",IF(H109="d","ok",IF(ISBLANK($W109),IF(ISBLANK(Z109),"ok","Variable anti-sweat heater question not answered"),IF(OR($W109="yes",$W109="y"),IF(ISBLANK(Z109),"Empty cell",IF(ISNUMBER(Z109),IF(Z109&lt;0,"Entry should be &gt;= 0","ok"),"Entry should be &gt;= 0")),IF(OR($W109="no",$W109="n"),IF(ISBLANK(Z109),"ok","No entry should be made in cell"),IF(ISBLANK(Z109),"ok","No entry should be made in cell"))))))</f>
        <v/>
      </c>
      <c r="BL109" s="16" t="str">
        <f t="shared" ref="BL109" si="94">IF(COUNTA($C109:$AL109)=0,"",IF(H109="d","ok",IF(ISBLANK($W109),IF(ISBLANK(AA109),"ok","Variable anti-sweat heater question not answered"),IF(OR($W109="yes",$W109="y"),IF(ISBLANK(AA109),"Empty cell",IF(ISNUMBER(AA109),IF(AA109&lt;0,"Entry should be &gt;= 0","ok"),"Entry should be &gt;= 0")),IF(OR($W109="no",$W109="n"),IF(ISBLANK(AA109),"ok","No entry should be made in cell"),IF(ISBLANK(AA109),"ok","No entry should be made in cell"))))))</f>
        <v/>
      </c>
      <c r="BM109" s="16" t="str">
        <f t="shared" ref="BM109" si="95">IF(COUNTA($C109:$AL109)=0,"",IF(H109="d","ok",IF(ISBLANK($W109),IF(ISBLANK(AB109),"ok","Variable anti-sweat heater question not answered"),IF(OR($W109="yes",$W109="y"),IF(ISBLANK(AB109),"Empty cell",IF(ISNUMBER(AB109),IF(AB109&lt;0,"Entry should be &gt;= 0","ok"),"Entry should be &gt;= 0")),IF(OR($W109="no",$W109="n"),IF(ISBLANK(AB109),"ok","No entry should be made in cell"),IF(ISBLANK(AB109),"ok","No entry should be made in cell"))))))</f>
        <v/>
      </c>
      <c r="BN109" s="16" t="str">
        <f t="shared" ref="BN109" si="96">IF(COUNTA($C109:$AL109)=0,"",IF(H109="d","ok",IF(ISBLANK($W109),IF(ISBLANK(AC109),"ok","Variable anti-sweat heater question not answered"),IF(OR($W109="yes",$W109="y"),IF(ISBLANK(AC109),"Empty cell",IF(ISNUMBER(AC109),IF(AC109&lt;0,"Entry should be &gt;= 0","ok"),"Entry should be &gt;= 0")),IF(OR($W109="no",$W109="n"),IF(ISBLANK(AC109),"ok","No entry should be made in cell"),IF(ISBLANK(AC109),"ok","No entry should be made in cell"))))))</f>
        <v/>
      </c>
      <c r="BO109" s="16" t="str">
        <f t="shared" ref="BO109" si="97">IF(COUNTA($C109:$AL109)=0,"",IF(H109="d","ok",IF(ISBLANK($W109),IF(ISBLANK(AD109),"ok","Variable anti-sweat heater question not answered"),IF(OR($W109="yes",$W109="y"),IF(ISBLANK(AD109),"Empty cell",IF(ISNUMBER(AD109),IF(AD109&lt;0,"Entry should be &gt;= 0","ok"),"Entry should be &gt;= 0")),IF(OR($W109="no",$W109="n"),IF(ISBLANK(AD109),"ok","No entry should be made in cell"),IF(ISBLANK(AD109),"ok","No entry should be made in cell"))))))</f>
        <v/>
      </c>
      <c r="BP109" s="16" t="str">
        <f t="shared" ref="BP109" si="98">IF(COUNTA($C109:$AL109)=0,"",IF(H109="d","ok",IF(ISBLANK($W109),IF(ISBLANK(AE109),"ok","Variable anti-sweat heater question not answered"),IF(OR($W109="yes",$W109="y"),IF(ISBLANK(AE109),"Empty cell",IF(ISNUMBER(AE109),IF(AE109&lt;0,"Entry should be &gt;= 0","ok"),"Entry should be &gt;= 0")),IF(OR($W109="no",$W109="n"),IF(ISBLANK(AE109),"ok","No entry should be made in cell"),IF(ISBLANK(AE109),"ok","No entry should be made in cell"))))))</f>
        <v/>
      </c>
      <c r="BQ109" s="16" t="str">
        <f t="shared" ref="BQ109" si="99">IF(COUNTA($C109:$AL109)=0,"",IF(H109="d","ok",IF(ISBLANK($W109),IF(ISBLANK(AF109),"ok","Variable anti-sweat heater question not answered"),IF(OR($W109="yes",$W109="y"),IF(ISBLANK(AF109),"Empty cell",IF(ISNUMBER(AF109),IF(AF109&lt;0,"Entry should be &gt;= 0","ok"),"Entry should be &gt;= 0")),IF(OR($W109="no",$W109="n"),IF(ISBLANK(AF109),"ok","No entry should be made in cell"),IF(ISBLANK(AF109),"ok","No entry should be made in cell"))))))</f>
        <v/>
      </c>
      <c r="BR109" s="16" t="str">
        <f t="shared" ref="BR109" si="100">IF(COUNTA($C109:$AL109)=0,"",IF(H109="d","ok",IF(ISBLANK($W109),IF(ISBLANK(AG109),"ok","Variable anti-sweat heater question not answered"),IF(OR($W109="yes",$W109="y"),IF(ISBLANK(AG109),"Empty cell",IF(ISNUMBER(AG109),IF(AG109&lt;0,"Entry should be &gt;= 0","ok"),"Entry should be &gt;= 0")),IF(OR($W109="no",$W109="n"),IF(ISBLANK(AG109),"ok","No entry should be made in cell"),IF(ISBLANK(AG109),"ok","No entry should be made in cell"))))))</f>
        <v/>
      </c>
      <c r="BS109" s="16" t="str">
        <f t="shared" ref="BS109" si="101">IF(COUNTA($C109:$AL109)=0,"",IF(H109="d","ok",IF(ISBLANK(AH109),"Empty cell",IF(AH109="yes","ok",IF(AH109="y","ok",IF(AH109="no","ok",IF(AH109="n","ok","Entry should be either 'yes', 'y', 'no' or 'n'")))))))</f>
        <v/>
      </c>
      <c r="BT109" s="16" t="str">
        <f t="shared" ref="BT109:BW109" si="102">IF(COUNTA($C109:$AL109)=0,"","ok")</f>
        <v/>
      </c>
      <c r="BU109" s="16" t="str">
        <f t="shared" si="102"/>
        <v/>
      </c>
      <c r="BV109" s="16" t="str">
        <f t="shared" si="102"/>
        <v/>
      </c>
      <c r="BW109" s="16" t="str">
        <f t="shared" si="102"/>
        <v/>
      </c>
      <c r="BX109" s="17"/>
      <c r="CB109" s="19"/>
      <c r="CC109" s="19"/>
      <c r="CD109" s="69" t="str">
        <f t="shared" ref="CD109" si="103">IF(AT109="ok",VLOOKUP(I109,PrClDesc,2),"")</f>
        <v/>
      </c>
      <c r="CE109" s="69" t="str">
        <f>IF(ISBLANK($D109),"",CHOOSE($D109,Certification!$C$32,Certification!$C$48,Certification!$C$64,Certification!$C$80,Certification!$C$96))</f>
        <v/>
      </c>
      <c r="CF109" s="69" t="str">
        <f>IF(ISBLANK($D109),"",CHOOSE($D109,Certification!$C$33,Certification!$C$49,Certification!$C$65,Certification!$C$81,Certification!$C$97))</f>
        <v/>
      </c>
      <c r="CG109" s="69" t="str">
        <f>IF(ISBLANK($D109),"",CHOOSE($D109,Certification!$C$34,Certification!$C$50,Certification!$C$66,Certification!$C$82,Certification!$C$98))</f>
        <v/>
      </c>
      <c r="CH109" s="69" t="str">
        <f>IF(ISBLANK($D109),"",CHOOSE($D109,Certification!$C$35,Certification!$C$51,Certification!$C$67,Certification!$C$83,Certification!$C$99))</f>
        <v/>
      </c>
      <c r="CI109" s="69" t="str">
        <f>IF(ISBLANK($D109),"",CHOOSE($D109,Certification!$C$36,Certification!$C$52,Certification!$C$68,Certification!$C$84,Certification!$C$100))</f>
        <v/>
      </c>
      <c r="CJ109" s="69" t="str">
        <f>IF(ISBLANK($D109),"",CHOOSE($D109,Certification!$C$37,Certification!$C$53,Certification!$C$69,Certification!$C$85,Certification!$C$101))</f>
        <v/>
      </c>
      <c r="CK109" s="190" t="str">
        <f>IF(ISBLANK($D109),"",CHOOSE($D109,Certification!$G$39,Certification!$G$55,Certification!$G$71,Certification!$G$87,Certification!$G$103))</f>
        <v/>
      </c>
      <c r="CL109" s="190" t="str">
        <f>IF(ISBLANK($D109),"",CHOOSE($D109,Certification!$G$40,Certification!$G$56,Certification!$G$72,Certification!$G$88,Certification!$G$104))</f>
        <v/>
      </c>
      <c r="CM109" s="190" t="str">
        <f>IF(ISBLANK($D109),"",CHOOSE($D109,Certification!$G$41,Certification!$G$57,Certification!$G$73,Certification!$G$89,Certification!$G$105))</f>
        <v/>
      </c>
      <c r="CN109" s="69" t="str">
        <f>IF(ISBLANK($D109),"",CHOOSE($D109,IF(ISBLANK(Certification!$C$43),"",Certification!$C$43),IF(ISBLANK(Certification!$C$59),"",Certification!$C$59),IF(ISBLANK(Certification!$C$75),"",Certification!$C$75),IF(ISBLANK(Certification!$C$91),"",Certification!$C$91),IF(ISBLANK(Certification!$C$107),"",Certification!$C$107)))</f>
        <v/>
      </c>
      <c r="CO109" s="69" t="str">
        <f>IF(ISBLANK($D109),"",CHOOSE($D109,IF(ISBLANK(Certification!$C$45),"",Certification!$C$45),IF(ISBLANK(Certification!$C$61),"",Certification!$C$61),IF(ISBLANK(Certification!$C$77),"",Certification!$C$77),IF(ISBLANK(Certification!$C$93),"",Certification!$C$93),IF(ISBLANK(Certification!$C$109),"",Certification!$C$109)))</f>
        <v/>
      </c>
      <c r="CQ109" s="20" t="s">
        <v>9</v>
      </c>
    </row>
    <row r="110" spans="1:95" ht="13.5" thickTop="1" x14ac:dyDescent="0.2">
      <c r="H110" s="237"/>
      <c r="I110" s="237"/>
      <c r="J110" s="12"/>
      <c r="K110" s="12"/>
      <c r="L110" s="12"/>
      <c r="M110" s="12"/>
      <c r="N110" s="12"/>
      <c r="O110" s="12"/>
      <c r="P110" s="12"/>
      <c r="Q110" s="12"/>
      <c r="R110" s="12"/>
      <c r="CA110" s="18"/>
      <c r="CB110" s="19"/>
      <c r="CC110" s="19"/>
      <c r="CD110" s="19"/>
      <c r="CE110" s="19"/>
      <c r="CF110" s="19"/>
      <c r="CG110" s="19"/>
      <c r="CH110" s="19"/>
      <c r="CI110" s="19"/>
      <c r="CJ110" s="19"/>
      <c r="CK110" s="190" t="str">
        <f>IF(ISBLANK($D110),"",CHOOSE($D110,Certification!$G$39,Certification!$G$55,Certification!$G$71,Certification!$G$87,Certification!$G$103))</f>
        <v/>
      </c>
      <c r="CL110" s="190" t="str">
        <f>IF(ISBLANK($D110),"",CHOOSE($D110,Certification!$G$40,Certification!$G$56,Certification!$G$72,Certification!$G$88,Certification!$G$104))</f>
        <v/>
      </c>
      <c r="CM110" s="190" t="str">
        <f>IF(ISBLANK($D110),"",CHOOSE($D110,Certification!$G$41,Certification!$G$57,Certification!$G$73,Certification!$G$89,Certification!$G$105))</f>
        <v/>
      </c>
      <c r="CN110" s="19"/>
      <c r="CO110" s="19"/>
    </row>
    <row r="111" spans="1:95" x14ac:dyDescent="0.2">
      <c r="J111" s="12"/>
      <c r="K111" s="12"/>
      <c r="L111" s="12"/>
      <c r="M111" s="12"/>
      <c r="N111" s="12"/>
      <c r="O111" s="12"/>
      <c r="P111" s="12"/>
      <c r="Q111" s="12"/>
      <c r="R111" s="12"/>
      <c r="CA111" s="18"/>
      <c r="CB111" s="19"/>
      <c r="CC111" s="19"/>
      <c r="CD111" s="19"/>
      <c r="CE111" s="19"/>
      <c r="CF111" s="19"/>
      <c r="CG111" s="19"/>
      <c r="CH111" s="19"/>
      <c r="CI111" s="19"/>
      <c r="CJ111" s="19"/>
      <c r="CK111" s="191"/>
      <c r="CL111" s="191"/>
      <c r="CM111" s="191"/>
      <c r="CN111" s="19"/>
      <c r="CO111" s="19"/>
    </row>
    <row r="112" spans="1:95" x14ac:dyDescent="0.2">
      <c r="J112" s="12"/>
      <c r="K112" s="12"/>
      <c r="L112" s="12"/>
      <c r="M112" s="12"/>
      <c r="N112" s="12"/>
      <c r="O112" s="12"/>
      <c r="P112" s="12"/>
      <c r="Q112" s="12"/>
      <c r="R112" s="12"/>
      <c r="CA112" s="18"/>
      <c r="CB112" s="19"/>
      <c r="CC112" s="19"/>
      <c r="CD112" s="19"/>
      <c r="CE112" s="19"/>
      <c r="CF112" s="19"/>
      <c r="CG112" s="19"/>
      <c r="CH112" s="19"/>
      <c r="CI112" s="19"/>
      <c r="CJ112" s="19"/>
      <c r="CK112" s="191"/>
      <c r="CL112" s="191"/>
      <c r="CM112" s="191"/>
      <c r="CN112" s="19"/>
      <c r="CO112" s="19"/>
    </row>
    <row r="113" spans="10:93" x14ac:dyDescent="0.2">
      <c r="J113" s="12"/>
      <c r="K113" s="12"/>
      <c r="L113" s="12"/>
      <c r="M113" s="12"/>
      <c r="N113" s="12"/>
      <c r="O113" s="12"/>
      <c r="P113" s="12"/>
      <c r="Q113" s="12"/>
      <c r="R113" s="12"/>
      <c r="CA113" s="18"/>
      <c r="CB113" s="19"/>
      <c r="CC113" s="19"/>
      <c r="CD113" s="19"/>
      <c r="CE113" s="19"/>
      <c r="CF113" s="19"/>
      <c r="CG113" s="19"/>
      <c r="CH113" s="19"/>
      <c r="CI113" s="19"/>
      <c r="CJ113" s="19"/>
      <c r="CK113" s="191"/>
      <c r="CL113" s="191"/>
      <c r="CM113" s="191"/>
      <c r="CN113" s="19"/>
      <c r="CO113" s="19"/>
    </row>
    <row r="114" spans="10:93" x14ac:dyDescent="0.2">
      <c r="J114" s="12"/>
      <c r="K114" s="12"/>
      <c r="L114" s="12"/>
      <c r="M114" s="12"/>
      <c r="N114" s="12"/>
      <c r="O114" s="12"/>
      <c r="P114" s="12"/>
      <c r="Q114" s="12"/>
      <c r="R114" s="12"/>
      <c r="CA114" s="18"/>
      <c r="CB114" s="19"/>
      <c r="CC114" s="19"/>
      <c r="CD114" s="19"/>
      <c r="CE114" s="19"/>
      <c r="CF114" s="19"/>
      <c r="CG114" s="19"/>
      <c r="CH114" s="19"/>
      <c r="CI114" s="19"/>
      <c r="CJ114" s="19"/>
      <c r="CK114" s="191"/>
      <c r="CL114" s="191"/>
      <c r="CM114" s="191"/>
      <c r="CN114" s="19"/>
      <c r="CO114" s="19"/>
    </row>
    <row r="115" spans="10:93" x14ac:dyDescent="0.2">
      <c r="J115" s="12"/>
      <c r="K115" s="12"/>
      <c r="L115" s="12"/>
      <c r="M115" s="12"/>
      <c r="N115" s="12"/>
      <c r="O115" s="12"/>
      <c r="P115" s="12"/>
      <c r="Q115" s="12"/>
      <c r="R115" s="12"/>
      <c r="CA115" s="18"/>
      <c r="CB115" s="19"/>
      <c r="CC115" s="19"/>
      <c r="CD115" s="19"/>
      <c r="CE115" s="19"/>
      <c r="CF115" s="19"/>
      <c r="CG115" s="19"/>
      <c r="CH115" s="19"/>
      <c r="CI115" s="19"/>
      <c r="CJ115" s="19"/>
      <c r="CK115" s="191"/>
      <c r="CL115" s="191"/>
      <c r="CM115" s="191"/>
      <c r="CN115" s="19"/>
      <c r="CO115" s="19"/>
    </row>
    <row r="116" spans="10:93" x14ac:dyDescent="0.2">
      <c r="J116" s="12"/>
      <c r="K116" s="12"/>
      <c r="L116" s="12"/>
      <c r="M116" s="12"/>
      <c r="N116" s="12"/>
      <c r="O116" s="12"/>
      <c r="P116" s="12"/>
      <c r="Q116" s="12"/>
      <c r="R116" s="12"/>
      <c r="CA116" s="18"/>
      <c r="CB116" s="19"/>
      <c r="CC116" s="19"/>
      <c r="CD116" s="19"/>
      <c r="CE116" s="19"/>
      <c r="CF116" s="19"/>
      <c r="CG116" s="19"/>
      <c r="CH116" s="19"/>
      <c r="CI116" s="19"/>
      <c r="CJ116" s="19"/>
      <c r="CK116" s="191"/>
      <c r="CL116" s="191"/>
      <c r="CM116" s="191"/>
      <c r="CN116" s="19"/>
      <c r="CO116" s="19"/>
    </row>
    <row r="117" spans="10:93" x14ac:dyDescent="0.2">
      <c r="J117" s="12"/>
      <c r="K117" s="12"/>
      <c r="L117" s="12"/>
      <c r="M117" s="12"/>
      <c r="N117" s="12"/>
      <c r="O117" s="12"/>
      <c r="P117" s="12"/>
      <c r="Q117" s="12"/>
      <c r="R117" s="12"/>
      <c r="CA117" s="18"/>
      <c r="CB117" s="19"/>
      <c r="CC117" s="19"/>
      <c r="CD117" s="19"/>
      <c r="CE117" s="19"/>
      <c r="CF117" s="19"/>
      <c r="CG117" s="19"/>
      <c r="CH117" s="19"/>
      <c r="CI117" s="19"/>
      <c r="CJ117" s="19"/>
      <c r="CK117" s="191"/>
      <c r="CL117" s="191"/>
      <c r="CM117" s="191"/>
      <c r="CN117" s="19"/>
      <c r="CO117" s="19"/>
    </row>
    <row r="118" spans="10:93" x14ac:dyDescent="0.2">
      <c r="J118" s="12"/>
      <c r="K118" s="12"/>
      <c r="L118" s="12"/>
      <c r="M118" s="12"/>
      <c r="N118" s="12"/>
      <c r="O118" s="12"/>
      <c r="P118" s="12"/>
      <c r="Q118" s="12"/>
      <c r="R118" s="12"/>
      <c r="CA118" s="18"/>
      <c r="CB118" s="19"/>
      <c r="CC118" s="19"/>
      <c r="CD118" s="19"/>
      <c r="CE118" s="19"/>
      <c r="CF118" s="19"/>
      <c r="CG118" s="19"/>
      <c r="CH118" s="19"/>
      <c r="CI118" s="19"/>
      <c r="CJ118" s="19"/>
      <c r="CK118" s="191"/>
      <c r="CL118" s="191"/>
      <c r="CM118" s="191"/>
      <c r="CN118" s="19"/>
      <c r="CO118" s="19"/>
    </row>
    <row r="119" spans="10:93" x14ac:dyDescent="0.2">
      <c r="J119" s="12"/>
      <c r="K119" s="12"/>
      <c r="L119" s="12"/>
      <c r="M119" s="12"/>
      <c r="N119" s="12"/>
      <c r="O119" s="12"/>
      <c r="P119" s="12"/>
      <c r="Q119" s="12"/>
      <c r="R119" s="12"/>
      <c r="CA119" s="18"/>
      <c r="CB119" s="19"/>
      <c r="CC119" s="19"/>
      <c r="CD119" s="19"/>
      <c r="CE119" s="19"/>
      <c r="CF119" s="19"/>
      <c r="CG119" s="19"/>
      <c r="CH119" s="19"/>
      <c r="CI119" s="19"/>
      <c r="CJ119" s="19"/>
      <c r="CK119" s="191"/>
      <c r="CL119" s="191"/>
      <c r="CM119" s="191"/>
      <c r="CN119" s="19"/>
      <c r="CO119" s="19"/>
    </row>
    <row r="120" spans="10:93" x14ac:dyDescent="0.2">
      <c r="J120" s="12"/>
      <c r="K120" s="12"/>
      <c r="L120" s="12"/>
      <c r="M120" s="12"/>
      <c r="N120" s="12"/>
      <c r="O120" s="12"/>
      <c r="P120" s="12"/>
      <c r="Q120" s="12"/>
      <c r="R120" s="12"/>
      <c r="CA120" s="18"/>
      <c r="CB120" s="19"/>
      <c r="CC120" s="19"/>
      <c r="CD120" s="19"/>
      <c r="CE120" s="19"/>
      <c r="CF120" s="19"/>
      <c r="CG120" s="19"/>
      <c r="CH120" s="19"/>
      <c r="CI120" s="19"/>
      <c r="CJ120" s="19"/>
      <c r="CK120" s="191"/>
      <c r="CL120" s="191"/>
      <c r="CM120" s="191"/>
      <c r="CN120" s="19"/>
      <c r="CO120" s="19"/>
    </row>
    <row r="121" spans="10:93" x14ac:dyDescent="0.2">
      <c r="J121" s="12"/>
      <c r="K121" s="12"/>
      <c r="L121" s="12"/>
      <c r="M121" s="12"/>
      <c r="N121" s="12"/>
      <c r="O121" s="12"/>
      <c r="P121" s="12"/>
      <c r="Q121" s="12"/>
      <c r="R121" s="12"/>
      <c r="CA121" s="18"/>
      <c r="CB121" s="19"/>
      <c r="CC121" s="19"/>
      <c r="CD121" s="19"/>
      <c r="CE121" s="19"/>
      <c r="CF121" s="19"/>
      <c r="CG121" s="19"/>
      <c r="CH121" s="19"/>
      <c r="CI121" s="19"/>
      <c r="CJ121" s="19"/>
      <c r="CK121" s="191"/>
      <c r="CL121" s="191"/>
      <c r="CM121" s="191"/>
      <c r="CN121" s="19"/>
      <c r="CO121" s="19"/>
    </row>
    <row r="122" spans="10:93" x14ac:dyDescent="0.2">
      <c r="J122" s="12"/>
      <c r="K122" s="12"/>
      <c r="L122" s="12"/>
      <c r="M122" s="12"/>
      <c r="N122" s="12"/>
      <c r="O122" s="12"/>
      <c r="P122" s="12"/>
      <c r="Q122" s="12"/>
      <c r="R122" s="12"/>
      <c r="CA122" s="18"/>
      <c r="CB122" s="19"/>
      <c r="CC122" s="19"/>
      <c r="CD122" s="19"/>
      <c r="CE122" s="19"/>
      <c r="CF122" s="19"/>
      <c r="CG122" s="19"/>
      <c r="CH122" s="19"/>
      <c r="CI122" s="19"/>
      <c r="CJ122" s="19"/>
      <c r="CK122" s="191"/>
      <c r="CL122" s="191"/>
      <c r="CM122" s="191"/>
      <c r="CN122" s="19"/>
      <c r="CO122" s="19"/>
    </row>
    <row r="123" spans="10:93" x14ac:dyDescent="0.2">
      <c r="J123" s="12"/>
      <c r="K123" s="12"/>
      <c r="L123" s="12"/>
      <c r="M123" s="12"/>
      <c r="N123" s="12"/>
      <c r="O123" s="12"/>
      <c r="P123" s="12"/>
      <c r="Q123" s="12"/>
      <c r="R123" s="12"/>
      <c r="CA123" s="18"/>
      <c r="CB123" s="19"/>
      <c r="CC123" s="19"/>
      <c r="CD123" s="19"/>
      <c r="CE123" s="19"/>
      <c r="CF123" s="19"/>
      <c r="CG123" s="19"/>
      <c r="CH123" s="19"/>
      <c r="CI123" s="19"/>
      <c r="CJ123" s="19"/>
      <c r="CK123" s="191"/>
      <c r="CL123" s="191"/>
      <c r="CM123" s="191"/>
      <c r="CN123" s="19"/>
      <c r="CO123" s="19"/>
    </row>
    <row r="124" spans="10:93" x14ac:dyDescent="0.2">
      <c r="J124" s="12"/>
      <c r="K124" s="12"/>
      <c r="L124" s="12"/>
      <c r="M124" s="12"/>
      <c r="N124" s="12"/>
      <c r="O124" s="12"/>
      <c r="P124" s="12"/>
      <c r="Q124" s="12"/>
      <c r="R124" s="12"/>
      <c r="CA124" s="18"/>
      <c r="CB124" s="19"/>
      <c r="CC124" s="19"/>
      <c r="CD124" s="19"/>
      <c r="CE124" s="19"/>
      <c r="CF124" s="19"/>
      <c r="CG124" s="19"/>
      <c r="CH124" s="19"/>
      <c r="CI124" s="19"/>
      <c r="CJ124" s="19"/>
      <c r="CK124" s="191"/>
      <c r="CL124" s="191"/>
      <c r="CM124" s="191"/>
      <c r="CN124" s="19"/>
      <c r="CO124" s="19"/>
    </row>
    <row r="125" spans="10:93" x14ac:dyDescent="0.2">
      <c r="J125" s="12"/>
      <c r="K125" s="12"/>
      <c r="L125" s="12"/>
      <c r="M125" s="12"/>
      <c r="N125" s="12"/>
      <c r="O125" s="12"/>
      <c r="P125" s="12"/>
      <c r="Q125" s="12"/>
      <c r="R125" s="12"/>
    </row>
    <row r="126" spans="10:93" x14ac:dyDescent="0.2">
      <c r="J126" s="12"/>
      <c r="K126" s="12"/>
      <c r="L126" s="12"/>
      <c r="M126" s="12"/>
      <c r="N126" s="12"/>
      <c r="O126" s="12"/>
      <c r="P126" s="12"/>
      <c r="Q126" s="12"/>
      <c r="R126" s="12"/>
    </row>
    <row r="127" spans="10:93" x14ac:dyDescent="0.2">
      <c r="J127" s="12"/>
      <c r="K127" s="12"/>
      <c r="L127" s="12"/>
      <c r="M127" s="12"/>
      <c r="N127" s="12"/>
      <c r="O127" s="12"/>
      <c r="P127" s="12"/>
      <c r="Q127" s="12"/>
      <c r="R127" s="12"/>
    </row>
    <row r="128" spans="10:93"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21">
    <mergeCell ref="D1:G1"/>
    <mergeCell ref="A5:I5"/>
    <mergeCell ref="A6:I6"/>
    <mergeCell ref="B3:C3"/>
    <mergeCell ref="AT6:AV6"/>
    <mergeCell ref="H3:I3"/>
    <mergeCell ref="AR6:AS6"/>
    <mergeCell ref="U8:V8"/>
    <mergeCell ref="X8:AG8"/>
    <mergeCell ref="BI6:BK6"/>
    <mergeCell ref="BF6:BH6"/>
    <mergeCell ref="F3:G3"/>
    <mergeCell ref="AW6:AX6"/>
    <mergeCell ref="BC6:BE6"/>
    <mergeCell ref="CA9:CB9"/>
    <mergeCell ref="BO6:BQ6"/>
    <mergeCell ref="BR6:BS6"/>
    <mergeCell ref="AN6:AQ6"/>
    <mergeCell ref="BI8:BR8"/>
    <mergeCell ref="BL6:BN6"/>
    <mergeCell ref="AY6:BA6"/>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AL109">
    <cfRule type="expression" dxfId="7" priority="74" stopIfTrue="1">
      <formula>AN10="ok"</formula>
    </cfRule>
    <cfRule type="expression" dxfId="6" priority="75" stopIfTrue="1">
      <formula>AN10=""</formula>
    </cfRule>
  </conditionalFormatting>
  <conditionalFormatting sqref="AN10:BW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6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42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Annual Energy Use" prompt="Enter the Annual Energy Use in kWh/year in the cells below.  This should be a decimal number greater than zero._x000a__x000a_" sqref="R9"/>
    <dataValidation allowBlank="1" showInputMessage="1" showErrorMessage="1" promptTitle="Total Adjusted Volume" prompt="Enter the Total Adjusted Volume in cubic feet in the cells below.  This should be a decimal number greater than zero._x000a__x000a_" sqref="S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Variable Defrost?" prompt="Answer whether the basic model has variable defrost in the cells below. _x000a__x000a_An affirmative answer can be either 'yes' or 'y' and a negative answer can be either 'no' or 'n'._x000a__x000a__x000a_." sqref="T9"/>
    <dataValidation allowBlank="1" showInputMessage="1" promptTitle="Least Time, if Applicable" prompt="If you enter 'yes' under &quot;Does the basic model have variable defrost?,&quot; enter CTL, the least time between defrosts, in the cells below.  This should be a number greater than zero._x000a__x000a__x000a_." sqref="U9"/>
    <dataValidation allowBlank="1" showInputMessage="1" promptTitle="Maximum Time, if Applicable" prompt="If you enter 'yes' under &quot;Does the basic model have variable defrost?,&quot; enter CTM, the maximum time between defrosts, in the cells below.  This should be a number greater than zero._x000a__x000a__x000a_." sqref="V9"/>
    <dataValidation allowBlank="1" showInputMessage="1" showErrorMessage="1" promptTitle="Var. Anti-sweat Heater Control?" prompt="Answer whether the basic model has a variable anti-sweat heater control in the cells below. _x000a__x000a_An affirmative answer can be either 'yes' or 'y' and a negative answer can be either 'no' or 'n'._x000a__x000a__x000a_." sqref="W9"/>
    <dataValidation allowBlank="1" showInputMessage="1" promptTitle="Mod's to Sensor Locations?" prompt="Answer whether the testing was conducted with modifications to the standard temperature sensor locations in the cells below. _x000a__x000a_An affirmative answer can be either 'yes' or 'y' and a negative answer can be either 'no' or 'n'._x000a__x000a__x000a__x000a_." sqref="AH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Heater Watts at 15% Humidity" prompt="If you enter &quot;yes&quot; under &quot;Does the Basic Model have a Variable Anti-sweat Heater Control?&quot;, enter the Heater Watts at 15% humidity in the cells below.  This should be a decimal number greater than or equal to zero." sqref="Y9"/>
    <dataValidation allowBlank="1" showInputMessage="1" promptTitle="Heater Watts at 25% Humidity" prompt="If you enter &quot;yes&quot; under &quot;Does the Basic Model have a Variable Anti-sweat Heater Control?&quot;, enter the Heater Watts at 25% humidity in the cells below.  This should be a decimal number greater than or equal to zero." sqref="Z9"/>
    <dataValidation allowBlank="1" showInputMessage="1" promptTitle="Heater Watts at 35% Humidity" prompt="If you enter &quot;yes&quot; under &quot;Does the Basic Model have a Variable Anti-sweat Heater Control?&quot;, enter the Heater Watts at 35% humidity in the cells below.  This should be a decimal number greater than or equal to zero." sqref="AA9"/>
    <dataValidation allowBlank="1" showInputMessage="1" promptTitle="Heater Watts at 5% Humidity" prompt="If you enter &quot;yes&quot; under &quot;Does the Basic Model have a Variable Anti-sweat Heater Control?&quot;, enter the Heater Watts at 5% humidity in the cells below.  This should be a decimal number greater than or equal to zero." sqref="X9"/>
    <dataValidation allowBlank="1" showInputMessage="1" promptTitle="Heater Watts at 45% Humidity" prompt="If you enter &quot;yes&quot; under &quot;Does the Basic Model have a Variable Anti-sweat Heater Control?&quot;, enter the Heater Watts at 45% humidity in the cells below.  This should be a decimal number greater than or equal to zero." sqref="AB9"/>
    <dataValidation allowBlank="1" showInputMessage="1" promptTitle="Heater Watts at 55% Humidity" prompt="If you enter &quot;yes&quot; under &quot;Does the Basic Model have a Variable Anti-sweat Heater Control?&quot;, enter the Heater Watts at 55% humidity in the cells below.  This should be a decimal number greater than or equal to zero." sqref="AC9"/>
    <dataValidation allowBlank="1" showInputMessage="1" promptTitle="Heater Watts at 65% Humidity" prompt="If you enter &quot;yes&quot; under &quot;Does the Basic Model have a Variable Anti-sweat Heater Control?&quot;, enter the Heater Watts at 65% humidity in the cells below.  This should be a decimal number greater than or equal to zero." sqref="AD9"/>
    <dataValidation allowBlank="1" showInputMessage="1" promptTitle="Heater Watts at 75% Humidity" prompt="If you enter &quot;yes&quot; under &quot;Does the Basic Model have a Variable Anti-sweat Heater Control?&quot;, enter the Heater Watts at 75% humidity in the cells below.  This should be a decimal number greater than or equal to zero." sqref="AE9"/>
    <dataValidation allowBlank="1" showInputMessage="1" promptTitle="Heater Watts at 85% Humidity" prompt="If you enter &quot;yes&quot; under &quot;Does the Basic Model have a Variable Anti-sweat Heater Control?&quot;, enter the Heater Watts at 85% humidity in the cells below.  This should be a decimal number greater than or equal to zero." sqref="AF9"/>
    <dataValidation allowBlank="1" showInputMessage="1" promptTitle="Heater Watts at 95% Humidity" prompt="If you enter &quot;yes&quot; under &quot;Does the Basic Model have a Variable Anti-sweat Heater Control?&quot;, enter the Heater Watts at 95% humidity in the cells below.  This should be a decimal number greater than or equal to zero." sqref="AG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_x000a_" promptTitle="Annual Energy Use" prompt="Please enter the Annual Energy Use in kWh/year.  This should be a decimal number greater than zero._x000a_" sqref="R10:R109">
      <formula1>0</formula1>
    </dataValidation>
    <dataValidation type="decimal" operator="greaterThan" allowBlank="1" showErrorMessage="1" errorTitle="Total Adjusted Volume" error="The Total Adjusted Volume should be a decimal number greater than zero._x000a__x000a_Click &quot;Retry&quot; to re-enter the Total Adjusted Volume._x000a__x000a_" promptTitle="Total Adjusted Volume" prompt="Please enter the Total Adjusted Volume in cubic feet, which should be a decimal number greater than zero._x000a_" sqref="S10:S109">
      <formula1>0</formula1>
    </dataValidation>
    <dataValidation allowBlank="1" sqref="P9:Q109 AI9:AL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ErrorMessage="1" errorTitle="Variable Defrost?" error="The entry should be either 'yes', 'y', 'no', or 'n'._x000a__x000a_Click &quot;Retry&quot; to reenter the answer." prompt="_x000a__x000a_" sqref="T10:T109">
      <formula1>IF(T10="yes",TRUE,IF(T10="y",TRUE,IF(T10="no",TRUE,IF(T10="n",TRUE,FALSE))))</formula1>
    </dataValidation>
    <dataValidation type="custom" operator="greaterThanOrEqual" allowBlank="1" showErrorMessage="1" errorTitle="Var. Anti-sweat Heater Control?" error="The entry should be either 'yes', 'y', 'no', or 'n'._x000a__x000a_Click &quot;Retry&quot; to reenter the answer." prompt="_x000a__x000a_" sqref="W10:W109">
      <formula1>IF(W10="yes",TRUE,IF(W10="y",TRUE,IF(W10="no",TRUE,IF(W10="n",TRUE,FALSE))))</formula1>
    </dataValidation>
    <dataValidation type="custom" operator="greaterThanOrEqual" allowBlank="1" showErrorMessage="1" errorTitle="Mod's to Sensor Locations?" error="The entry should be either 'yes', 'y', 'no', or 'n'._x000a__x000a_Click &quot;Retry&quot; to reenter the answer." prompt="_x000a__x000a_" sqref="AH10:AH109">
      <formula1>IF(AH10="yes",TRUE,IF(AH10="y",TRUE,IF(AH10="no",TRUE,IF(AH10="n",TRUE,FALSE))))</formula1>
    </dataValidation>
    <dataValidation type="custom" operator="greaterThanOrEqual" showErrorMessage="1" errorTitle="Least Time, if Applicable" error="Either the answer is not 'yes' or 'y' to the Variable Defrost question or the entry is not a number greater than 0._x000a__x000a_If you did not answer 'yes' or 'y' click &quot;Cancel&quot; to delete your entry.  Click &quot;Retry&quot; to reenter the CTL." prompt="_x000a__x000a_" sqref="U10:U109">
      <formula1>IF(ISNUMBER(U10),IF(ISBLANK(T10)=TRUE,FALSE,IF(OR(T10="yes",T10="y"),IF(U10&lt;=0,FALSE,TRUE),FALSE)),FALSE)</formula1>
    </dataValidation>
    <dataValidation type="custom" operator="greaterThanOrEqual" showErrorMessage="1" errorTitle="Maximum Time, if Applicable" error="Either the answer is not 'yes' or 'y' to the Variable Defrost question or the entry is not a number greater than 0._x000a__x000a_If you did not answer 'yes' or 'y' click &quot;Cancel&quot; to delete your entry.  Click &quot;Retry&quot; to reenter the CTM." prompt="_x000a__x000a_" sqref="V10:V109">
      <formula1>IF(ISNUMBER(V10),IF(ISBLANK(T10)=TRUE,FALSE,IF(OR(T10="yes",T10="y"),IF(V10&lt;=0,FALSE,TRUE),FALSE)),FALSE)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IF($CB$12=3,IF(ISNUMBER(D10),IF(D10=INT(D10),IF(D10&gt;0,IF(D10&lt;=$CB$13,TRUE,FALSE))),FALSE),FALSE)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 sqref="J10:J109"/>
    <dataValidation type="custom" operator="greaterThanOrEqual" showErrorMessage="1" errorTitle="Heater Watts at 5% Humidity" error="Either the answer is not 'yes' or 'y' to the Heater Control question or the entry is not a number &gt;= 0._x000a__x000a_If you did not answer 'yes' or 'y' click &quot;Cancel&quot; to delete your entry. Click &quot;Retry&quot; to reenter the Heater W." prompt="_x000a__x000a_" sqref="X10:X109">
      <formula1>IF(ISNUMBER(X10),IF(ISBLANK($W10)=TRUE,FALSE,IF(OR($W10="yes",$W10="y"),IF(X10&lt;0,FALSE,TRUE),FALSE)),FALSE)</formula1>
    </dataValidation>
    <dataValidation type="custom" operator="greaterThanOrEqual" showErrorMessage="1" errorTitle="Heater Watts at 15% Humidity" error="Either the answer is not 'yes' or 'y' to the Heater Control question or the entry is not a number &gt;= 0._x000a__x000a_If you did not answer 'yes' or 'y' click &quot;Cancel&quot; to delete your entry. Click &quot;Retry&quot; to reenter the Heater W." prompt="_x000a__x000a_" sqref="Y10:Y109">
      <formula1>IF(ISNUMBER(Y10),IF(ISBLANK($W10)=TRUE,FALSE,IF(OR($W10="yes",$W10="y"),IF(Y10&lt;0,FALSE,TRUE),FALSE)),FALSE)</formula1>
    </dataValidation>
    <dataValidation type="custom" operator="greaterThanOrEqual" showErrorMessage="1" errorTitle="Heater Watts at 25% Humidity" error="Either the answer is not 'yes' or 'y' to the Heater Control question or the entry is not a number &gt;= 0._x000a__x000a_If you did not answer 'yes' or 'y' click &quot;Cancel&quot; to delete your entry. Click &quot;Retry&quot; to reenter the Heater W." prompt="_x000a__x000a_" sqref="Z10:Z109">
      <formula1>IF(ISNUMBER(Z10),IF(ISBLANK($W10)=TRUE,FALSE,IF(OR($W10="yes",$W10="y"),IF(Z10&lt;0,FALSE,TRUE),FALSE)),FALSE)</formula1>
    </dataValidation>
    <dataValidation type="custom" operator="greaterThanOrEqual" showErrorMessage="1" errorTitle="Heater Watts at 35% Humidity" error="Either the answer is not 'yes' or 'y' to the Heater Control question or the entry is not a number &gt;= 0._x000a__x000a_If you did not answer 'yes' or 'y' click &quot;Cancel&quot; to delete your entry. Click &quot;Retry&quot; to reenter the Heater W." prompt="_x000a__x000a_" sqref="AA10:AA109">
      <formula1>IF(ISNUMBER(AA10),IF(ISBLANK($W10)=TRUE,FALSE,IF(OR($W10="yes",$W10="y"),IF(AA10&lt;0,FALSE,TRUE),FALSE)),FALSE)</formula1>
    </dataValidation>
    <dataValidation type="custom" operator="greaterThanOrEqual" showErrorMessage="1" errorTitle="Heater Watts at 45% Humidity" error="Either the answer is not 'yes' or 'y' to the Heater Control question or the entry is not a number &gt;= 0._x000a__x000a_If you did not answer 'yes' or 'y' click &quot;Cancel&quot; to delete your entry. Click &quot;Retry&quot; to reenter the Heater W." prompt="_x000a__x000a_" sqref="AB10:AB109">
      <formula1>IF(ISNUMBER(AB10),IF(ISBLANK($W10)=TRUE,FALSE,IF(OR($W10="yes",$W10="y"),IF(AB10&lt;0,FALSE,TRUE),FALSE)),FALSE)</formula1>
    </dataValidation>
    <dataValidation type="custom" operator="greaterThanOrEqual" showErrorMessage="1" errorTitle="Heater Watts at 55% Humidity" error="Either the answer is not 'yes' or 'y' to the Heater Control question or the entry is not a number &gt;= 0._x000a__x000a_If you did not answer 'yes' or 'y' click &quot;Cancel&quot; to delete your entry. Click &quot;Retry&quot; to reenter the Heater W." prompt="_x000a__x000a_" sqref="AC10:AC109">
      <formula1>IF(ISNUMBER(AC10),IF(ISBLANK($W10)=TRUE,FALSE,IF(OR($W10="yes",$W10="y"),IF(AC10&lt;0,FALSE,TRUE),FALSE)),FALSE)</formula1>
    </dataValidation>
    <dataValidation type="custom" operator="greaterThanOrEqual" showErrorMessage="1" errorTitle="Heater Watts at 65% Humidity" error="Either the answer is not 'yes' or 'y' to the Heater Control question or the entry is not a number &gt;= 0._x000a__x000a_If you did not answer 'yes' or 'y' click &quot;Cancel&quot; to delete your entry. Click &quot;Retry&quot; to reenter the Heater W." prompt="_x000a__x000a_" sqref="AD10:AD109">
      <formula1>IF(ISNUMBER(AD10),IF(ISBLANK($W10)=TRUE,FALSE,IF(OR($W10="yes",$W10="y"),IF(AD10&lt;0,FALSE,TRUE),FALSE)),FALSE)</formula1>
    </dataValidation>
    <dataValidation type="custom" operator="greaterThanOrEqual" showErrorMessage="1" errorTitle="Heater Watts at 75% Humidity" error="Either the answer is not 'yes' or 'y' to the Heater Control question or the entry is not a number &gt;= 0._x000a__x000a_If you did not answer 'yes' or 'y' click &quot;Cancel&quot; to delete your entry. Click &quot;Retry&quot; to reenter the Heater W." prompt="_x000a__x000a_" sqref="AE10:AE109">
      <formula1>IF(ISNUMBER(AE10),IF(ISBLANK($W10)=TRUE,FALSE,IF(OR($W10="yes",$W10="y"),IF(AE10&lt;0,FALSE,TRUE),FALSE)),FALSE)</formula1>
    </dataValidation>
    <dataValidation type="custom" operator="greaterThanOrEqual" showErrorMessage="1" errorTitle="Heater Watts at 85% Humidity" error="Either the answer is not 'yes' or 'y' to the Heater Control question or the entry is not a number &gt;= 0._x000a__x000a_If you did not answer 'yes' or 'y' click &quot;Cancel&quot; to delete your entry. Click &quot;Retry&quot; to reenter the Heater W." prompt="_x000a__x000a_" sqref="AF10:AF109">
      <formula1>IF(ISNUMBER(AF10),IF(ISBLANK($W10)=TRUE,FALSE,IF(OR($W10="yes",$W10="y"),IF(AF10&lt;0,FALSE,TRUE),FALSE)),FALSE)</formula1>
    </dataValidation>
    <dataValidation type="custom" operator="greaterThanOrEqual" showErrorMessage="1" errorTitle="Heater Watts at 95% Humidity" error="Either the answer is not 'yes' or 'y' to the Heater Control question or the entry is not a number &gt;= 0._x000a__x000a_If you did not answer 'yes' or 'y' click &quot;Cancel&quot; to delete your entry. Click &quot;Retry&quot; to reenter the Heater W." prompt="_x000a__x000a_" sqref="AG10:AG109">
      <formula1>IF(ISNUMBER(AG10),IF(ISBLANK($W10)=TRUE,FALSE,IF(OR($W10="yes",$W10="y"),IF(AG10&lt;0,FALSE,TRUE),FALSE)),FALSE)</formula1>
    </dataValidation>
    <dataValidation type="custom" allowBlank="1" showErrorMessage="1" errorTitle="Product Class" error="Entry should be an integer between 1 and 42._x000a__x000a_See the Product Description worksheet for details on product classes._x000a__x000a_Click &quot;Retry&quot; to re-enter the Product Class._x000a__x000a_" promptTitle="Product Class" prompt="Please enter either an integer between 1 and 18 or 'Other.'_x000a__x000a_If you enter 'Other,' you must provide a rationale in the &quot;Explanation of 'Other' Product Class&quot; column._x000a__x000a_See the Product Description worksheet for details on product classes._x000a_" sqref="I10:I109">
      <formula1>IF(I10=INT(I10),IF(I10&gt;0,IF(I10&lt;=$CB$11,TRUE,FALSE)))</formula1>
    </dataValidation>
  </dataValidations>
  <pageMargins left="0.75" right="0.75" top="0.75" bottom="0.75" header="0.5" footer="0.4"/>
  <pageSetup scale="22"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pane ySplit="3" topLeftCell="A4" activePane="bottomLeft" state="frozen"/>
      <selection pane="bottomLeft"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141</v>
      </c>
    </row>
    <row r="5" spans="1:2" ht="20.100000000000001" customHeight="1" x14ac:dyDescent="0.2">
      <c r="A5" s="27">
        <v>2</v>
      </c>
      <c r="B5" s="28" t="s">
        <v>142</v>
      </c>
    </row>
    <row r="6" spans="1:2" ht="20.100000000000001" customHeight="1" x14ac:dyDescent="0.2">
      <c r="A6" s="27">
        <v>3</v>
      </c>
      <c r="B6" s="28" t="s">
        <v>143</v>
      </c>
    </row>
    <row r="7" spans="1:2" ht="20.100000000000001" customHeight="1" x14ac:dyDescent="0.2">
      <c r="A7" s="27">
        <v>4</v>
      </c>
      <c r="B7" s="28" t="s">
        <v>144</v>
      </c>
    </row>
    <row r="8" spans="1:2" ht="20.100000000000001" customHeight="1" x14ac:dyDescent="0.2">
      <c r="A8" s="27">
        <v>5</v>
      </c>
      <c r="B8" s="28" t="s">
        <v>174</v>
      </c>
    </row>
    <row r="9" spans="1:2" ht="20.100000000000001" customHeight="1" x14ac:dyDescent="0.2">
      <c r="A9" s="27">
        <v>6</v>
      </c>
      <c r="B9" s="28" t="s">
        <v>145</v>
      </c>
    </row>
    <row r="10" spans="1:2" ht="20.100000000000001" customHeight="1" x14ac:dyDescent="0.2">
      <c r="A10" s="27">
        <v>7</v>
      </c>
      <c r="B10" s="28" t="s">
        <v>146</v>
      </c>
    </row>
    <row r="11" spans="1:2" ht="20.100000000000001" customHeight="1" x14ac:dyDescent="0.2">
      <c r="A11" s="27">
        <v>8</v>
      </c>
      <c r="B11" s="28" t="s">
        <v>147</v>
      </c>
    </row>
    <row r="12" spans="1:2" ht="20.100000000000001" customHeight="1" x14ac:dyDescent="0.2">
      <c r="A12" s="27">
        <v>9</v>
      </c>
      <c r="B12" s="28" t="s">
        <v>175</v>
      </c>
    </row>
    <row r="13" spans="1:2" ht="20.100000000000001" customHeight="1" x14ac:dyDescent="0.2">
      <c r="A13" s="27">
        <v>10</v>
      </c>
      <c r="B13" s="28" t="s">
        <v>148</v>
      </c>
    </row>
    <row r="14" spans="1:2" ht="20.100000000000001" customHeight="1" x14ac:dyDescent="0.2">
      <c r="A14" s="27">
        <v>11</v>
      </c>
      <c r="B14" s="28" t="s">
        <v>149</v>
      </c>
    </row>
    <row r="15" spans="1:2" ht="20.100000000000001" customHeight="1" x14ac:dyDescent="0.2">
      <c r="A15" s="27">
        <v>12</v>
      </c>
      <c r="B15" s="28" t="s">
        <v>150</v>
      </c>
    </row>
    <row r="16" spans="1:2" ht="20.100000000000001" customHeight="1" x14ac:dyDescent="0.2">
      <c r="A16" s="27">
        <v>13</v>
      </c>
      <c r="B16" s="28" t="s">
        <v>176</v>
      </c>
    </row>
    <row r="17" spans="1:2" ht="20.100000000000001" customHeight="1" x14ac:dyDescent="0.2">
      <c r="A17" s="27">
        <v>14</v>
      </c>
      <c r="B17" s="28" t="s">
        <v>151</v>
      </c>
    </row>
    <row r="18" spans="1:2" ht="20.100000000000001" customHeight="1" x14ac:dyDescent="0.2">
      <c r="A18" s="27">
        <v>15</v>
      </c>
      <c r="B18" s="28" t="s">
        <v>177</v>
      </c>
    </row>
    <row r="19" spans="1:2" ht="20.100000000000001" customHeight="1" x14ac:dyDescent="0.2">
      <c r="A19" s="27">
        <v>16</v>
      </c>
      <c r="B19" s="28" t="s">
        <v>152</v>
      </c>
    </row>
    <row r="20" spans="1:2" ht="20.100000000000001" customHeight="1" x14ac:dyDescent="0.2">
      <c r="A20" s="27">
        <v>17</v>
      </c>
      <c r="B20" s="28" t="s">
        <v>178</v>
      </c>
    </row>
    <row r="21" spans="1:2" ht="20.100000000000001" customHeight="1" x14ac:dyDescent="0.2">
      <c r="A21" s="27">
        <v>18</v>
      </c>
      <c r="B21" s="28" t="s">
        <v>153</v>
      </c>
    </row>
    <row r="22" spans="1:2" ht="20.100000000000001" customHeight="1" x14ac:dyDescent="0.2">
      <c r="A22" s="27">
        <v>19</v>
      </c>
      <c r="B22" s="28" t="s">
        <v>179</v>
      </c>
    </row>
    <row r="23" spans="1:2" ht="20.100000000000001" customHeight="1" x14ac:dyDescent="0.2">
      <c r="A23" s="27">
        <v>20</v>
      </c>
      <c r="B23" s="28" t="s">
        <v>154</v>
      </c>
    </row>
    <row r="24" spans="1:2" ht="20.100000000000001" customHeight="1" x14ac:dyDescent="0.2">
      <c r="A24" s="27">
        <v>21</v>
      </c>
      <c r="B24" s="28" t="s">
        <v>155</v>
      </c>
    </row>
    <row r="25" spans="1:2" ht="20.100000000000001" customHeight="1" x14ac:dyDescent="0.2">
      <c r="A25" s="27">
        <v>22</v>
      </c>
      <c r="B25" s="28" t="s">
        <v>180</v>
      </c>
    </row>
    <row r="26" spans="1:2" ht="20.100000000000001" customHeight="1" x14ac:dyDescent="0.2">
      <c r="A26" s="27">
        <v>23</v>
      </c>
      <c r="B26" s="28" t="s">
        <v>156</v>
      </c>
    </row>
    <row r="27" spans="1:2" ht="20.100000000000001" customHeight="1" x14ac:dyDescent="0.2">
      <c r="A27" s="27">
        <v>24</v>
      </c>
      <c r="B27" s="28" t="s">
        <v>157</v>
      </c>
    </row>
    <row r="28" spans="1:2" ht="20.100000000000001" customHeight="1" x14ac:dyDescent="0.2">
      <c r="A28" s="27">
        <v>25</v>
      </c>
      <c r="B28" s="28" t="s">
        <v>158</v>
      </c>
    </row>
    <row r="29" spans="1:2" ht="20.100000000000001" customHeight="1" x14ac:dyDescent="0.2">
      <c r="A29" s="27">
        <v>26</v>
      </c>
      <c r="B29" s="28" t="s">
        <v>181</v>
      </c>
    </row>
    <row r="30" spans="1:2" ht="20.100000000000001" customHeight="1" x14ac:dyDescent="0.2">
      <c r="A30" s="27">
        <v>27</v>
      </c>
      <c r="B30" s="28" t="s">
        <v>182</v>
      </c>
    </row>
    <row r="31" spans="1:2" ht="20.100000000000001" customHeight="1" x14ac:dyDescent="0.2">
      <c r="A31" s="27">
        <v>28</v>
      </c>
      <c r="B31" s="28" t="s">
        <v>159</v>
      </c>
    </row>
    <row r="32" spans="1:2" ht="20.100000000000001" customHeight="1" x14ac:dyDescent="0.2">
      <c r="A32" s="27">
        <v>29</v>
      </c>
      <c r="B32" s="28" t="s">
        <v>160</v>
      </c>
    </row>
    <row r="33" spans="1:2" ht="20.100000000000001" customHeight="1" x14ac:dyDescent="0.2">
      <c r="A33" s="27">
        <v>30</v>
      </c>
      <c r="B33" s="28" t="s">
        <v>161</v>
      </c>
    </row>
    <row r="34" spans="1:2" ht="20.100000000000001" customHeight="1" x14ac:dyDescent="0.2">
      <c r="A34" s="27">
        <v>31</v>
      </c>
      <c r="B34" s="28" t="s">
        <v>162</v>
      </c>
    </row>
    <row r="35" spans="1:2" ht="20.100000000000001" customHeight="1" x14ac:dyDescent="0.2">
      <c r="A35" s="27">
        <v>32</v>
      </c>
      <c r="B35" s="28" t="s">
        <v>163</v>
      </c>
    </row>
    <row r="36" spans="1:2" ht="20.100000000000001" customHeight="1" x14ac:dyDescent="0.2">
      <c r="A36" s="27">
        <v>33</v>
      </c>
      <c r="B36" s="28" t="s">
        <v>164</v>
      </c>
    </row>
    <row r="37" spans="1:2" ht="20.100000000000001" customHeight="1" x14ac:dyDescent="0.2">
      <c r="A37" s="27">
        <v>34</v>
      </c>
      <c r="B37" s="28" t="s">
        <v>165</v>
      </c>
    </row>
    <row r="38" spans="1:2" ht="20.100000000000001" customHeight="1" x14ac:dyDescent="0.2">
      <c r="A38" s="27">
        <v>35</v>
      </c>
      <c r="B38" s="28" t="s">
        <v>166</v>
      </c>
    </row>
    <row r="39" spans="1:2" ht="20.100000000000001" customHeight="1" x14ac:dyDescent="0.2">
      <c r="A39" s="27">
        <v>36</v>
      </c>
      <c r="B39" s="28" t="s">
        <v>167</v>
      </c>
    </row>
    <row r="40" spans="1:2" ht="20.100000000000001" customHeight="1" x14ac:dyDescent="0.2">
      <c r="A40" s="27">
        <v>37</v>
      </c>
      <c r="B40" s="28" t="s">
        <v>168</v>
      </c>
    </row>
    <row r="41" spans="1:2" ht="20.100000000000001" customHeight="1" x14ac:dyDescent="0.2">
      <c r="A41" s="27">
        <v>38</v>
      </c>
      <c r="B41" s="28" t="s">
        <v>169</v>
      </c>
    </row>
    <row r="42" spans="1:2" ht="20.100000000000001" customHeight="1" x14ac:dyDescent="0.2">
      <c r="A42" s="27">
        <v>39</v>
      </c>
      <c r="B42" s="28" t="s">
        <v>170</v>
      </c>
    </row>
    <row r="43" spans="1:2" ht="20.100000000000001" customHeight="1" x14ac:dyDescent="0.2">
      <c r="A43" s="27">
        <v>40</v>
      </c>
      <c r="B43" s="28" t="s">
        <v>171</v>
      </c>
    </row>
    <row r="44" spans="1:2" ht="20.100000000000001" customHeight="1" x14ac:dyDescent="0.2">
      <c r="A44" s="27">
        <v>41</v>
      </c>
      <c r="B44" s="28" t="s">
        <v>172</v>
      </c>
    </row>
    <row r="45" spans="1:2" ht="20.100000000000001" customHeight="1" x14ac:dyDescent="0.2">
      <c r="A45" s="27">
        <v>42</v>
      </c>
      <c r="B45" s="28" t="s">
        <v>173</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8" customWidth="1"/>
    <col min="2" max="2" width="10.7109375" style="198" customWidth="1"/>
    <col min="3" max="3" width="27.85546875" style="198" customWidth="1"/>
    <col min="4" max="4" width="28.85546875" style="198" customWidth="1"/>
    <col min="5" max="5" width="26.28515625" style="198" customWidth="1"/>
    <col min="6" max="6" width="17.140625" style="198" customWidth="1"/>
    <col min="7" max="7" width="16.7109375" style="198" customWidth="1"/>
    <col min="8" max="16384" width="9.140625" style="198"/>
  </cols>
  <sheetData>
    <row r="1" spans="1:9" ht="18.75" x14ac:dyDescent="0.3">
      <c r="A1" s="179" t="str">
        <f>Certification!A3</f>
        <v>Residential Refrigerators, Refrigerator-Freezers, and Freezers</v>
      </c>
      <c r="C1" s="259" t="s">
        <v>135</v>
      </c>
      <c r="D1" s="259"/>
      <c r="E1" s="259"/>
      <c r="F1" s="259"/>
    </row>
    <row r="2" spans="1:9" ht="18.75" x14ac:dyDescent="0.3">
      <c r="A2" s="179" t="str">
        <f>Certification!A4</f>
        <v>4.4</v>
      </c>
      <c r="C2" s="199"/>
      <c r="E2" s="200"/>
      <c r="F2" s="200"/>
    </row>
    <row r="3" spans="1:9" ht="37.5" customHeight="1" x14ac:dyDescent="0.25">
      <c r="C3" s="260" t="s">
        <v>136</v>
      </c>
      <c r="D3" s="261"/>
      <c r="E3" s="261"/>
      <c r="F3" s="262"/>
    </row>
    <row r="4" spans="1:9" ht="48.75" customHeight="1" x14ac:dyDescent="0.3">
      <c r="C4" s="199"/>
      <c r="E4" s="200"/>
      <c r="F4" s="200"/>
    </row>
    <row r="5" spans="1:9" ht="15.75" customHeight="1" x14ac:dyDescent="0.3">
      <c r="C5" s="199"/>
      <c r="E5" s="200"/>
      <c r="F5" s="200"/>
    </row>
    <row r="6" spans="1:9" ht="92.1" customHeight="1" x14ac:dyDescent="0.25">
      <c r="B6" s="266" t="s">
        <v>103</v>
      </c>
      <c r="C6" s="267"/>
      <c r="D6" s="267"/>
      <c r="E6" s="267"/>
      <c r="F6" s="267"/>
      <c r="G6" s="268"/>
    </row>
    <row r="7" spans="1:9" ht="13.5" customHeight="1" x14ac:dyDescent="0.25">
      <c r="B7" s="263" t="s">
        <v>137</v>
      </c>
      <c r="C7" s="264"/>
      <c r="D7" s="264"/>
      <c r="E7" s="264"/>
      <c r="F7" s="264"/>
      <c r="G7" s="265"/>
    </row>
    <row r="8" spans="1:9" ht="15.75" customHeight="1" x14ac:dyDescent="0.25">
      <c r="B8" s="197"/>
      <c r="C8" s="197"/>
      <c r="D8" s="197"/>
      <c r="E8" s="197"/>
      <c r="F8" s="197"/>
    </row>
    <row r="9" spans="1:9" ht="4.5" customHeight="1" x14ac:dyDescent="0.25">
      <c r="B9" s="201"/>
      <c r="C9" s="201"/>
      <c r="D9" s="201"/>
      <c r="E9" s="201"/>
      <c r="F9" s="201"/>
      <c r="G9" s="201"/>
      <c r="H9" s="197"/>
    </row>
    <row r="11" spans="1:9" ht="18.75" customHeight="1" x14ac:dyDescent="0.25">
      <c r="B11" s="269" t="s">
        <v>104</v>
      </c>
      <c r="C11" s="269"/>
    </row>
    <row r="12" spans="1:9" ht="36.75" customHeight="1" x14ac:dyDescent="0.25">
      <c r="B12" s="269"/>
      <c r="C12" s="269"/>
    </row>
    <row r="14" spans="1:9" ht="15.75" x14ac:dyDescent="0.25">
      <c r="B14" s="202" t="s">
        <v>105</v>
      </c>
      <c r="C14" s="203"/>
    </row>
    <row r="15" spans="1:9" ht="15" customHeight="1" x14ac:dyDescent="0.25">
      <c r="B15" s="202"/>
      <c r="C15" s="203"/>
    </row>
    <row r="16" spans="1:9" x14ac:dyDescent="0.25">
      <c r="C16" s="204" t="s">
        <v>106</v>
      </c>
      <c r="D16" s="204" t="s">
        <v>107</v>
      </c>
      <c r="E16" s="204"/>
      <c r="F16" s="205"/>
      <c r="G16" s="205"/>
      <c r="H16" s="206"/>
      <c r="I16" s="206"/>
    </row>
    <row r="17" spans="2:18" ht="16.5" customHeight="1" x14ac:dyDescent="0.25">
      <c r="B17" s="207"/>
      <c r="C17" s="207"/>
      <c r="D17" s="207"/>
      <c r="E17" s="207"/>
      <c r="F17" s="207"/>
      <c r="G17" s="207"/>
      <c r="H17" s="207"/>
      <c r="I17" s="207"/>
      <c r="J17" s="207"/>
      <c r="K17" s="207"/>
      <c r="L17" s="207"/>
      <c r="M17" s="207"/>
      <c r="N17" s="207"/>
      <c r="O17" s="207"/>
      <c r="P17" s="207"/>
      <c r="Q17" s="207"/>
      <c r="R17" s="207"/>
    </row>
    <row r="18" spans="2:18" ht="16.5" customHeight="1" x14ac:dyDescent="0.25">
      <c r="B18" s="207"/>
      <c r="C18" s="208" t="s">
        <v>75</v>
      </c>
      <c r="D18" s="207"/>
      <c r="E18" s="207"/>
      <c r="F18" s="207"/>
      <c r="G18" s="207"/>
      <c r="H18" s="207"/>
      <c r="I18" s="207"/>
      <c r="J18" s="207"/>
      <c r="K18" s="207"/>
      <c r="L18" s="207"/>
      <c r="M18" s="207"/>
      <c r="N18" s="207"/>
      <c r="O18" s="207"/>
      <c r="P18" s="207"/>
      <c r="Q18" s="207"/>
      <c r="R18" s="207"/>
    </row>
    <row r="19" spans="2:18" ht="12.75" customHeight="1" x14ac:dyDescent="0.25">
      <c r="B19" s="207"/>
      <c r="C19" s="209" t="s">
        <v>50</v>
      </c>
      <c r="D19" s="207"/>
      <c r="E19" s="207"/>
      <c r="F19" s="207"/>
      <c r="G19" s="207"/>
      <c r="H19" s="207"/>
      <c r="I19" s="207"/>
      <c r="J19" s="207"/>
      <c r="K19" s="207"/>
      <c r="L19" s="207"/>
      <c r="M19" s="207"/>
      <c r="N19" s="207"/>
      <c r="O19" s="207"/>
      <c r="P19" s="207"/>
      <c r="Q19" s="207"/>
      <c r="R19" s="207"/>
    </row>
    <row r="20" spans="2:18" ht="16.5" customHeight="1" x14ac:dyDescent="0.25">
      <c r="B20" s="207"/>
      <c r="C20" s="210" t="s">
        <v>108</v>
      </c>
      <c r="D20" s="207"/>
      <c r="E20" s="207"/>
      <c r="F20" s="207"/>
      <c r="G20" s="207"/>
      <c r="H20" s="207"/>
      <c r="I20" s="207"/>
      <c r="J20" s="207"/>
      <c r="K20" s="207"/>
      <c r="L20" s="207"/>
      <c r="M20" s="207"/>
      <c r="N20" s="207"/>
      <c r="O20" s="207"/>
      <c r="P20" s="207"/>
      <c r="Q20" s="207"/>
      <c r="R20" s="207"/>
    </row>
    <row r="21" spans="2:18" ht="16.5" customHeight="1" x14ac:dyDescent="0.25">
      <c r="B21" s="207"/>
      <c r="C21" s="211" t="s">
        <v>109</v>
      </c>
      <c r="D21" s="207"/>
      <c r="E21" s="207"/>
      <c r="J21" s="207"/>
      <c r="K21" s="207"/>
      <c r="L21" s="207"/>
      <c r="M21" s="207"/>
      <c r="N21" s="207"/>
      <c r="O21" s="207"/>
      <c r="P21" s="207"/>
      <c r="Q21" s="207"/>
      <c r="R21" s="207"/>
    </row>
    <row r="22" spans="2:18" ht="16.5" customHeight="1" x14ac:dyDescent="0.25">
      <c r="B22" s="207"/>
      <c r="C22" s="212" t="s">
        <v>110</v>
      </c>
      <c r="D22" s="207"/>
      <c r="E22" s="207"/>
      <c r="F22" s="207"/>
      <c r="G22" s="207"/>
      <c r="H22" s="207"/>
      <c r="I22" s="207"/>
      <c r="J22" s="207"/>
      <c r="K22" s="207"/>
      <c r="L22" s="207"/>
      <c r="M22" s="207"/>
      <c r="N22" s="207"/>
      <c r="O22" s="207"/>
      <c r="P22" s="207"/>
      <c r="Q22" s="207"/>
      <c r="R22" s="207"/>
    </row>
    <row r="23" spans="2:18" ht="14.25" customHeight="1" x14ac:dyDescent="0.25">
      <c r="B23" s="207"/>
      <c r="C23" s="207"/>
      <c r="D23" s="207"/>
      <c r="E23" s="207"/>
      <c r="F23" s="207"/>
      <c r="G23" s="207"/>
      <c r="H23" s="207"/>
      <c r="I23" s="207"/>
      <c r="J23" s="207"/>
      <c r="K23" s="207"/>
      <c r="L23" s="207"/>
      <c r="M23" s="207"/>
      <c r="N23" s="207"/>
      <c r="O23" s="207"/>
      <c r="P23" s="207"/>
      <c r="Q23" s="207"/>
      <c r="R23" s="207"/>
    </row>
    <row r="24" spans="2:18" ht="14.25" customHeight="1" x14ac:dyDescent="0.25">
      <c r="B24" s="213"/>
      <c r="C24" s="270" t="s">
        <v>52</v>
      </c>
      <c r="D24" s="270"/>
      <c r="E24" s="270"/>
      <c r="F24" s="270"/>
      <c r="G24" s="207"/>
      <c r="H24" s="207"/>
      <c r="I24" s="207"/>
      <c r="J24" s="207"/>
      <c r="K24" s="207"/>
      <c r="L24" s="207"/>
      <c r="M24" s="207"/>
      <c r="N24" s="207"/>
      <c r="O24" s="207"/>
      <c r="P24" s="207"/>
      <c r="Q24" s="207"/>
      <c r="R24" s="207"/>
    </row>
    <row r="25" spans="2:18" ht="14.25" customHeight="1" x14ac:dyDescent="0.25">
      <c r="B25" s="207"/>
      <c r="C25" s="207"/>
      <c r="D25" s="207"/>
      <c r="E25" s="207"/>
      <c r="F25" s="207"/>
      <c r="G25" s="207"/>
      <c r="H25" s="207"/>
      <c r="I25" s="207"/>
      <c r="J25" s="207"/>
      <c r="K25" s="207"/>
      <c r="L25" s="207"/>
      <c r="M25" s="207"/>
      <c r="N25" s="207"/>
      <c r="O25" s="207"/>
      <c r="P25" s="207"/>
      <c r="Q25" s="207"/>
      <c r="R25" s="207"/>
    </row>
    <row r="26" spans="2:18" ht="14.25" customHeight="1" x14ac:dyDescent="0.25">
      <c r="B26" s="207"/>
      <c r="C26" s="214" t="s">
        <v>56</v>
      </c>
      <c r="D26" s="215"/>
      <c r="E26" s="216"/>
      <c r="F26" s="217"/>
      <c r="G26" s="207"/>
      <c r="H26" s="207"/>
      <c r="I26" s="207"/>
      <c r="J26" s="207"/>
      <c r="K26" s="207"/>
      <c r="L26" s="207"/>
      <c r="M26" s="207"/>
      <c r="N26" s="207"/>
      <c r="O26" s="207"/>
      <c r="P26" s="207"/>
      <c r="Q26" s="207"/>
      <c r="R26" s="207"/>
    </row>
    <row r="27" spans="2:18" ht="14.25" customHeight="1" x14ac:dyDescent="0.25">
      <c r="B27" s="207"/>
      <c r="C27" s="214" t="s">
        <v>55</v>
      </c>
      <c r="D27" s="215"/>
      <c r="E27" s="216"/>
      <c r="F27" s="217"/>
      <c r="G27" s="207"/>
      <c r="H27" s="207"/>
      <c r="I27" s="207"/>
      <c r="J27" s="207"/>
      <c r="K27" s="207"/>
      <c r="L27" s="207"/>
      <c r="M27" s="207"/>
      <c r="N27" s="207"/>
      <c r="O27" s="207"/>
      <c r="P27" s="207"/>
      <c r="Q27" s="207"/>
      <c r="R27" s="207"/>
    </row>
    <row r="28" spans="2:18" ht="14.25" customHeight="1" x14ac:dyDescent="0.25">
      <c r="B28" s="207"/>
      <c r="C28" s="214" t="s">
        <v>54</v>
      </c>
      <c r="D28" s="215"/>
      <c r="E28" s="216"/>
      <c r="F28" s="217"/>
      <c r="G28" s="207"/>
      <c r="H28" s="207"/>
      <c r="I28" s="207"/>
      <c r="J28" s="207"/>
      <c r="K28" s="207"/>
      <c r="L28" s="207"/>
      <c r="M28" s="207"/>
      <c r="N28" s="207"/>
      <c r="O28" s="207"/>
      <c r="P28" s="207"/>
      <c r="Q28" s="207"/>
      <c r="R28" s="207"/>
    </row>
    <row r="29" spans="2:18" ht="14.25" customHeight="1" x14ac:dyDescent="0.25">
      <c r="B29" s="207"/>
      <c r="C29" s="214" t="s">
        <v>53</v>
      </c>
      <c r="D29" s="215"/>
      <c r="E29" s="216"/>
      <c r="F29" s="217"/>
      <c r="G29" s="207"/>
      <c r="H29" s="207"/>
      <c r="I29" s="207"/>
      <c r="J29" s="207"/>
      <c r="K29" s="207"/>
      <c r="L29" s="207"/>
      <c r="M29" s="207"/>
      <c r="N29" s="207"/>
      <c r="O29" s="207"/>
      <c r="P29" s="207"/>
      <c r="Q29" s="207"/>
      <c r="R29" s="207"/>
    </row>
    <row r="30" spans="2:18" ht="14.25" customHeight="1" x14ac:dyDescent="0.25">
      <c r="B30" s="207"/>
      <c r="C30" s="214" t="s">
        <v>58</v>
      </c>
      <c r="D30" s="215"/>
      <c r="E30" s="216"/>
      <c r="F30" s="217"/>
      <c r="G30" s="207"/>
      <c r="H30" s="207"/>
      <c r="I30" s="207"/>
      <c r="J30" s="207"/>
      <c r="K30" s="207"/>
      <c r="L30" s="207"/>
      <c r="M30" s="207"/>
      <c r="N30" s="207"/>
      <c r="O30" s="207"/>
      <c r="P30" s="207"/>
      <c r="Q30" s="207"/>
      <c r="R30" s="207"/>
    </row>
    <row r="31" spans="2:18" ht="14.25" customHeight="1" x14ac:dyDescent="0.25">
      <c r="B31" s="207"/>
      <c r="C31" s="214" t="s">
        <v>111</v>
      </c>
      <c r="D31" s="215"/>
      <c r="E31" s="216"/>
      <c r="F31" s="217"/>
      <c r="G31" s="207"/>
      <c r="H31" s="207"/>
      <c r="I31" s="207"/>
      <c r="J31" s="207"/>
      <c r="K31" s="207"/>
      <c r="L31" s="207"/>
      <c r="M31" s="207"/>
      <c r="N31" s="207"/>
      <c r="O31" s="207"/>
      <c r="P31" s="207"/>
      <c r="Q31" s="207"/>
      <c r="R31" s="207"/>
    </row>
    <row r="32" spans="2:18" ht="54.75" customHeight="1" x14ac:dyDescent="0.25">
      <c r="B32" s="207"/>
      <c r="C32" s="218" t="s">
        <v>112</v>
      </c>
      <c r="D32" s="215"/>
      <c r="E32" s="216"/>
      <c r="F32" s="217"/>
      <c r="G32" s="207"/>
      <c r="H32" s="207"/>
      <c r="I32" s="207"/>
      <c r="J32" s="207"/>
      <c r="K32" s="207"/>
      <c r="L32" s="207"/>
      <c r="M32" s="207"/>
      <c r="N32" s="207"/>
      <c r="O32" s="207"/>
      <c r="P32" s="207"/>
      <c r="Q32" s="207"/>
      <c r="R32" s="207"/>
    </row>
    <row r="33" spans="2:18" ht="14.25" customHeight="1" x14ac:dyDescent="0.25">
      <c r="B33" s="207"/>
      <c r="C33" s="214"/>
      <c r="D33" s="206"/>
      <c r="E33" s="206"/>
      <c r="F33" s="206"/>
      <c r="G33" s="207"/>
      <c r="H33" s="207"/>
      <c r="I33" s="207"/>
      <c r="J33" s="207"/>
      <c r="K33" s="207"/>
      <c r="L33" s="207"/>
      <c r="M33" s="207"/>
      <c r="N33" s="207"/>
      <c r="O33" s="207"/>
      <c r="P33" s="207"/>
      <c r="Q33" s="207"/>
      <c r="R33" s="207"/>
    </row>
    <row r="34" spans="2:18" x14ac:dyDescent="0.25">
      <c r="C34" s="219" t="s">
        <v>113</v>
      </c>
    </row>
    <row r="36" spans="2:18" x14ac:dyDescent="0.25">
      <c r="C36" s="204" t="s">
        <v>114</v>
      </c>
      <c r="D36" s="204" t="s">
        <v>115</v>
      </c>
      <c r="E36" s="204"/>
      <c r="F36" s="205"/>
      <c r="G36" s="205"/>
      <c r="H36" s="206"/>
      <c r="I36" s="206"/>
    </row>
    <row r="37" spans="2:18" x14ac:dyDescent="0.25">
      <c r="C37" s="200"/>
      <c r="D37" s="200"/>
      <c r="E37" s="200"/>
      <c r="H37" s="206"/>
      <c r="I37" s="206"/>
    </row>
    <row r="38" spans="2:18" ht="74.25" customHeight="1" x14ac:dyDescent="0.25">
      <c r="C38" s="271" t="s">
        <v>138</v>
      </c>
      <c r="D38" s="272"/>
      <c r="E38" s="272"/>
      <c r="F38" s="272"/>
      <c r="G38" s="273"/>
      <c r="H38" s="206"/>
      <c r="I38" s="206"/>
    </row>
    <row r="40" spans="2:18" ht="55.5" customHeight="1" x14ac:dyDescent="0.25">
      <c r="C40" s="218" t="s">
        <v>82</v>
      </c>
      <c r="D40" s="215"/>
      <c r="E40" s="216"/>
      <c r="F40" s="217"/>
    </row>
    <row r="41" spans="2:18" ht="13.5" customHeight="1" x14ac:dyDescent="0.25">
      <c r="C41" s="218"/>
      <c r="D41" s="206"/>
      <c r="E41" s="206"/>
      <c r="F41" s="206"/>
    </row>
    <row r="42" spans="2:18" x14ac:dyDescent="0.25">
      <c r="C42" s="281" t="s">
        <v>116</v>
      </c>
      <c r="D42" s="282"/>
      <c r="E42" s="282"/>
      <c r="F42" s="282"/>
      <c r="G42" s="283"/>
      <c r="H42" s="206"/>
    </row>
    <row r="44" spans="2:18" x14ac:dyDescent="0.25">
      <c r="B44" s="220" t="s">
        <v>117</v>
      </c>
      <c r="C44" s="214" t="s">
        <v>56</v>
      </c>
      <c r="D44" s="215"/>
      <c r="E44" s="216"/>
      <c r="F44" s="217"/>
    </row>
    <row r="45" spans="2:18" x14ac:dyDescent="0.25">
      <c r="C45" s="214" t="s">
        <v>55</v>
      </c>
      <c r="D45" s="215"/>
      <c r="E45" s="216"/>
      <c r="F45" s="217"/>
    </row>
    <row r="46" spans="2:18" x14ac:dyDescent="0.25">
      <c r="C46" s="214" t="s">
        <v>69</v>
      </c>
      <c r="D46" s="215"/>
      <c r="E46" s="216"/>
      <c r="F46" s="217"/>
    </row>
    <row r="47" spans="2:18" x14ac:dyDescent="0.25">
      <c r="C47" s="214" t="s">
        <v>29</v>
      </c>
      <c r="D47" s="215"/>
      <c r="E47" s="216"/>
      <c r="F47" s="217"/>
    </row>
    <row r="48" spans="2:18" x14ac:dyDescent="0.25">
      <c r="C48" s="214" t="s">
        <v>59</v>
      </c>
      <c r="D48" s="215"/>
      <c r="E48" s="216"/>
      <c r="F48" s="217"/>
    </row>
    <row r="49" spans="3:7" x14ac:dyDescent="0.25">
      <c r="C49" s="214" t="s">
        <v>60</v>
      </c>
      <c r="D49" s="215"/>
      <c r="E49" s="216"/>
      <c r="F49" s="217"/>
    </row>
    <row r="50" spans="3:7" ht="9" customHeight="1" x14ac:dyDescent="0.25"/>
    <row r="51" spans="3:7" ht="15" customHeight="1" x14ac:dyDescent="0.25">
      <c r="C51" s="284" t="s">
        <v>118</v>
      </c>
      <c r="D51" s="221" t="s">
        <v>119</v>
      </c>
      <c r="E51" s="222"/>
      <c r="F51" s="223"/>
    </row>
    <row r="52" spans="3:7" ht="23.25" customHeight="1" x14ac:dyDescent="0.25">
      <c r="C52" s="284"/>
      <c r="D52" s="285" t="s">
        <v>120</v>
      </c>
      <c r="E52" s="286"/>
      <c r="F52" s="287"/>
    </row>
    <row r="53" spans="3:7" x14ac:dyDescent="0.25">
      <c r="C53" s="284"/>
      <c r="D53" s="224" t="s">
        <v>121</v>
      </c>
      <c r="E53" s="225"/>
      <c r="F53" s="226"/>
    </row>
    <row r="54" spans="3:7" ht="9" customHeight="1" x14ac:dyDescent="0.25"/>
    <row r="55" spans="3:7" ht="41.25" customHeight="1" x14ac:dyDescent="0.25">
      <c r="C55" s="227" t="s">
        <v>122</v>
      </c>
      <c r="D55" s="215"/>
      <c r="E55" s="216"/>
      <c r="F55" s="217"/>
    </row>
    <row r="56" spans="3:7" ht="9" customHeight="1" x14ac:dyDescent="0.25"/>
    <row r="57" spans="3:7" ht="26.25" x14ac:dyDescent="0.25">
      <c r="C57" s="227" t="s">
        <v>61</v>
      </c>
      <c r="D57" s="215"/>
      <c r="E57" s="216"/>
      <c r="F57" s="217"/>
    </row>
    <row r="59" spans="3:7" x14ac:dyDescent="0.25">
      <c r="C59" s="204" t="s">
        <v>123</v>
      </c>
      <c r="D59" s="204" t="s">
        <v>124</v>
      </c>
      <c r="E59" s="204"/>
      <c r="F59" s="205"/>
      <c r="G59" s="205"/>
    </row>
    <row r="60" spans="3:7" x14ac:dyDescent="0.25">
      <c r="C60" s="200"/>
      <c r="D60" s="200"/>
      <c r="E60" s="200"/>
    </row>
    <row r="61" spans="3:7" ht="60" customHeight="1" x14ac:dyDescent="0.25">
      <c r="C61" s="271" t="s">
        <v>125</v>
      </c>
      <c r="D61" s="272"/>
      <c r="E61" s="272"/>
      <c r="F61" s="272"/>
      <c r="G61" s="273"/>
    </row>
    <row r="63" spans="3:7" ht="7.5" customHeight="1" x14ac:dyDescent="0.25"/>
    <row r="64" spans="3:7" ht="26.25" x14ac:dyDescent="0.25">
      <c r="C64" s="218" t="s">
        <v>126</v>
      </c>
      <c r="D64" s="215"/>
      <c r="E64" s="216"/>
      <c r="F64" s="217"/>
    </row>
    <row r="65" spans="2:8" x14ac:dyDescent="0.25">
      <c r="C65" s="214" t="s">
        <v>127</v>
      </c>
      <c r="D65" s="215"/>
      <c r="E65" s="216"/>
      <c r="F65" s="217"/>
    </row>
    <row r="66" spans="2:8" x14ac:dyDescent="0.25">
      <c r="C66" s="214" t="s">
        <v>128</v>
      </c>
      <c r="D66" s="215"/>
      <c r="E66" s="216"/>
      <c r="F66" s="217"/>
    </row>
    <row r="69" spans="2:8" ht="4.5" customHeight="1" x14ac:dyDescent="0.25">
      <c r="B69" s="201"/>
      <c r="C69" s="201"/>
      <c r="D69" s="201"/>
      <c r="E69" s="201"/>
      <c r="F69" s="201"/>
      <c r="G69" s="201"/>
      <c r="H69" s="197"/>
    </row>
    <row r="71" spans="2:8" ht="18.75" customHeight="1" x14ac:dyDescent="0.25">
      <c r="B71" s="269" t="s">
        <v>129</v>
      </c>
      <c r="C71" s="269"/>
    </row>
    <row r="72" spans="2:8" ht="36.75" customHeight="1" x14ac:dyDescent="0.25">
      <c r="B72" s="269"/>
      <c r="C72" s="269"/>
    </row>
    <row r="74" spans="2:8" x14ac:dyDescent="0.25">
      <c r="B74" s="202" t="s">
        <v>130</v>
      </c>
    </row>
    <row r="76" spans="2:8" x14ac:dyDescent="0.25">
      <c r="C76" s="204" t="s">
        <v>106</v>
      </c>
      <c r="D76" s="204" t="s">
        <v>131</v>
      </c>
      <c r="E76" s="205"/>
      <c r="F76" s="205"/>
      <c r="G76" s="205"/>
    </row>
    <row r="78" spans="2:8" ht="135" customHeight="1" x14ac:dyDescent="0.25">
      <c r="C78" s="274" t="s">
        <v>132</v>
      </c>
      <c r="D78" s="275"/>
      <c r="E78" s="275"/>
      <c r="F78" s="275"/>
      <c r="G78" s="276"/>
    </row>
    <row r="101" spans="3:7" ht="17.25" customHeight="1" x14ac:dyDescent="0.25">
      <c r="C101" s="204" t="s">
        <v>114</v>
      </c>
      <c r="D101" s="277" t="s">
        <v>133</v>
      </c>
      <c r="E101" s="277"/>
      <c r="F101" s="277"/>
      <c r="G101" s="277"/>
    </row>
    <row r="102" spans="3:7" x14ac:dyDescent="0.25">
      <c r="C102" s="228"/>
      <c r="D102" s="228"/>
      <c r="E102" s="228"/>
      <c r="F102" s="206"/>
      <c r="G102" s="206"/>
    </row>
    <row r="103" spans="3:7" ht="44.25" customHeight="1" x14ac:dyDescent="0.25">
      <c r="C103" s="278" t="s">
        <v>134</v>
      </c>
      <c r="D103" s="279"/>
      <c r="E103" s="279"/>
      <c r="F103" s="279"/>
      <c r="G103" s="280"/>
    </row>
    <row r="104" spans="3:7" x14ac:dyDescent="0.25">
      <c r="C104" s="228"/>
      <c r="D104" s="228"/>
      <c r="E104" s="228"/>
      <c r="F104" s="206"/>
      <c r="G104" s="206"/>
    </row>
  </sheetData>
  <sheetProtection password="E076" sheet="1" objects="1"/>
  <mergeCells count="15">
    <mergeCell ref="C103:G103"/>
    <mergeCell ref="C38:G38"/>
    <mergeCell ref="C42:G42"/>
    <mergeCell ref="C51:C53"/>
    <mergeCell ref="D52:F52"/>
    <mergeCell ref="C24:F24"/>
    <mergeCell ref="C61:G61"/>
    <mergeCell ref="B71:C72"/>
    <mergeCell ref="C78:G78"/>
    <mergeCell ref="D101:G101"/>
    <mergeCell ref="C1:F1"/>
    <mergeCell ref="C3:F3"/>
    <mergeCell ref="B7:G7"/>
    <mergeCell ref="B6:G6"/>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2011-03-11T23:19:10Z</cp:lastPrinted>
  <dcterms:created xsi:type="dcterms:W3CDTF">2007-08-23T20:46:35Z</dcterms:created>
  <dcterms:modified xsi:type="dcterms:W3CDTF">2014-02-26T19:24:41Z</dcterms:modified>
</cp:coreProperties>
</file>