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E076" lockStructure="1"/>
  <bookViews>
    <workbookView xWindow="0" yWindow="30" windowWidth="19035" windowHeight="9720"/>
  </bookViews>
  <sheets>
    <sheet name="Certification" sheetId="5" r:id="rId1"/>
    <sheet name="Input" sheetId="1" r:id="rId2"/>
    <sheet name="Product Description" sheetId="2" r:id="rId3"/>
    <sheet name="Instructions" sheetId="4" r:id="rId4"/>
  </sheets>
  <definedNames>
    <definedName name="INPUT">Input!$C$11:$X$110</definedName>
    <definedName name="No_of_Columns">Input!$AZ$11</definedName>
    <definedName name="No_of_Product_Classes">Input!$AZ$12</definedName>
    <definedName name="PrClDesc">'Product Description'!$A$4:$B$4</definedName>
    <definedName name="_xlnm.Print_Area" localSheetId="1">Input!$A:$X</definedName>
    <definedName name="_xlnm.Print_Area" localSheetId="3">Instructions!$A$1:$G$124</definedName>
    <definedName name="_xlnm.Print_Titles" localSheetId="1">Input!$10:$10</definedName>
  </definedNames>
  <calcPr calcId="145621"/>
</workbook>
</file>

<file path=xl/calcChain.xml><?xml version="1.0" encoding="utf-8"?>
<calcChain xmlns="http://schemas.openxmlformats.org/spreadsheetml/2006/main">
  <c r="AR12" i="1" l="1"/>
  <c r="AR13" i="1"/>
  <c r="AR14" i="1"/>
  <c r="AR15" i="1"/>
  <c r="AR16" i="1"/>
  <c r="AR17" i="1"/>
  <c r="AR18" i="1"/>
  <c r="AR19" i="1"/>
  <c r="AR20" i="1"/>
  <c r="AR21" i="1"/>
  <c r="AR22" i="1"/>
  <c r="AR23" i="1"/>
  <c r="AR24" i="1"/>
  <c r="AR25" i="1"/>
  <c r="AR26" i="1"/>
  <c r="AR27" i="1"/>
  <c r="AR28" i="1"/>
  <c r="AR29" i="1"/>
  <c r="AR30" i="1"/>
  <c r="AR31" i="1"/>
  <c r="AR32" i="1"/>
  <c r="AR33" i="1"/>
  <c r="AR34" i="1"/>
  <c r="AR35" i="1"/>
  <c r="AR36" i="1"/>
  <c r="AR37" i="1"/>
  <c r="AR38" i="1"/>
  <c r="AR39" i="1"/>
  <c r="AR40" i="1"/>
  <c r="AR41" i="1"/>
  <c r="AR42" i="1"/>
  <c r="AR43" i="1"/>
  <c r="AR44" i="1"/>
  <c r="AR45" i="1"/>
  <c r="AR46" i="1"/>
  <c r="AR47" i="1"/>
  <c r="AR48" i="1"/>
  <c r="AR49" i="1"/>
  <c r="AR50" i="1"/>
  <c r="AR51" i="1"/>
  <c r="AR52" i="1"/>
  <c r="AR53" i="1"/>
  <c r="AR54" i="1"/>
  <c r="AR55" i="1"/>
  <c r="AR56" i="1"/>
  <c r="AR57" i="1"/>
  <c r="AR58" i="1"/>
  <c r="AR59" i="1"/>
  <c r="AR60" i="1"/>
  <c r="AR61" i="1"/>
  <c r="AR62" i="1"/>
  <c r="AR63" i="1"/>
  <c r="AR64" i="1"/>
  <c r="AR65" i="1"/>
  <c r="AR66" i="1"/>
  <c r="AR67" i="1"/>
  <c r="AR68" i="1"/>
  <c r="AR69" i="1"/>
  <c r="AR70" i="1"/>
  <c r="AR71" i="1"/>
  <c r="AR72" i="1"/>
  <c r="AR73" i="1"/>
  <c r="AR74" i="1"/>
  <c r="AR75" i="1"/>
  <c r="AR76" i="1"/>
  <c r="AR77" i="1"/>
  <c r="AR78" i="1"/>
  <c r="AR79" i="1"/>
  <c r="AR80" i="1"/>
  <c r="AR81" i="1"/>
  <c r="AR82" i="1"/>
  <c r="AR83" i="1"/>
  <c r="AR84" i="1"/>
  <c r="AR85" i="1"/>
  <c r="AR86" i="1"/>
  <c r="AR87" i="1"/>
  <c r="AR88" i="1"/>
  <c r="AR89" i="1"/>
  <c r="AR90" i="1"/>
  <c r="AR91" i="1"/>
  <c r="AR92" i="1"/>
  <c r="AR93" i="1"/>
  <c r="AR94" i="1"/>
  <c r="AR95" i="1"/>
  <c r="AR96" i="1"/>
  <c r="AR97" i="1"/>
  <c r="AR98" i="1"/>
  <c r="AR99" i="1"/>
  <c r="AR100" i="1"/>
  <c r="AR101" i="1"/>
  <c r="AR102" i="1"/>
  <c r="AR103" i="1"/>
  <c r="AR104" i="1"/>
  <c r="AR105" i="1"/>
  <c r="AR106" i="1"/>
  <c r="AR107" i="1"/>
  <c r="AR108" i="1"/>
  <c r="AR109" i="1"/>
  <c r="AR110" i="1"/>
  <c r="AR11" i="1"/>
  <c r="AU12" i="1"/>
  <c r="AU13" i="1"/>
  <c r="AU14" i="1"/>
  <c r="AU15" i="1"/>
  <c r="AU16" i="1"/>
  <c r="AU17" i="1"/>
  <c r="AU18" i="1"/>
  <c r="AU19" i="1"/>
  <c r="AU20" i="1"/>
  <c r="AU21" i="1"/>
  <c r="AU22" i="1"/>
  <c r="AU23" i="1"/>
  <c r="AU24" i="1"/>
  <c r="AU25" i="1"/>
  <c r="AU26" i="1"/>
  <c r="AU27" i="1"/>
  <c r="AU28" i="1"/>
  <c r="AU29" i="1"/>
  <c r="AU30" i="1"/>
  <c r="AU31" i="1"/>
  <c r="AU32" i="1"/>
  <c r="AU33" i="1"/>
  <c r="AU34" i="1"/>
  <c r="AU35" i="1"/>
  <c r="AU36" i="1"/>
  <c r="AU37" i="1"/>
  <c r="AU38" i="1"/>
  <c r="AU39" i="1"/>
  <c r="AU40" i="1"/>
  <c r="AU41" i="1"/>
  <c r="AU42" i="1"/>
  <c r="AU43" i="1"/>
  <c r="AU44" i="1"/>
  <c r="AU45" i="1"/>
  <c r="AU46" i="1"/>
  <c r="AU47" i="1"/>
  <c r="AU48" i="1"/>
  <c r="AU49" i="1"/>
  <c r="AU50" i="1"/>
  <c r="AU51" i="1"/>
  <c r="AU52" i="1"/>
  <c r="AU53" i="1"/>
  <c r="AU54" i="1"/>
  <c r="AU55" i="1"/>
  <c r="AU56" i="1"/>
  <c r="AU57" i="1"/>
  <c r="AU58" i="1"/>
  <c r="AU59" i="1"/>
  <c r="AU60" i="1"/>
  <c r="AU61" i="1"/>
  <c r="AU62" i="1"/>
  <c r="AU63" i="1"/>
  <c r="AU64" i="1"/>
  <c r="AU65" i="1"/>
  <c r="AU66" i="1"/>
  <c r="AU67" i="1"/>
  <c r="AU68" i="1"/>
  <c r="AU69" i="1"/>
  <c r="AU70" i="1"/>
  <c r="AU71" i="1"/>
  <c r="AU72" i="1"/>
  <c r="AU73" i="1"/>
  <c r="AU74" i="1"/>
  <c r="AU75" i="1"/>
  <c r="AU76" i="1"/>
  <c r="AU77" i="1"/>
  <c r="AU78" i="1"/>
  <c r="AU79" i="1"/>
  <c r="AU80" i="1"/>
  <c r="AU81" i="1"/>
  <c r="AU82" i="1"/>
  <c r="AU83" i="1"/>
  <c r="AU84" i="1"/>
  <c r="AU85" i="1"/>
  <c r="AU86" i="1"/>
  <c r="AU87" i="1"/>
  <c r="AU88" i="1"/>
  <c r="AU89" i="1"/>
  <c r="AU90" i="1"/>
  <c r="AU91" i="1"/>
  <c r="AU92" i="1"/>
  <c r="AU93" i="1"/>
  <c r="AU94" i="1"/>
  <c r="AU95" i="1"/>
  <c r="AU96" i="1"/>
  <c r="AU97" i="1"/>
  <c r="AU98" i="1"/>
  <c r="AU99" i="1"/>
  <c r="AU100" i="1"/>
  <c r="AU101" i="1"/>
  <c r="AU102" i="1"/>
  <c r="AU103" i="1"/>
  <c r="AU104" i="1"/>
  <c r="AU105" i="1"/>
  <c r="AU106" i="1"/>
  <c r="AU107" i="1"/>
  <c r="AU108" i="1"/>
  <c r="AU109" i="1"/>
  <c r="AU110" i="1"/>
  <c r="AN9" i="1"/>
  <c r="AU11" i="1"/>
  <c r="AS12" i="1"/>
  <c r="AT12" i="1"/>
  <c r="AS13" i="1"/>
  <c r="AT13" i="1"/>
  <c r="AS14" i="1"/>
  <c r="AT14" i="1"/>
  <c r="AS15" i="1"/>
  <c r="AT15" i="1"/>
  <c r="AS16" i="1"/>
  <c r="AT16" i="1"/>
  <c r="AS17" i="1"/>
  <c r="AT17" i="1"/>
  <c r="AS18" i="1"/>
  <c r="AT18" i="1"/>
  <c r="AS19" i="1"/>
  <c r="AT19" i="1"/>
  <c r="AS20" i="1"/>
  <c r="AT20" i="1"/>
  <c r="AS21" i="1"/>
  <c r="AT21" i="1"/>
  <c r="AS22" i="1"/>
  <c r="AT22" i="1"/>
  <c r="AS23" i="1"/>
  <c r="AT23" i="1"/>
  <c r="AS24" i="1"/>
  <c r="AT24" i="1"/>
  <c r="AS25" i="1"/>
  <c r="AT25" i="1"/>
  <c r="AS26" i="1"/>
  <c r="AT26" i="1"/>
  <c r="AS27" i="1"/>
  <c r="AT27" i="1"/>
  <c r="AS28" i="1"/>
  <c r="AT28" i="1"/>
  <c r="AS29" i="1"/>
  <c r="AT29" i="1"/>
  <c r="AS30" i="1"/>
  <c r="AT30" i="1"/>
  <c r="AS31" i="1"/>
  <c r="AT31" i="1"/>
  <c r="AS32" i="1"/>
  <c r="AT32" i="1"/>
  <c r="AS33" i="1"/>
  <c r="AT33" i="1"/>
  <c r="AS34" i="1"/>
  <c r="AT34" i="1"/>
  <c r="AS35" i="1"/>
  <c r="AT35" i="1"/>
  <c r="AS36" i="1"/>
  <c r="AT36" i="1"/>
  <c r="AS37" i="1"/>
  <c r="AT37" i="1"/>
  <c r="AS38" i="1"/>
  <c r="AT38" i="1"/>
  <c r="AS39" i="1"/>
  <c r="AT39" i="1"/>
  <c r="AS40" i="1"/>
  <c r="AT40" i="1"/>
  <c r="AS41" i="1"/>
  <c r="AT41" i="1"/>
  <c r="AS42" i="1"/>
  <c r="AT42" i="1"/>
  <c r="AS43" i="1"/>
  <c r="AT43" i="1"/>
  <c r="AS44" i="1"/>
  <c r="AT44" i="1"/>
  <c r="AS45" i="1"/>
  <c r="AT45" i="1"/>
  <c r="AS46" i="1"/>
  <c r="AT46" i="1"/>
  <c r="AS47" i="1"/>
  <c r="AT47" i="1"/>
  <c r="AS48" i="1"/>
  <c r="AT48" i="1"/>
  <c r="AS49" i="1"/>
  <c r="AT49" i="1"/>
  <c r="AS50" i="1"/>
  <c r="AT50" i="1"/>
  <c r="AS51" i="1"/>
  <c r="AT51" i="1"/>
  <c r="AS52" i="1"/>
  <c r="AT52" i="1"/>
  <c r="AS53" i="1"/>
  <c r="AT53" i="1"/>
  <c r="AS54" i="1"/>
  <c r="AT54" i="1"/>
  <c r="AS55" i="1"/>
  <c r="AT55" i="1"/>
  <c r="AS56" i="1"/>
  <c r="AT56" i="1"/>
  <c r="AS57" i="1"/>
  <c r="AT57" i="1"/>
  <c r="AS58" i="1"/>
  <c r="AT58" i="1"/>
  <c r="AS59" i="1"/>
  <c r="AT59" i="1"/>
  <c r="AS60" i="1"/>
  <c r="AT60" i="1"/>
  <c r="AS61" i="1"/>
  <c r="AT61" i="1"/>
  <c r="AS62" i="1"/>
  <c r="AT62" i="1"/>
  <c r="AS63" i="1"/>
  <c r="AT63" i="1"/>
  <c r="AS64" i="1"/>
  <c r="AT64" i="1"/>
  <c r="AS65" i="1"/>
  <c r="AT65" i="1"/>
  <c r="AS66" i="1"/>
  <c r="AT66" i="1"/>
  <c r="AS67" i="1"/>
  <c r="AT67" i="1"/>
  <c r="AS68" i="1"/>
  <c r="AT68" i="1"/>
  <c r="AS69" i="1"/>
  <c r="AT69" i="1"/>
  <c r="AS70" i="1"/>
  <c r="AT70" i="1"/>
  <c r="AS71" i="1"/>
  <c r="AT71" i="1"/>
  <c r="AS72" i="1"/>
  <c r="AT72" i="1"/>
  <c r="AS73" i="1"/>
  <c r="AT73" i="1"/>
  <c r="AS74" i="1"/>
  <c r="AT74" i="1"/>
  <c r="AS75" i="1"/>
  <c r="AT75" i="1"/>
  <c r="AS76" i="1"/>
  <c r="AT76" i="1"/>
  <c r="AS77" i="1"/>
  <c r="AT77" i="1"/>
  <c r="AS78" i="1"/>
  <c r="AT78" i="1"/>
  <c r="AS79" i="1"/>
  <c r="AT79" i="1"/>
  <c r="AS80" i="1"/>
  <c r="AT80" i="1"/>
  <c r="AS81" i="1"/>
  <c r="AT81" i="1"/>
  <c r="AS82" i="1"/>
  <c r="AT82" i="1"/>
  <c r="AS83" i="1"/>
  <c r="AT83" i="1"/>
  <c r="AS84" i="1"/>
  <c r="AT84" i="1"/>
  <c r="AS85" i="1"/>
  <c r="AT85" i="1"/>
  <c r="AS86" i="1"/>
  <c r="AT86" i="1"/>
  <c r="AS87" i="1"/>
  <c r="AT87" i="1"/>
  <c r="AS88" i="1"/>
  <c r="AT88" i="1"/>
  <c r="AS89" i="1"/>
  <c r="AT89" i="1"/>
  <c r="AS90" i="1"/>
  <c r="AT90" i="1"/>
  <c r="AS91" i="1"/>
  <c r="AT91" i="1"/>
  <c r="AS92" i="1"/>
  <c r="AT92" i="1"/>
  <c r="AS93" i="1"/>
  <c r="AT93" i="1"/>
  <c r="AS94" i="1"/>
  <c r="AT94" i="1"/>
  <c r="AS95" i="1"/>
  <c r="AT95" i="1"/>
  <c r="AS96" i="1"/>
  <c r="AT96" i="1"/>
  <c r="AS97" i="1"/>
  <c r="AT97" i="1"/>
  <c r="AS98" i="1"/>
  <c r="AT98" i="1"/>
  <c r="AS99" i="1"/>
  <c r="AT99" i="1"/>
  <c r="AS100" i="1"/>
  <c r="AT100" i="1"/>
  <c r="AS101" i="1"/>
  <c r="AT101" i="1"/>
  <c r="AS102" i="1"/>
  <c r="AT102" i="1"/>
  <c r="AS103" i="1"/>
  <c r="AT103" i="1"/>
  <c r="AS104" i="1"/>
  <c r="AT104" i="1"/>
  <c r="AS105" i="1"/>
  <c r="AT105" i="1"/>
  <c r="AS106" i="1"/>
  <c r="AT106" i="1"/>
  <c r="AS107" i="1"/>
  <c r="AT107" i="1"/>
  <c r="AS108" i="1"/>
  <c r="AT108" i="1"/>
  <c r="AS109" i="1"/>
  <c r="AT109" i="1"/>
  <c r="AS110" i="1"/>
  <c r="AT110" i="1"/>
  <c r="AT11" i="1"/>
  <c r="AS11" i="1"/>
  <c r="AQ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10" i="1"/>
  <c r="AQ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10" i="1"/>
  <c r="AO11" i="1"/>
  <c r="AM12" i="1"/>
  <c r="AM13" i="1"/>
  <c r="AM14" i="1"/>
  <c r="AM15" i="1"/>
  <c r="AM16" i="1"/>
  <c r="AM17" i="1"/>
  <c r="AM18" i="1"/>
  <c r="AM19" i="1"/>
  <c r="AM20" i="1"/>
  <c r="AM21" i="1"/>
  <c r="AM22" i="1"/>
  <c r="AM23" i="1"/>
  <c r="AM24" i="1"/>
  <c r="AM25" i="1"/>
  <c r="AM26" i="1"/>
  <c r="AM27" i="1"/>
  <c r="AM28" i="1"/>
  <c r="AM29" i="1"/>
  <c r="AM30" i="1"/>
  <c r="AM31" i="1"/>
  <c r="AM32" i="1"/>
  <c r="AM33" i="1"/>
  <c r="AM34" i="1"/>
  <c r="AM35" i="1"/>
  <c r="AM36" i="1"/>
  <c r="AM37" i="1"/>
  <c r="AM38" i="1"/>
  <c r="AM39" i="1"/>
  <c r="AM40" i="1"/>
  <c r="AM41" i="1"/>
  <c r="AM42" i="1"/>
  <c r="AM43" i="1"/>
  <c r="AM44" i="1"/>
  <c r="AM45" i="1"/>
  <c r="AM46" i="1"/>
  <c r="AM47" i="1"/>
  <c r="AM48" i="1"/>
  <c r="AM49" i="1"/>
  <c r="AM50" i="1"/>
  <c r="AM51" i="1"/>
  <c r="AM52" i="1"/>
  <c r="AM53" i="1"/>
  <c r="AM54" i="1"/>
  <c r="AM55" i="1"/>
  <c r="AM56" i="1"/>
  <c r="AM57" i="1"/>
  <c r="AM58" i="1"/>
  <c r="AM59" i="1"/>
  <c r="AM60" i="1"/>
  <c r="AM61" i="1"/>
  <c r="AM62" i="1"/>
  <c r="AM63" i="1"/>
  <c r="AM64" i="1"/>
  <c r="AM65" i="1"/>
  <c r="AM66" i="1"/>
  <c r="AM67" i="1"/>
  <c r="AM68" i="1"/>
  <c r="AM69" i="1"/>
  <c r="AM70" i="1"/>
  <c r="AM71" i="1"/>
  <c r="AM72" i="1"/>
  <c r="AM73" i="1"/>
  <c r="AM74" i="1"/>
  <c r="AM75" i="1"/>
  <c r="AM76" i="1"/>
  <c r="AM77" i="1"/>
  <c r="AM78" i="1"/>
  <c r="AM79" i="1"/>
  <c r="AM80" i="1"/>
  <c r="AM81" i="1"/>
  <c r="AM82" i="1"/>
  <c r="AM83" i="1"/>
  <c r="AM84" i="1"/>
  <c r="AM85" i="1"/>
  <c r="AM86" i="1"/>
  <c r="AM87" i="1"/>
  <c r="AM88" i="1"/>
  <c r="AM89" i="1"/>
  <c r="AM90" i="1"/>
  <c r="AM91" i="1"/>
  <c r="AM92" i="1"/>
  <c r="AM93" i="1"/>
  <c r="AM94" i="1"/>
  <c r="AM95" i="1"/>
  <c r="AM96" i="1"/>
  <c r="AM97" i="1"/>
  <c r="AM98" i="1"/>
  <c r="AM99" i="1"/>
  <c r="AM100" i="1"/>
  <c r="AM101" i="1"/>
  <c r="AM102" i="1"/>
  <c r="AM103" i="1"/>
  <c r="AM104" i="1"/>
  <c r="AM105" i="1"/>
  <c r="AM106" i="1"/>
  <c r="AM107" i="1"/>
  <c r="AM108" i="1"/>
  <c r="AM109" i="1"/>
  <c r="AM110" i="1"/>
  <c r="AM11" i="1"/>
  <c r="AU9" i="1"/>
  <c r="AF12" i="1"/>
  <c r="BB12" i="1"/>
  <c r="AF13" i="1"/>
  <c r="BB13" i="1" s="1"/>
  <c r="AF14" i="1"/>
  <c r="BB14" i="1" s="1"/>
  <c r="AF15" i="1"/>
  <c r="BB15" i="1" s="1"/>
  <c r="AF16" i="1"/>
  <c r="BB16" i="1" s="1"/>
  <c r="AF17" i="1"/>
  <c r="BB17" i="1" s="1"/>
  <c r="AF18" i="1"/>
  <c r="BB18" i="1" s="1"/>
  <c r="AF19" i="1"/>
  <c r="BB19" i="1" s="1"/>
  <c r="AF20" i="1"/>
  <c r="AF21" i="1"/>
  <c r="BB21" i="1" s="1"/>
  <c r="AF22" i="1"/>
  <c r="BB22" i="1" s="1"/>
  <c r="AF23" i="1"/>
  <c r="BB23" i="1"/>
  <c r="AF24" i="1"/>
  <c r="BB24" i="1" s="1"/>
  <c r="AF25" i="1"/>
  <c r="BB25" i="1" s="1"/>
  <c r="AF26" i="1"/>
  <c r="AF27" i="1"/>
  <c r="BB27" i="1" s="1"/>
  <c r="AF28" i="1"/>
  <c r="BB28" i="1"/>
  <c r="AF29" i="1"/>
  <c r="BB29" i="1" s="1"/>
  <c r="AF30" i="1"/>
  <c r="BB30" i="1" s="1"/>
  <c r="AF31" i="1"/>
  <c r="BB31" i="1" s="1"/>
  <c r="AF32" i="1"/>
  <c r="BB32" i="1"/>
  <c r="AF33" i="1"/>
  <c r="BB33" i="1" s="1"/>
  <c r="AF34" i="1"/>
  <c r="BB34" i="1" s="1"/>
  <c r="AF35" i="1"/>
  <c r="BB35" i="1" s="1"/>
  <c r="AF36" i="1"/>
  <c r="BB36" i="1" s="1"/>
  <c r="AF37" i="1"/>
  <c r="BB37" i="1" s="1"/>
  <c r="AF38" i="1"/>
  <c r="BB38" i="1" s="1"/>
  <c r="AF39" i="1"/>
  <c r="BB39" i="1" s="1"/>
  <c r="AF40" i="1"/>
  <c r="BB40" i="1"/>
  <c r="AF41" i="1"/>
  <c r="BB41" i="1" s="1"/>
  <c r="AF42" i="1"/>
  <c r="BB42" i="1" s="1"/>
  <c r="AF43" i="1"/>
  <c r="BB43" i="1" s="1"/>
  <c r="AF44" i="1"/>
  <c r="BB44" i="1" s="1"/>
  <c r="AF45" i="1"/>
  <c r="BB45" i="1" s="1"/>
  <c r="AF46" i="1"/>
  <c r="BB46" i="1" s="1"/>
  <c r="AF47" i="1"/>
  <c r="BB47" i="1" s="1"/>
  <c r="AF48" i="1"/>
  <c r="BB48" i="1"/>
  <c r="AF49" i="1"/>
  <c r="BB49" i="1" s="1"/>
  <c r="AF50" i="1"/>
  <c r="BB50" i="1" s="1"/>
  <c r="AF51" i="1"/>
  <c r="BB51" i="1" s="1"/>
  <c r="AF52" i="1"/>
  <c r="BB52" i="1" s="1"/>
  <c r="AF53" i="1"/>
  <c r="AF54" i="1"/>
  <c r="BB54" i="1" s="1"/>
  <c r="AF55" i="1"/>
  <c r="BB55" i="1"/>
  <c r="AF56" i="1"/>
  <c r="BB56" i="1" s="1"/>
  <c r="AF57" i="1"/>
  <c r="BB57" i="1" s="1"/>
  <c r="AF58" i="1"/>
  <c r="BB58" i="1" s="1"/>
  <c r="AF59" i="1"/>
  <c r="BB59" i="1" s="1"/>
  <c r="AF60" i="1"/>
  <c r="BB60" i="1" s="1"/>
  <c r="AF61" i="1"/>
  <c r="AF62" i="1"/>
  <c r="BB62" i="1" s="1"/>
  <c r="AF63" i="1"/>
  <c r="BB63" i="1"/>
  <c r="AF64" i="1"/>
  <c r="BB64" i="1" s="1"/>
  <c r="AF65" i="1"/>
  <c r="AF66" i="1"/>
  <c r="BB66" i="1"/>
  <c r="AF67" i="1"/>
  <c r="BB67" i="1" s="1"/>
  <c r="AF68" i="1"/>
  <c r="BB68" i="1" s="1"/>
  <c r="AF69" i="1"/>
  <c r="BB69" i="1" s="1"/>
  <c r="AF70" i="1"/>
  <c r="BB70" i="1" s="1"/>
  <c r="AF71" i="1"/>
  <c r="BB71" i="1" s="1"/>
  <c r="AF72" i="1"/>
  <c r="BB72" i="1" s="1"/>
  <c r="AF73" i="1"/>
  <c r="BB73" i="1" s="1"/>
  <c r="AF74" i="1"/>
  <c r="BB74" i="1"/>
  <c r="AF75" i="1"/>
  <c r="BB75" i="1" s="1"/>
  <c r="AF76" i="1"/>
  <c r="BB76" i="1" s="1"/>
  <c r="AF77" i="1"/>
  <c r="BB77" i="1" s="1"/>
  <c r="AF78" i="1"/>
  <c r="BB78" i="1" s="1"/>
  <c r="AF79" i="1"/>
  <c r="BB79" i="1" s="1"/>
  <c r="AF80" i="1"/>
  <c r="BB80" i="1" s="1"/>
  <c r="AF81" i="1"/>
  <c r="BB81" i="1" s="1"/>
  <c r="AF82" i="1"/>
  <c r="BB82" i="1"/>
  <c r="AF83" i="1"/>
  <c r="BB83" i="1" s="1"/>
  <c r="AF84" i="1"/>
  <c r="BB84" i="1" s="1"/>
  <c r="AF85" i="1"/>
  <c r="BB85" i="1" s="1"/>
  <c r="AF86" i="1"/>
  <c r="BB86" i="1" s="1"/>
  <c r="AF87" i="1"/>
  <c r="BB87" i="1" s="1"/>
  <c r="AF88" i="1"/>
  <c r="BB88" i="1" s="1"/>
  <c r="AF89" i="1"/>
  <c r="BB89" i="1" s="1"/>
  <c r="AF90" i="1"/>
  <c r="BB90" i="1"/>
  <c r="AF91" i="1"/>
  <c r="BB91" i="1" s="1"/>
  <c r="AF92" i="1"/>
  <c r="BB92" i="1" s="1"/>
  <c r="AF93" i="1"/>
  <c r="BB93" i="1" s="1"/>
  <c r="AF94" i="1"/>
  <c r="BB94" i="1" s="1"/>
  <c r="AF95" i="1"/>
  <c r="BB95" i="1" s="1"/>
  <c r="AF96" i="1"/>
  <c r="BB96" i="1" s="1"/>
  <c r="AF97" i="1"/>
  <c r="BB97" i="1" s="1"/>
  <c r="AF98" i="1"/>
  <c r="BB98" i="1"/>
  <c r="AF99" i="1"/>
  <c r="BB99" i="1" s="1"/>
  <c r="AF100" i="1"/>
  <c r="BB100" i="1" s="1"/>
  <c r="AF101" i="1"/>
  <c r="BB101" i="1" s="1"/>
  <c r="AF102" i="1"/>
  <c r="BB102" i="1" s="1"/>
  <c r="AF103" i="1"/>
  <c r="BB103" i="1" s="1"/>
  <c r="AF104" i="1"/>
  <c r="BB104" i="1" s="1"/>
  <c r="AF105" i="1"/>
  <c r="BB105" i="1" s="1"/>
  <c r="AF106" i="1"/>
  <c r="BB106" i="1"/>
  <c r="AF107" i="1"/>
  <c r="BB107" i="1" s="1"/>
  <c r="AF108" i="1"/>
  <c r="BB108" i="1" s="1"/>
  <c r="AF109" i="1"/>
  <c r="BB109" i="1" s="1"/>
  <c r="AF110" i="1"/>
  <c r="BB110" i="1" s="1"/>
  <c r="AF11" i="1"/>
  <c r="BB11" i="1" s="1"/>
  <c r="AF9"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10" i="1"/>
  <c r="AP11" i="1"/>
  <c r="AR9" i="1"/>
  <c r="AS9" i="1"/>
  <c r="AT9" i="1"/>
  <c r="AQ9" i="1"/>
  <c r="AP9" i="1"/>
  <c r="AO9" i="1"/>
  <c r="AG12" i="1"/>
  <c r="AG13"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3" i="1"/>
  <c r="AG54" i="1"/>
  <c r="AG55" i="1"/>
  <c r="AG56" i="1"/>
  <c r="AG57" i="1"/>
  <c r="AG58" i="1"/>
  <c r="AG59" i="1"/>
  <c r="AG60" i="1"/>
  <c r="AG61" i="1"/>
  <c r="AG62" i="1"/>
  <c r="AG63" i="1"/>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2" i="1"/>
  <c r="AG93" i="1"/>
  <c r="AG94" i="1"/>
  <c r="AG95" i="1"/>
  <c r="AG96" i="1"/>
  <c r="AG97" i="1"/>
  <c r="AG98" i="1"/>
  <c r="AG99" i="1"/>
  <c r="AG100" i="1"/>
  <c r="AG101" i="1"/>
  <c r="AG102" i="1"/>
  <c r="AG103" i="1"/>
  <c r="AG104" i="1"/>
  <c r="AG105" i="1"/>
  <c r="AG106" i="1"/>
  <c r="AG107" i="1"/>
  <c r="AG108" i="1"/>
  <c r="AG109" i="1"/>
  <c r="AG110" i="1"/>
  <c r="AG11" i="1"/>
  <c r="BB20" i="1"/>
  <c r="BB53" i="1"/>
  <c r="BB61" i="1"/>
  <c r="BB65"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10" i="1"/>
  <c r="AN11" i="1"/>
  <c r="BI12" i="1"/>
  <c r="BJ12" i="1"/>
  <c r="BK12" i="1"/>
  <c r="BI13" i="1"/>
  <c r="BK13" i="1"/>
  <c r="BI14" i="1"/>
  <c r="BJ14" i="1"/>
  <c r="BK14" i="1"/>
  <c r="BI15" i="1"/>
  <c r="BJ15" i="1"/>
  <c r="BK15" i="1"/>
  <c r="BI16" i="1"/>
  <c r="BJ16" i="1"/>
  <c r="BK16" i="1"/>
  <c r="BI17" i="1"/>
  <c r="BJ17" i="1"/>
  <c r="BK17" i="1"/>
  <c r="BI18" i="1"/>
  <c r="BJ18" i="1"/>
  <c r="BK18" i="1"/>
  <c r="BI19" i="1"/>
  <c r="BJ19" i="1"/>
  <c r="BK19" i="1"/>
  <c r="BI20" i="1"/>
  <c r="BJ20" i="1"/>
  <c r="BK20" i="1"/>
  <c r="BI21" i="1"/>
  <c r="BJ21" i="1"/>
  <c r="BK21" i="1"/>
  <c r="BI22" i="1"/>
  <c r="BJ22" i="1"/>
  <c r="BK22" i="1"/>
  <c r="BI23" i="1"/>
  <c r="BJ23" i="1"/>
  <c r="BK23" i="1"/>
  <c r="BI24" i="1"/>
  <c r="BJ24" i="1"/>
  <c r="BK24" i="1"/>
  <c r="BI25" i="1"/>
  <c r="BJ25" i="1"/>
  <c r="BK25" i="1"/>
  <c r="BI26" i="1"/>
  <c r="BJ26" i="1"/>
  <c r="BK26" i="1"/>
  <c r="BI27" i="1"/>
  <c r="BJ27" i="1"/>
  <c r="BK27" i="1"/>
  <c r="BI28" i="1"/>
  <c r="BJ28" i="1"/>
  <c r="BK28" i="1"/>
  <c r="BI29" i="1"/>
  <c r="BJ29" i="1"/>
  <c r="BK29" i="1"/>
  <c r="BI30" i="1"/>
  <c r="BJ30" i="1"/>
  <c r="BK30" i="1"/>
  <c r="BI31" i="1"/>
  <c r="BJ31" i="1"/>
  <c r="BK31" i="1"/>
  <c r="BI32" i="1"/>
  <c r="BJ32" i="1"/>
  <c r="BK32" i="1"/>
  <c r="BI33" i="1"/>
  <c r="BJ33" i="1"/>
  <c r="BK33" i="1"/>
  <c r="BI34" i="1"/>
  <c r="BJ34" i="1"/>
  <c r="BK34" i="1"/>
  <c r="BI35" i="1"/>
  <c r="BJ35" i="1"/>
  <c r="BK35" i="1"/>
  <c r="BI36" i="1"/>
  <c r="BJ36" i="1"/>
  <c r="BK36" i="1"/>
  <c r="BI37" i="1"/>
  <c r="BJ37" i="1"/>
  <c r="BK37" i="1"/>
  <c r="BI38" i="1"/>
  <c r="BJ38" i="1"/>
  <c r="BK38" i="1"/>
  <c r="BI39" i="1"/>
  <c r="BJ39" i="1"/>
  <c r="BK39" i="1"/>
  <c r="BI40" i="1"/>
  <c r="BJ40" i="1"/>
  <c r="BK40" i="1"/>
  <c r="BI41" i="1"/>
  <c r="BJ41" i="1"/>
  <c r="BK41" i="1"/>
  <c r="BI42" i="1"/>
  <c r="BJ42" i="1"/>
  <c r="BK42" i="1"/>
  <c r="BI43" i="1"/>
  <c r="BJ43" i="1"/>
  <c r="BK43" i="1"/>
  <c r="BI44" i="1"/>
  <c r="BJ44" i="1"/>
  <c r="BK44" i="1"/>
  <c r="BI45" i="1"/>
  <c r="BJ45" i="1"/>
  <c r="BK45" i="1"/>
  <c r="BI46" i="1"/>
  <c r="BJ46" i="1"/>
  <c r="BK46" i="1"/>
  <c r="BI47" i="1"/>
  <c r="BJ47" i="1"/>
  <c r="BK47" i="1"/>
  <c r="BI48" i="1"/>
  <c r="BJ48" i="1"/>
  <c r="BK48" i="1"/>
  <c r="BI49" i="1"/>
  <c r="BJ49" i="1"/>
  <c r="BK49" i="1"/>
  <c r="BI50" i="1"/>
  <c r="BJ50" i="1"/>
  <c r="BK50" i="1"/>
  <c r="BI51" i="1"/>
  <c r="BJ51" i="1"/>
  <c r="BK51" i="1"/>
  <c r="BI52" i="1"/>
  <c r="BJ52" i="1"/>
  <c r="BK52" i="1"/>
  <c r="BI53" i="1"/>
  <c r="BJ53" i="1"/>
  <c r="BK53" i="1"/>
  <c r="BI54" i="1"/>
  <c r="BJ54" i="1"/>
  <c r="BK54" i="1"/>
  <c r="BI55" i="1"/>
  <c r="BJ55" i="1"/>
  <c r="BK55" i="1"/>
  <c r="BI56" i="1"/>
  <c r="BJ56" i="1"/>
  <c r="BK56" i="1"/>
  <c r="BI57" i="1"/>
  <c r="BJ57" i="1"/>
  <c r="BK57" i="1"/>
  <c r="BI58" i="1"/>
  <c r="BJ58" i="1"/>
  <c r="BK58" i="1"/>
  <c r="BI59" i="1"/>
  <c r="BJ59" i="1"/>
  <c r="BK59" i="1"/>
  <c r="BI60" i="1"/>
  <c r="BJ60" i="1"/>
  <c r="BK60" i="1"/>
  <c r="BI61" i="1"/>
  <c r="BJ61" i="1"/>
  <c r="BK61" i="1"/>
  <c r="BI62" i="1"/>
  <c r="BJ62" i="1"/>
  <c r="BK62" i="1"/>
  <c r="BI63" i="1"/>
  <c r="BJ63" i="1"/>
  <c r="BK63" i="1"/>
  <c r="BI64" i="1"/>
  <c r="BJ64" i="1"/>
  <c r="BK64" i="1"/>
  <c r="BI65" i="1"/>
  <c r="BJ65" i="1"/>
  <c r="BK65" i="1"/>
  <c r="BI66" i="1"/>
  <c r="BJ66" i="1"/>
  <c r="BK66" i="1"/>
  <c r="BI67" i="1"/>
  <c r="BJ67" i="1"/>
  <c r="BK67" i="1"/>
  <c r="BI68" i="1"/>
  <c r="BJ68" i="1"/>
  <c r="BK68" i="1"/>
  <c r="BI69" i="1"/>
  <c r="BJ69" i="1"/>
  <c r="BK69" i="1"/>
  <c r="BI70" i="1"/>
  <c r="BJ70" i="1"/>
  <c r="BK70" i="1"/>
  <c r="BI71" i="1"/>
  <c r="BJ71" i="1"/>
  <c r="BK71" i="1"/>
  <c r="BI72" i="1"/>
  <c r="BJ72" i="1"/>
  <c r="BK72" i="1"/>
  <c r="BI73" i="1"/>
  <c r="BJ73" i="1"/>
  <c r="BK73" i="1"/>
  <c r="BI74" i="1"/>
  <c r="BJ74" i="1"/>
  <c r="BK74" i="1"/>
  <c r="BI75" i="1"/>
  <c r="BJ75" i="1"/>
  <c r="BK75" i="1"/>
  <c r="BI76" i="1"/>
  <c r="BJ76" i="1"/>
  <c r="BK76" i="1"/>
  <c r="BI77" i="1"/>
  <c r="BJ77" i="1"/>
  <c r="BK77" i="1"/>
  <c r="BI78" i="1"/>
  <c r="BJ78" i="1"/>
  <c r="BK78" i="1"/>
  <c r="BI79" i="1"/>
  <c r="BJ79" i="1"/>
  <c r="BK79" i="1"/>
  <c r="BI80" i="1"/>
  <c r="BJ80" i="1"/>
  <c r="BK80" i="1"/>
  <c r="BI81" i="1"/>
  <c r="BJ81" i="1"/>
  <c r="BK81" i="1"/>
  <c r="BI82" i="1"/>
  <c r="BJ82" i="1"/>
  <c r="BK82" i="1"/>
  <c r="BI83" i="1"/>
  <c r="BJ83" i="1"/>
  <c r="BK83" i="1"/>
  <c r="BI84" i="1"/>
  <c r="BJ84" i="1"/>
  <c r="BK84" i="1"/>
  <c r="BI85" i="1"/>
  <c r="BJ85" i="1"/>
  <c r="BK85" i="1"/>
  <c r="BI86" i="1"/>
  <c r="BJ86" i="1"/>
  <c r="BK86" i="1"/>
  <c r="BI87" i="1"/>
  <c r="BJ87" i="1"/>
  <c r="BK87" i="1"/>
  <c r="BI88" i="1"/>
  <c r="BJ88" i="1"/>
  <c r="BK88" i="1"/>
  <c r="BI89" i="1"/>
  <c r="BJ89" i="1"/>
  <c r="BK89" i="1"/>
  <c r="BI90" i="1"/>
  <c r="BJ90" i="1"/>
  <c r="BK90" i="1"/>
  <c r="BI91" i="1"/>
  <c r="BJ91" i="1"/>
  <c r="BK91" i="1"/>
  <c r="BI92" i="1"/>
  <c r="BJ92" i="1"/>
  <c r="BK92" i="1"/>
  <c r="BI93" i="1"/>
  <c r="BJ93" i="1"/>
  <c r="BK93" i="1"/>
  <c r="BI94" i="1"/>
  <c r="BJ94" i="1"/>
  <c r="BK94" i="1"/>
  <c r="BI95" i="1"/>
  <c r="BJ95" i="1"/>
  <c r="BK95" i="1"/>
  <c r="BI96" i="1"/>
  <c r="BJ96" i="1"/>
  <c r="BK96" i="1"/>
  <c r="BI97" i="1"/>
  <c r="BJ97" i="1"/>
  <c r="BK97" i="1"/>
  <c r="BI98" i="1"/>
  <c r="BJ98" i="1"/>
  <c r="BK98" i="1"/>
  <c r="BI99" i="1"/>
  <c r="BJ99" i="1"/>
  <c r="BK99" i="1"/>
  <c r="BI100" i="1"/>
  <c r="BJ100" i="1"/>
  <c r="BK100" i="1"/>
  <c r="BI101" i="1"/>
  <c r="BJ101" i="1"/>
  <c r="BK101" i="1"/>
  <c r="BI102" i="1"/>
  <c r="BJ102" i="1"/>
  <c r="BK102" i="1"/>
  <c r="BI103" i="1"/>
  <c r="BJ103" i="1"/>
  <c r="BK103" i="1"/>
  <c r="BI104" i="1"/>
  <c r="BJ104" i="1"/>
  <c r="BK104" i="1"/>
  <c r="BI105" i="1"/>
  <c r="BJ105" i="1"/>
  <c r="BK105" i="1"/>
  <c r="BI106" i="1"/>
  <c r="BJ106" i="1"/>
  <c r="BK106" i="1"/>
  <c r="BI107" i="1"/>
  <c r="BJ107" i="1"/>
  <c r="BK107" i="1"/>
  <c r="BI108" i="1"/>
  <c r="BJ108" i="1"/>
  <c r="BK108" i="1"/>
  <c r="BI109" i="1"/>
  <c r="BJ109" i="1"/>
  <c r="BK109" i="1"/>
  <c r="BI110" i="1"/>
  <c r="BJ110" i="1"/>
  <c r="BK110" i="1"/>
  <c r="BI111" i="1"/>
  <c r="BJ111" i="1"/>
  <c r="BK111" i="1"/>
  <c r="BK11" i="1"/>
  <c r="BJ11" i="1"/>
  <c r="BI11" i="1"/>
  <c r="G105" i="5"/>
  <c r="J7" i="5" s="1"/>
  <c r="G104" i="5"/>
  <c r="J6" i="5" s="1"/>
  <c r="G103" i="5"/>
  <c r="J5" i="5" s="1"/>
  <c r="G89" i="5"/>
  <c r="I7" i="5" s="1"/>
  <c r="G88" i="5"/>
  <c r="I6" i="5" s="1"/>
  <c r="G87" i="5"/>
  <c r="I5" i="5" s="1"/>
  <c r="G73" i="5"/>
  <c r="H7" i="5" s="1"/>
  <c r="G72" i="5"/>
  <c r="H6" i="5" s="1"/>
  <c r="G71" i="5"/>
  <c r="H5" i="5" s="1"/>
  <c r="G57" i="5"/>
  <c r="G7" i="5" s="1"/>
  <c r="G56" i="5"/>
  <c r="G6" i="5" s="1"/>
  <c r="G55" i="5"/>
  <c r="G5" i="5" s="1"/>
  <c r="G41" i="5"/>
  <c r="F7" i="5" s="1"/>
  <c r="G40" i="5"/>
  <c r="BJ13" i="1"/>
  <c r="G39" i="5"/>
  <c r="F5" i="5" s="1"/>
  <c r="D24" i="5"/>
  <c r="B113" i="5"/>
  <c r="B112" i="5"/>
  <c r="BL12" i="1"/>
  <c r="BM12" i="1"/>
  <c r="BL13" i="1"/>
  <c r="BM13" i="1"/>
  <c r="BL14" i="1"/>
  <c r="BM14" i="1"/>
  <c r="BL15" i="1"/>
  <c r="BM15" i="1"/>
  <c r="BL16" i="1"/>
  <c r="BM16" i="1"/>
  <c r="BL17" i="1"/>
  <c r="BM17" i="1"/>
  <c r="BL18" i="1"/>
  <c r="BM18" i="1"/>
  <c r="BL19" i="1"/>
  <c r="BM19" i="1"/>
  <c r="BL20" i="1"/>
  <c r="BM20" i="1"/>
  <c r="BL21" i="1"/>
  <c r="BM21" i="1"/>
  <c r="BL22" i="1"/>
  <c r="BM22" i="1"/>
  <c r="BL23" i="1"/>
  <c r="BM23" i="1"/>
  <c r="BL24" i="1"/>
  <c r="BM24" i="1"/>
  <c r="BL25" i="1"/>
  <c r="BM25" i="1"/>
  <c r="BL26" i="1"/>
  <c r="BM26" i="1"/>
  <c r="BL27" i="1"/>
  <c r="BM27" i="1"/>
  <c r="BL28" i="1"/>
  <c r="BM28" i="1"/>
  <c r="BL29" i="1"/>
  <c r="BM29" i="1"/>
  <c r="BL30" i="1"/>
  <c r="BM30" i="1"/>
  <c r="BL31" i="1"/>
  <c r="BM31" i="1"/>
  <c r="BL32" i="1"/>
  <c r="BM32" i="1"/>
  <c r="BL33" i="1"/>
  <c r="BM33" i="1"/>
  <c r="BL34" i="1"/>
  <c r="BM34" i="1"/>
  <c r="BL35" i="1"/>
  <c r="BM35" i="1"/>
  <c r="BL36" i="1"/>
  <c r="BM36" i="1"/>
  <c r="BL37" i="1"/>
  <c r="BM37" i="1"/>
  <c r="BL38" i="1"/>
  <c r="BM38" i="1"/>
  <c r="BL39" i="1"/>
  <c r="BM39" i="1"/>
  <c r="BL40" i="1"/>
  <c r="BM40" i="1"/>
  <c r="BL41" i="1"/>
  <c r="BM41" i="1"/>
  <c r="BL42" i="1"/>
  <c r="BM42" i="1"/>
  <c r="BL43" i="1"/>
  <c r="BM43" i="1"/>
  <c r="BL44" i="1"/>
  <c r="BM44" i="1"/>
  <c r="BL45" i="1"/>
  <c r="BM45" i="1"/>
  <c r="BL46" i="1"/>
  <c r="BM46" i="1"/>
  <c r="BL47" i="1"/>
  <c r="BM47" i="1"/>
  <c r="BL48" i="1"/>
  <c r="BM48" i="1"/>
  <c r="BL49" i="1"/>
  <c r="BM49" i="1"/>
  <c r="BL50" i="1"/>
  <c r="BM50" i="1"/>
  <c r="BL51" i="1"/>
  <c r="BM51" i="1"/>
  <c r="BL52" i="1"/>
  <c r="BM52" i="1"/>
  <c r="BL53" i="1"/>
  <c r="BM53" i="1"/>
  <c r="BL54" i="1"/>
  <c r="BM54" i="1"/>
  <c r="BL55" i="1"/>
  <c r="BM55" i="1"/>
  <c r="BL56" i="1"/>
  <c r="BM56" i="1"/>
  <c r="BL57" i="1"/>
  <c r="BM57" i="1"/>
  <c r="BL58" i="1"/>
  <c r="BM58" i="1"/>
  <c r="BL59" i="1"/>
  <c r="BM59" i="1"/>
  <c r="BL60" i="1"/>
  <c r="BM60" i="1"/>
  <c r="BL61" i="1"/>
  <c r="BM61" i="1"/>
  <c r="BL62" i="1"/>
  <c r="BM62" i="1"/>
  <c r="BL63" i="1"/>
  <c r="BM63" i="1"/>
  <c r="BL64" i="1"/>
  <c r="BM64" i="1"/>
  <c r="BL65" i="1"/>
  <c r="BM65" i="1"/>
  <c r="BL66" i="1"/>
  <c r="BM66" i="1"/>
  <c r="BL67" i="1"/>
  <c r="BM67" i="1"/>
  <c r="BL68" i="1"/>
  <c r="BM68" i="1"/>
  <c r="BL69" i="1"/>
  <c r="BM69" i="1"/>
  <c r="BL70" i="1"/>
  <c r="BM70" i="1"/>
  <c r="BL71" i="1"/>
  <c r="BM71" i="1"/>
  <c r="BL72" i="1"/>
  <c r="BM72" i="1"/>
  <c r="BL73" i="1"/>
  <c r="BM73" i="1"/>
  <c r="BL74" i="1"/>
  <c r="BM74" i="1"/>
  <c r="BL75" i="1"/>
  <c r="BM75" i="1"/>
  <c r="BL76" i="1"/>
  <c r="BM76" i="1"/>
  <c r="BL77" i="1"/>
  <c r="BM77" i="1"/>
  <c r="BL78" i="1"/>
  <c r="BM78" i="1"/>
  <c r="BL79" i="1"/>
  <c r="BM79" i="1"/>
  <c r="BL80" i="1"/>
  <c r="BM80" i="1"/>
  <c r="BL81" i="1"/>
  <c r="BM81" i="1"/>
  <c r="BL82" i="1"/>
  <c r="BM82" i="1"/>
  <c r="BL83" i="1"/>
  <c r="BM83" i="1"/>
  <c r="BL84" i="1"/>
  <c r="BM84" i="1"/>
  <c r="BL85" i="1"/>
  <c r="BM85" i="1"/>
  <c r="BL86" i="1"/>
  <c r="BM86" i="1"/>
  <c r="BL87" i="1"/>
  <c r="BM87" i="1"/>
  <c r="BL88" i="1"/>
  <c r="BM88" i="1"/>
  <c r="BL89" i="1"/>
  <c r="BM89" i="1"/>
  <c r="BL90" i="1"/>
  <c r="BM90" i="1"/>
  <c r="BL91" i="1"/>
  <c r="BM91" i="1"/>
  <c r="BL92" i="1"/>
  <c r="BM92" i="1"/>
  <c r="BL93" i="1"/>
  <c r="BM93" i="1"/>
  <c r="BL94" i="1"/>
  <c r="BM94" i="1"/>
  <c r="BL95" i="1"/>
  <c r="BM95" i="1"/>
  <c r="BL96" i="1"/>
  <c r="BM96" i="1"/>
  <c r="BL97" i="1"/>
  <c r="BM97" i="1"/>
  <c r="BL98" i="1"/>
  <c r="BM98" i="1"/>
  <c r="BL99" i="1"/>
  <c r="BM99" i="1"/>
  <c r="BL100" i="1"/>
  <c r="BM100" i="1"/>
  <c r="BL101" i="1"/>
  <c r="BM101" i="1"/>
  <c r="BL102" i="1"/>
  <c r="BM102" i="1"/>
  <c r="BL103" i="1"/>
  <c r="BM103" i="1"/>
  <c r="BL104" i="1"/>
  <c r="BM104" i="1"/>
  <c r="BL105" i="1"/>
  <c r="BM105" i="1"/>
  <c r="BL106" i="1"/>
  <c r="BM106" i="1"/>
  <c r="BL107" i="1"/>
  <c r="BM107" i="1"/>
  <c r="BL108" i="1"/>
  <c r="BM108" i="1"/>
  <c r="BL109" i="1"/>
  <c r="BM109" i="1"/>
  <c r="BL110" i="1"/>
  <c r="BM110" i="1"/>
  <c r="BM11" i="1"/>
  <c r="BL11" i="1"/>
  <c r="BC12" i="1"/>
  <c r="BD12" i="1"/>
  <c r="BE12" i="1"/>
  <c r="BF12" i="1"/>
  <c r="BG12" i="1"/>
  <c r="BH12" i="1"/>
  <c r="BC13" i="1"/>
  <c r="BD13" i="1"/>
  <c r="BE13" i="1"/>
  <c r="BF13" i="1"/>
  <c r="BG13" i="1"/>
  <c r="BH13" i="1"/>
  <c r="BC14" i="1"/>
  <c r="BD14" i="1"/>
  <c r="BE14" i="1"/>
  <c r="BF14" i="1"/>
  <c r="BG14" i="1"/>
  <c r="BH14" i="1"/>
  <c r="BC15" i="1"/>
  <c r="BD15" i="1"/>
  <c r="BE15" i="1"/>
  <c r="BF15" i="1"/>
  <c r="BG15" i="1"/>
  <c r="BH15" i="1"/>
  <c r="BC16" i="1"/>
  <c r="BD16" i="1"/>
  <c r="BE16" i="1"/>
  <c r="BF16" i="1"/>
  <c r="BG16" i="1"/>
  <c r="BH16" i="1"/>
  <c r="BC17" i="1"/>
  <c r="BD17" i="1"/>
  <c r="BE17" i="1"/>
  <c r="BF17" i="1"/>
  <c r="BG17" i="1"/>
  <c r="BH17" i="1"/>
  <c r="BC18" i="1"/>
  <c r="BD18" i="1"/>
  <c r="BE18" i="1"/>
  <c r="BF18" i="1"/>
  <c r="BG18" i="1"/>
  <c r="BH18" i="1"/>
  <c r="BC19" i="1"/>
  <c r="BD19" i="1"/>
  <c r="BE19" i="1"/>
  <c r="BF19" i="1"/>
  <c r="BG19" i="1"/>
  <c r="BH19" i="1"/>
  <c r="BC20" i="1"/>
  <c r="BD20" i="1"/>
  <c r="BE20" i="1"/>
  <c r="BF20" i="1"/>
  <c r="BG20" i="1"/>
  <c r="BH20" i="1"/>
  <c r="BC21" i="1"/>
  <c r="BD21" i="1"/>
  <c r="BE21" i="1"/>
  <c r="BF21" i="1"/>
  <c r="BG21" i="1"/>
  <c r="BH21" i="1"/>
  <c r="BC22" i="1"/>
  <c r="BD22" i="1"/>
  <c r="BE22" i="1"/>
  <c r="BF22" i="1"/>
  <c r="BG22" i="1"/>
  <c r="BH22" i="1"/>
  <c r="BC23" i="1"/>
  <c r="BD23" i="1"/>
  <c r="BE23" i="1"/>
  <c r="BF23" i="1"/>
  <c r="BG23" i="1"/>
  <c r="BH23" i="1"/>
  <c r="BC24" i="1"/>
  <c r="BD24" i="1"/>
  <c r="BE24" i="1"/>
  <c r="BF24" i="1"/>
  <c r="BG24" i="1"/>
  <c r="BH24" i="1"/>
  <c r="BC25" i="1"/>
  <c r="BD25" i="1"/>
  <c r="BE25" i="1"/>
  <c r="BF25" i="1"/>
  <c r="BG25" i="1"/>
  <c r="BH25" i="1"/>
  <c r="BC26" i="1"/>
  <c r="BD26" i="1"/>
  <c r="BE26" i="1"/>
  <c r="BF26" i="1"/>
  <c r="BG26" i="1"/>
  <c r="BH26" i="1"/>
  <c r="BC27" i="1"/>
  <c r="BD27" i="1"/>
  <c r="BE27" i="1"/>
  <c r="BF27" i="1"/>
  <c r="BG27" i="1"/>
  <c r="BH27" i="1"/>
  <c r="BC28" i="1"/>
  <c r="BD28" i="1"/>
  <c r="BE28" i="1"/>
  <c r="BF28" i="1"/>
  <c r="BG28" i="1"/>
  <c r="BH28" i="1"/>
  <c r="BC29" i="1"/>
  <c r="BD29" i="1"/>
  <c r="BE29" i="1"/>
  <c r="BF29" i="1"/>
  <c r="BG29" i="1"/>
  <c r="BH29" i="1"/>
  <c r="BC30" i="1"/>
  <c r="BD30" i="1"/>
  <c r="BE30" i="1"/>
  <c r="BF30" i="1"/>
  <c r="BG30" i="1"/>
  <c r="BH30" i="1"/>
  <c r="BC31" i="1"/>
  <c r="BD31" i="1"/>
  <c r="BE31" i="1"/>
  <c r="BF31" i="1"/>
  <c r="BG31" i="1"/>
  <c r="BH31" i="1"/>
  <c r="BC32" i="1"/>
  <c r="BD32" i="1"/>
  <c r="BE32" i="1"/>
  <c r="BF32" i="1"/>
  <c r="BG32" i="1"/>
  <c r="BH32" i="1"/>
  <c r="BC33" i="1"/>
  <c r="BD33" i="1"/>
  <c r="BE33" i="1"/>
  <c r="BF33" i="1"/>
  <c r="BG33" i="1"/>
  <c r="BH33" i="1"/>
  <c r="BC34" i="1"/>
  <c r="BD34" i="1"/>
  <c r="BE34" i="1"/>
  <c r="BF34" i="1"/>
  <c r="BG34" i="1"/>
  <c r="BH34" i="1"/>
  <c r="BC35" i="1"/>
  <c r="BD35" i="1"/>
  <c r="BE35" i="1"/>
  <c r="BF35" i="1"/>
  <c r="BG35" i="1"/>
  <c r="BH35" i="1"/>
  <c r="BC36" i="1"/>
  <c r="BD36" i="1"/>
  <c r="BE36" i="1"/>
  <c r="BF36" i="1"/>
  <c r="BG36" i="1"/>
  <c r="BH36" i="1"/>
  <c r="BC37" i="1"/>
  <c r="BD37" i="1"/>
  <c r="BE37" i="1"/>
  <c r="BF37" i="1"/>
  <c r="BG37" i="1"/>
  <c r="BH37" i="1"/>
  <c r="BC38" i="1"/>
  <c r="BD38" i="1"/>
  <c r="BE38" i="1"/>
  <c r="BF38" i="1"/>
  <c r="BG38" i="1"/>
  <c r="BH38" i="1"/>
  <c r="BC39" i="1"/>
  <c r="BD39" i="1"/>
  <c r="BE39" i="1"/>
  <c r="BF39" i="1"/>
  <c r="BG39" i="1"/>
  <c r="BH39" i="1"/>
  <c r="BC40" i="1"/>
  <c r="BD40" i="1"/>
  <c r="BE40" i="1"/>
  <c r="BF40" i="1"/>
  <c r="BG40" i="1"/>
  <c r="BH40" i="1"/>
  <c r="BC41" i="1"/>
  <c r="BD41" i="1"/>
  <c r="BE41" i="1"/>
  <c r="BF41" i="1"/>
  <c r="BG41" i="1"/>
  <c r="BH41" i="1"/>
  <c r="BC42" i="1"/>
  <c r="BD42" i="1"/>
  <c r="BE42" i="1"/>
  <c r="BF42" i="1"/>
  <c r="BG42" i="1"/>
  <c r="BH42" i="1"/>
  <c r="BC43" i="1"/>
  <c r="BD43" i="1"/>
  <c r="BE43" i="1"/>
  <c r="BF43" i="1"/>
  <c r="BG43" i="1"/>
  <c r="BH43" i="1"/>
  <c r="BC44" i="1"/>
  <c r="BD44" i="1"/>
  <c r="BE44" i="1"/>
  <c r="BF44" i="1"/>
  <c r="BG44" i="1"/>
  <c r="BH44" i="1"/>
  <c r="BC45" i="1"/>
  <c r="BD45" i="1"/>
  <c r="BE45" i="1"/>
  <c r="BF45" i="1"/>
  <c r="BG45" i="1"/>
  <c r="BH45" i="1"/>
  <c r="BC46" i="1"/>
  <c r="BD46" i="1"/>
  <c r="BE46" i="1"/>
  <c r="BF46" i="1"/>
  <c r="BG46" i="1"/>
  <c r="BH46" i="1"/>
  <c r="BC47" i="1"/>
  <c r="BD47" i="1"/>
  <c r="BE47" i="1"/>
  <c r="BF47" i="1"/>
  <c r="BG47" i="1"/>
  <c r="BH47" i="1"/>
  <c r="BC48" i="1"/>
  <c r="BD48" i="1"/>
  <c r="BE48" i="1"/>
  <c r="BF48" i="1"/>
  <c r="BG48" i="1"/>
  <c r="BH48" i="1"/>
  <c r="BC49" i="1"/>
  <c r="BD49" i="1"/>
  <c r="BE49" i="1"/>
  <c r="BF49" i="1"/>
  <c r="BG49" i="1"/>
  <c r="BH49" i="1"/>
  <c r="BC50" i="1"/>
  <c r="BD50" i="1"/>
  <c r="BE50" i="1"/>
  <c r="BF50" i="1"/>
  <c r="BG50" i="1"/>
  <c r="BH50" i="1"/>
  <c r="BC51" i="1"/>
  <c r="BD51" i="1"/>
  <c r="BE51" i="1"/>
  <c r="BF51" i="1"/>
  <c r="BG51" i="1"/>
  <c r="BH51" i="1"/>
  <c r="BC52" i="1"/>
  <c r="BD52" i="1"/>
  <c r="BE52" i="1"/>
  <c r="BF52" i="1"/>
  <c r="BG52" i="1"/>
  <c r="BH52" i="1"/>
  <c r="BC53" i="1"/>
  <c r="BD53" i="1"/>
  <c r="BE53" i="1"/>
  <c r="BF53" i="1"/>
  <c r="BG53" i="1"/>
  <c r="BH53" i="1"/>
  <c r="BC54" i="1"/>
  <c r="BD54" i="1"/>
  <c r="BE54" i="1"/>
  <c r="BF54" i="1"/>
  <c r="BG54" i="1"/>
  <c r="BH54" i="1"/>
  <c r="BC55" i="1"/>
  <c r="BD55" i="1"/>
  <c r="BE55" i="1"/>
  <c r="BF55" i="1"/>
  <c r="BG55" i="1"/>
  <c r="BH55" i="1"/>
  <c r="BC56" i="1"/>
  <c r="BD56" i="1"/>
  <c r="BE56" i="1"/>
  <c r="BF56" i="1"/>
  <c r="BG56" i="1"/>
  <c r="BH56" i="1"/>
  <c r="BC57" i="1"/>
  <c r="BD57" i="1"/>
  <c r="BE57" i="1"/>
  <c r="BF57" i="1"/>
  <c r="BG57" i="1"/>
  <c r="BH57" i="1"/>
  <c r="BC58" i="1"/>
  <c r="BD58" i="1"/>
  <c r="BE58" i="1"/>
  <c r="BF58" i="1"/>
  <c r="BG58" i="1"/>
  <c r="BH58" i="1"/>
  <c r="BC59" i="1"/>
  <c r="BD59" i="1"/>
  <c r="BE59" i="1"/>
  <c r="BF59" i="1"/>
  <c r="BG59" i="1"/>
  <c r="BH59" i="1"/>
  <c r="BC60" i="1"/>
  <c r="BD60" i="1"/>
  <c r="BE60" i="1"/>
  <c r="BF60" i="1"/>
  <c r="BG60" i="1"/>
  <c r="BH60" i="1"/>
  <c r="BC61" i="1"/>
  <c r="BD61" i="1"/>
  <c r="BE61" i="1"/>
  <c r="BF61" i="1"/>
  <c r="BG61" i="1"/>
  <c r="BH61" i="1"/>
  <c r="BC62" i="1"/>
  <c r="BD62" i="1"/>
  <c r="BE62" i="1"/>
  <c r="BF62" i="1"/>
  <c r="BG62" i="1"/>
  <c r="BH62" i="1"/>
  <c r="BC63" i="1"/>
  <c r="BD63" i="1"/>
  <c r="BE63" i="1"/>
  <c r="BF63" i="1"/>
  <c r="BG63" i="1"/>
  <c r="BH63" i="1"/>
  <c r="BC64" i="1"/>
  <c r="BD64" i="1"/>
  <c r="BE64" i="1"/>
  <c r="BF64" i="1"/>
  <c r="BG64" i="1"/>
  <c r="BH64" i="1"/>
  <c r="BC65" i="1"/>
  <c r="BD65" i="1"/>
  <c r="BE65" i="1"/>
  <c r="BF65" i="1"/>
  <c r="BG65" i="1"/>
  <c r="BH65" i="1"/>
  <c r="BC66" i="1"/>
  <c r="BD66" i="1"/>
  <c r="BE66" i="1"/>
  <c r="BF66" i="1"/>
  <c r="BG66" i="1"/>
  <c r="BH66" i="1"/>
  <c r="BC67" i="1"/>
  <c r="BD67" i="1"/>
  <c r="BE67" i="1"/>
  <c r="BF67" i="1"/>
  <c r="BG67" i="1"/>
  <c r="BH67" i="1"/>
  <c r="BC68" i="1"/>
  <c r="BD68" i="1"/>
  <c r="BE68" i="1"/>
  <c r="BF68" i="1"/>
  <c r="BG68" i="1"/>
  <c r="BH68" i="1"/>
  <c r="BC69" i="1"/>
  <c r="BD69" i="1"/>
  <c r="BE69" i="1"/>
  <c r="BF69" i="1"/>
  <c r="BG69" i="1"/>
  <c r="BH69" i="1"/>
  <c r="BC70" i="1"/>
  <c r="BD70" i="1"/>
  <c r="BE70" i="1"/>
  <c r="BF70" i="1"/>
  <c r="BG70" i="1"/>
  <c r="BH70" i="1"/>
  <c r="BC71" i="1"/>
  <c r="BD71" i="1"/>
  <c r="BE71" i="1"/>
  <c r="BF71" i="1"/>
  <c r="BG71" i="1"/>
  <c r="BH71" i="1"/>
  <c r="BC72" i="1"/>
  <c r="BD72" i="1"/>
  <c r="BE72" i="1"/>
  <c r="BF72" i="1"/>
  <c r="BG72" i="1"/>
  <c r="BH72" i="1"/>
  <c r="BC73" i="1"/>
  <c r="BD73" i="1"/>
  <c r="BE73" i="1"/>
  <c r="BF73" i="1"/>
  <c r="BG73" i="1"/>
  <c r="BH73" i="1"/>
  <c r="BC74" i="1"/>
  <c r="BD74" i="1"/>
  <c r="BE74" i="1"/>
  <c r="BF74" i="1"/>
  <c r="BG74" i="1"/>
  <c r="BH74" i="1"/>
  <c r="BC75" i="1"/>
  <c r="BD75" i="1"/>
  <c r="BE75" i="1"/>
  <c r="BF75" i="1"/>
  <c r="BG75" i="1"/>
  <c r="BH75" i="1"/>
  <c r="BC76" i="1"/>
  <c r="BD76" i="1"/>
  <c r="BE76" i="1"/>
  <c r="BF76" i="1"/>
  <c r="BG76" i="1"/>
  <c r="BH76" i="1"/>
  <c r="BC77" i="1"/>
  <c r="BD77" i="1"/>
  <c r="BE77" i="1"/>
  <c r="BF77" i="1"/>
  <c r="BG77" i="1"/>
  <c r="BH77" i="1"/>
  <c r="BC78" i="1"/>
  <c r="BD78" i="1"/>
  <c r="BE78" i="1"/>
  <c r="BF78" i="1"/>
  <c r="BG78" i="1"/>
  <c r="BH78" i="1"/>
  <c r="BC79" i="1"/>
  <c r="BD79" i="1"/>
  <c r="BE79" i="1"/>
  <c r="BF79" i="1"/>
  <c r="BG79" i="1"/>
  <c r="BH79" i="1"/>
  <c r="BC80" i="1"/>
  <c r="BD80" i="1"/>
  <c r="BE80" i="1"/>
  <c r="BF80" i="1"/>
  <c r="BG80" i="1"/>
  <c r="BH80" i="1"/>
  <c r="BC81" i="1"/>
  <c r="BD81" i="1"/>
  <c r="BE81" i="1"/>
  <c r="BF81" i="1"/>
  <c r="BG81" i="1"/>
  <c r="BH81" i="1"/>
  <c r="BC82" i="1"/>
  <c r="BD82" i="1"/>
  <c r="BE82" i="1"/>
  <c r="BF82" i="1"/>
  <c r="BG82" i="1"/>
  <c r="BH82" i="1"/>
  <c r="BC83" i="1"/>
  <c r="BD83" i="1"/>
  <c r="BE83" i="1"/>
  <c r="BF83" i="1"/>
  <c r="BG83" i="1"/>
  <c r="BH83" i="1"/>
  <c r="BC84" i="1"/>
  <c r="BD84" i="1"/>
  <c r="BE84" i="1"/>
  <c r="BF84" i="1"/>
  <c r="BG84" i="1"/>
  <c r="BH84" i="1"/>
  <c r="BC85" i="1"/>
  <c r="BD85" i="1"/>
  <c r="BE85" i="1"/>
  <c r="BF85" i="1"/>
  <c r="BG85" i="1"/>
  <c r="BH85" i="1"/>
  <c r="BC86" i="1"/>
  <c r="BD86" i="1"/>
  <c r="BE86" i="1"/>
  <c r="BF86" i="1"/>
  <c r="BG86" i="1"/>
  <c r="BH86" i="1"/>
  <c r="BC87" i="1"/>
  <c r="BD87" i="1"/>
  <c r="BE87" i="1"/>
  <c r="BF87" i="1"/>
  <c r="BG87" i="1"/>
  <c r="BH87" i="1"/>
  <c r="BC88" i="1"/>
  <c r="BD88" i="1"/>
  <c r="BE88" i="1"/>
  <c r="BF88" i="1"/>
  <c r="BG88" i="1"/>
  <c r="BH88" i="1"/>
  <c r="BC89" i="1"/>
  <c r="BD89" i="1"/>
  <c r="BE89" i="1"/>
  <c r="BF89" i="1"/>
  <c r="BG89" i="1"/>
  <c r="BH89" i="1"/>
  <c r="BC90" i="1"/>
  <c r="BD90" i="1"/>
  <c r="BE90" i="1"/>
  <c r="BF90" i="1"/>
  <c r="BG90" i="1"/>
  <c r="BH90" i="1"/>
  <c r="BC91" i="1"/>
  <c r="BD91" i="1"/>
  <c r="BE91" i="1"/>
  <c r="BF91" i="1"/>
  <c r="BG91" i="1"/>
  <c r="BH91" i="1"/>
  <c r="BC92" i="1"/>
  <c r="BD92" i="1"/>
  <c r="BE92" i="1"/>
  <c r="BF92" i="1"/>
  <c r="BG92" i="1"/>
  <c r="BH92" i="1"/>
  <c r="BC93" i="1"/>
  <c r="BD93" i="1"/>
  <c r="BE93" i="1"/>
  <c r="BF93" i="1"/>
  <c r="BG93" i="1"/>
  <c r="BH93" i="1"/>
  <c r="BC94" i="1"/>
  <c r="BD94" i="1"/>
  <c r="BE94" i="1"/>
  <c r="BF94" i="1"/>
  <c r="BG94" i="1"/>
  <c r="BH94" i="1"/>
  <c r="BC95" i="1"/>
  <c r="BD95" i="1"/>
  <c r="BE95" i="1"/>
  <c r="BF95" i="1"/>
  <c r="BG95" i="1"/>
  <c r="BH95" i="1"/>
  <c r="BC96" i="1"/>
  <c r="BD96" i="1"/>
  <c r="BE96" i="1"/>
  <c r="BF96" i="1"/>
  <c r="BG96" i="1"/>
  <c r="BH96" i="1"/>
  <c r="BC97" i="1"/>
  <c r="BD97" i="1"/>
  <c r="BE97" i="1"/>
  <c r="BF97" i="1"/>
  <c r="BG97" i="1"/>
  <c r="BH97" i="1"/>
  <c r="BC98" i="1"/>
  <c r="BD98" i="1"/>
  <c r="BE98" i="1"/>
  <c r="BF98" i="1"/>
  <c r="BG98" i="1"/>
  <c r="BH98" i="1"/>
  <c r="BC99" i="1"/>
  <c r="BD99" i="1"/>
  <c r="BE99" i="1"/>
  <c r="BF99" i="1"/>
  <c r="BG99" i="1"/>
  <c r="BH99" i="1"/>
  <c r="BC100" i="1"/>
  <c r="BD100" i="1"/>
  <c r="BE100" i="1"/>
  <c r="BF100" i="1"/>
  <c r="BG100" i="1"/>
  <c r="BH100" i="1"/>
  <c r="BC101" i="1"/>
  <c r="BD101" i="1"/>
  <c r="BE101" i="1"/>
  <c r="BF101" i="1"/>
  <c r="BG101" i="1"/>
  <c r="BH101" i="1"/>
  <c r="BC102" i="1"/>
  <c r="BD102" i="1"/>
  <c r="BE102" i="1"/>
  <c r="BF102" i="1"/>
  <c r="BG102" i="1"/>
  <c r="BH102" i="1"/>
  <c r="BC103" i="1"/>
  <c r="BD103" i="1"/>
  <c r="BE103" i="1"/>
  <c r="BF103" i="1"/>
  <c r="BG103" i="1"/>
  <c r="BH103" i="1"/>
  <c r="BC104" i="1"/>
  <c r="BD104" i="1"/>
  <c r="BE104" i="1"/>
  <c r="BF104" i="1"/>
  <c r="BG104" i="1"/>
  <c r="BH104" i="1"/>
  <c r="BC105" i="1"/>
  <c r="BD105" i="1"/>
  <c r="BE105" i="1"/>
  <c r="BF105" i="1"/>
  <c r="BG105" i="1"/>
  <c r="BH105" i="1"/>
  <c r="BC106" i="1"/>
  <c r="BD106" i="1"/>
  <c r="BE106" i="1"/>
  <c r="BF106" i="1"/>
  <c r="BG106" i="1"/>
  <c r="BH106" i="1"/>
  <c r="BC107" i="1"/>
  <c r="BD107" i="1"/>
  <c r="BE107" i="1"/>
  <c r="BF107" i="1"/>
  <c r="BG107" i="1"/>
  <c r="BH107" i="1"/>
  <c r="BC108" i="1"/>
  <c r="BD108" i="1"/>
  <c r="BE108" i="1"/>
  <c r="BF108" i="1"/>
  <c r="BG108" i="1"/>
  <c r="BH108" i="1"/>
  <c r="BC109" i="1"/>
  <c r="BD109" i="1"/>
  <c r="BE109" i="1"/>
  <c r="BF109" i="1"/>
  <c r="BG109" i="1"/>
  <c r="BH109" i="1"/>
  <c r="BC110" i="1"/>
  <c r="BD110" i="1"/>
  <c r="BE110" i="1"/>
  <c r="BF110" i="1"/>
  <c r="BG110" i="1"/>
  <c r="BH110" i="1"/>
  <c r="BH11" i="1"/>
  <c r="BG11" i="1"/>
  <c r="BF11" i="1"/>
  <c r="BE11" i="1"/>
  <c r="BD11" i="1"/>
  <c r="BC11" i="1"/>
  <c r="AK12" i="1"/>
  <c r="AL12" i="1"/>
  <c r="AK13" i="1"/>
  <c r="AL13" i="1"/>
  <c r="AK14" i="1"/>
  <c r="AL14" i="1"/>
  <c r="AK15" i="1"/>
  <c r="AL15" i="1"/>
  <c r="AK16" i="1"/>
  <c r="AL16" i="1"/>
  <c r="AK17" i="1"/>
  <c r="AL17" i="1"/>
  <c r="AK18" i="1"/>
  <c r="AL18" i="1"/>
  <c r="AK19" i="1"/>
  <c r="AL19" i="1"/>
  <c r="AK20" i="1"/>
  <c r="AL20" i="1"/>
  <c r="AK21" i="1"/>
  <c r="AL21" i="1"/>
  <c r="AK22" i="1"/>
  <c r="AL22" i="1"/>
  <c r="AK23" i="1"/>
  <c r="AL23" i="1"/>
  <c r="AK24" i="1"/>
  <c r="AL24" i="1"/>
  <c r="AK25" i="1"/>
  <c r="AL25" i="1"/>
  <c r="AK26" i="1"/>
  <c r="AL26" i="1"/>
  <c r="AK27" i="1"/>
  <c r="AL27" i="1"/>
  <c r="AK28" i="1"/>
  <c r="AL28" i="1"/>
  <c r="AK29" i="1"/>
  <c r="AL29" i="1"/>
  <c r="AK30" i="1"/>
  <c r="AL30" i="1"/>
  <c r="AK31" i="1"/>
  <c r="AL31" i="1"/>
  <c r="AK32" i="1"/>
  <c r="AL32" i="1"/>
  <c r="AK33" i="1"/>
  <c r="AL33" i="1"/>
  <c r="AK34" i="1"/>
  <c r="AL34" i="1"/>
  <c r="AK35" i="1"/>
  <c r="AL35" i="1"/>
  <c r="AK36" i="1"/>
  <c r="AL36" i="1"/>
  <c r="AK37" i="1"/>
  <c r="AL37" i="1"/>
  <c r="AK38" i="1"/>
  <c r="AL38" i="1"/>
  <c r="AK39" i="1"/>
  <c r="AL39" i="1"/>
  <c r="AK40" i="1"/>
  <c r="AL40" i="1"/>
  <c r="AK41" i="1"/>
  <c r="AL41" i="1"/>
  <c r="AK42" i="1"/>
  <c r="AL42" i="1"/>
  <c r="AK43" i="1"/>
  <c r="AL43" i="1"/>
  <c r="AK44" i="1"/>
  <c r="AL44" i="1"/>
  <c r="AK45" i="1"/>
  <c r="AL45" i="1"/>
  <c r="AK46" i="1"/>
  <c r="AL46" i="1"/>
  <c r="AK47" i="1"/>
  <c r="AL47" i="1"/>
  <c r="AK48" i="1"/>
  <c r="AL48" i="1"/>
  <c r="AK49" i="1"/>
  <c r="AL49" i="1"/>
  <c r="AK50" i="1"/>
  <c r="AL50" i="1"/>
  <c r="AK51" i="1"/>
  <c r="AL51" i="1"/>
  <c r="AK52" i="1"/>
  <c r="AL52" i="1"/>
  <c r="AK53" i="1"/>
  <c r="AL53" i="1"/>
  <c r="AK54" i="1"/>
  <c r="AL54" i="1"/>
  <c r="AK55" i="1"/>
  <c r="AL55" i="1"/>
  <c r="AK56" i="1"/>
  <c r="AL56" i="1"/>
  <c r="AK57" i="1"/>
  <c r="AL57" i="1"/>
  <c r="AK58" i="1"/>
  <c r="AL58" i="1"/>
  <c r="AK59" i="1"/>
  <c r="AL59" i="1"/>
  <c r="AK60" i="1"/>
  <c r="AL60" i="1"/>
  <c r="AK61" i="1"/>
  <c r="AL61" i="1"/>
  <c r="AK62" i="1"/>
  <c r="AL62" i="1"/>
  <c r="AK63" i="1"/>
  <c r="AL63" i="1"/>
  <c r="AK64" i="1"/>
  <c r="AL64" i="1"/>
  <c r="AK65" i="1"/>
  <c r="AL65" i="1"/>
  <c r="AK66" i="1"/>
  <c r="AL66" i="1"/>
  <c r="AK67" i="1"/>
  <c r="AL67" i="1"/>
  <c r="AK68" i="1"/>
  <c r="AL68" i="1"/>
  <c r="AK69" i="1"/>
  <c r="AL69" i="1"/>
  <c r="AK70" i="1"/>
  <c r="AL70" i="1"/>
  <c r="AK71" i="1"/>
  <c r="AL71" i="1"/>
  <c r="AK72" i="1"/>
  <c r="AL72" i="1"/>
  <c r="AK73" i="1"/>
  <c r="AL73" i="1"/>
  <c r="AK74" i="1"/>
  <c r="AL74" i="1"/>
  <c r="AK75" i="1"/>
  <c r="AL75" i="1"/>
  <c r="AK76" i="1"/>
  <c r="AL76" i="1"/>
  <c r="AK77" i="1"/>
  <c r="AL77" i="1"/>
  <c r="AK78" i="1"/>
  <c r="AL78" i="1"/>
  <c r="AK79" i="1"/>
  <c r="AL79" i="1"/>
  <c r="AK80" i="1"/>
  <c r="AL80" i="1"/>
  <c r="AK81" i="1"/>
  <c r="AL81" i="1"/>
  <c r="AK82" i="1"/>
  <c r="AL82" i="1"/>
  <c r="AK83" i="1"/>
  <c r="AL83" i="1"/>
  <c r="AK84" i="1"/>
  <c r="AL84" i="1"/>
  <c r="AK85" i="1"/>
  <c r="AL85" i="1"/>
  <c r="AK86" i="1"/>
  <c r="AL86" i="1"/>
  <c r="AK87" i="1"/>
  <c r="AL87" i="1"/>
  <c r="AK88" i="1"/>
  <c r="AL88" i="1"/>
  <c r="AK89" i="1"/>
  <c r="AL89" i="1"/>
  <c r="AK90" i="1"/>
  <c r="AL90" i="1"/>
  <c r="AK91" i="1"/>
  <c r="AL91" i="1"/>
  <c r="AK92" i="1"/>
  <c r="AL92" i="1"/>
  <c r="AK93" i="1"/>
  <c r="AL93" i="1"/>
  <c r="AK94" i="1"/>
  <c r="AL94" i="1"/>
  <c r="AK95" i="1"/>
  <c r="AL95" i="1"/>
  <c r="AK96" i="1"/>
  <c r="AL96" i="1"/>
  <c r="AK97" i="1"/>
  <c r="AL97" i="1"/>
  <c r="AK98" i="1"/>
  <c r="AL98" i="1"/>
  <c r="AK99" i="1"/>
  <c r="AL99" i="1"/>
  <c r="AK100" i="1"/>
  <c r="AL100" i="1"/>
  <c r="AK101" i="1"/>
  <c r="AL101" i="1"/>
  <c r="AK102" i="1"/>
  <c r="AL102" i="1"/>
  <c r="AK103" i="1"/>
  <c r="AL103" i="1"/>
  <c r="AK104" i="1"/>
  <c r="AL104" i="1"/>
  <c r="AK105" i="1"/>
  <c r="AL105" i="1"/>
  <c r="AK106" i="1"/>
  <c r="AL106" i="1"/>
  <c r="AK107" i="1"/>
  <c r="AL107" i="1"/>
  <c r="AK108" i="1"/>
  <c r="AL108" i="1"/>
  <c r="AK109" i="1"/>
  <c r="AL109" i="1"/>
  <c r="AK110" i="1"/>
  <c r="AL110" i="1"/>
  <c r="AL11" i="1"/>
  <c r="AK11" i="1"/>
  <c r="AH12" i="1"/>
  <c r="AI12" i="1"/>
  <c r="AJ12" i="1"/>
  <c r="AH13" i="1"/>
  <c r="AI13" i="1"/>
  <c r="AJ13" i="1"/>
  <c r="AH14" i="1"/>
  <c r="AI14" i="1"/>
  <c r="AJ14" i="1"/>
  <c r="AH15" i="1"/>
  <c r="AI15" i="1"/>
  <c r="AJ15" i="1"/>
  <c r="AH16" i="1"/>
  <c r="AI16" i="1"/>
  <c r="AJ16" i="1"/>
  <c r="AH17" i="1"/>
  <c r="AI17" i="1"/>
  <c r="AJ17" i="1"/>
  <c r="AH18" i="1"/>
  <c r="AI18" i="1"/>
  <c r="AJ18" i="1"/>
  <c r="AH19" i="1"/>
  <c r="AI19" i="1"/>
  <c r="AJ19" i="1"/>
  <c r="AH20" i="1"/>
  <c r="AI20" i="1"/>
  <c r="AJ20" i="1"/>
  <c r="AH21" i="1"/>
  <c r="AI21" i="1"/>
  <c r="AJ21" i="1"/>
  <c r="AH22" i="1"/>
  <c r="AI22" i="1"/>
  <c r="AJ22" i="1"/>
  <c r="AH23" i="1"/>
  <c r="AI23" i="1"/>
  <c r="AJ23" i="1"/>
  <c r="AH24" i="1"/>
  <c r="AI24" i="1"/>
  <c r="AJ24" i="1"/>
  <c r="AH25" i="1"/>
  <c r="AI25" i="1"/>
  <c r="AJ25" i="1"/>
  <c r="AH26" i="1"/>
  <c r="AI26" i="1"/>
  <c r="AJ26" i="1"/>
  <c r="AH27" i="1"/>
  <c r="AI27" i="1"/>
  <c r="AJ27" i="1"/>
  <c r="AH28" i="1"/>
  <c r="AI28" i="1"/>
  <c r="AJ28" i="1"/>
  <c r="AH29" i="1"/>
  <c r="AI29" i="1"/>
  <c r="AJ29" i="1"/>
  <c r="AH30" i="1"/>
  <c r="AI30" i="1"/>
  <c r="AJ30" i="1"/>
  <c r="AH31" i="1"/>
  <c r="AI31" i="1"/>
  <c r="AJ31" i="1"/>
  <c r="AH32" i="1"/>
  <c r="AI32" i="1"/>
  <c r="AJ32" i="1"/>
  <c r="AH33" i="1"/>
  <c r="AI33" i="1"/>
  <c r="AJ33" i="1"/>
  <c r="AH34" i="1"/>
  <c r="AI34" i="1"/>
  <c r="AJ34" i="1"/>
  <c r="AH35" i="1"/>
  <c r="AI35" i="1"/>
  <c r="AJ35" i="1"/>
  <c r="AH36" i="1"/>
  <c r="AI36" i="1"/>
  <c r="AJ36" i="1"/>
  <c r="AH37" i="1"/>
  <c r="AI37" i="1"/>
  <c r="AJ37" i="1"/>
  <c r="AH38" i="1"/>
  <c r="AI38" i="1"/>
  <c r="AJ38" i="1"/>
  <c r="AH39" i="1"/>
  <c r="AI39" i="1"/>
  <c r="AJ39" i="1"/>
  <c r="AH40" i="1"/>
  <c r="AI40" i="1"/>
  <c r="AJ40" i="1"/>
  <c r="AH41" i="1"/>
  <c r="AI41" i="1"/>
  <c r="AJ41" i="1"/>
  <c r="AH42" i="1"/>
  <c r="AI42" i="1"/>
  <c r="AJ42" i="1"/>
  <c r="AH43" i="1"/>
  <c r="AI43" i="1"/>
  <c r="AJ43" i="1"/>
  <c r="AH44" i="1"/>
  <c r="AI44" i="1"/>
  <c r="AJ44" i="1"/>
  <c r="AH45" i="1"/>
  <c r="AI45" i="1"/>
  <c r="AJ45" i="1"/>
  <c r="AH46" i="1"/>
  <c r="AI46" i="1"/>
  <c r="AJ46" i="1"/>
  <c r="AH47" i="1"/>
  <c r="AI47" i="1"/>
  <c r="AJ47" i="1"/>
  <c r="AH48" i="1"/>
  <c r="AI48" i="1"/>
  <c r="AJ48" i="1"/>
  <c r="AH49" i="1"/>
  <c r="AI49" i="1"/>
  <c r="AJ49" i="1"/>
  <c r="AH50" i="1"/>
  <c r="AI50" i="1"/>
  <c r="AJ50" i="1"/>
  <c r="AH51" i="1"/>
  <c r="AI51" i="1"/>
  <c r="AJ51" i="1"/>
  <c r="AH52" i="1"/>
  <c r="AI52" i="1"/>
  <c r="AJ52" i="1"/>
  <c r="AH53" i="1"/>
  <c r="AI53" i="1"/>
  <c r="AJ53" i="1"/>
  <c r="AH54" i="1"/>
  <c r="AI54" i="1"/>
  <c r="AJ54" i="1"/>
  <c r="AH55" i="1"/>
  <c r="AI55" i="1"/>
  <c r="AJ55" i="1"/>
  <c r="AH56" i="1"/>
  <c r="AI56" i="1"/>
  <c r="AJ56" i="1"/>
  <c r="AH57" i="1"/>
  <c r="AI57" i="1"/>
  <c r="AJ57" i="1"/>
  <c r="AH58" i="1"/>
  <c r="AI58" i="1"/>
  <c r="AJ58" i="1"/>
  <c r="AH59" i="1"/>
  <c r="AI59" i="1"/>
  <c r="AJ59" i="1"/>
  <c r="AH60" i="1"/>
  <c r="AI60" i="1"/>
  <c r="AJ60" i="1"/>
  <c r="AH61" i="1"/>
  <c r="AI61" i="1"/>
  <c r="AJ61" i="1"/>
  <c r="AH62" i="1"/>
  <c r="AI62" i="1"/>
  <c r="AJ62" i="1"/>
  <c r="AH63" i="1"/>
  <c r="AI63" i="1"/>
  <c r="AJ63" i="1"/>
  <c r="AH64" i="1"/>
  <c r="AI64" i="1"/>
  <c r="AJ64" i="1"/>
  <c r="AH65" i="1"/>
  <c r="AI65" i="1"/>
  <c r="AJ65" i="1"/>
  <c r="AH66" i="1"/>
  <c r="AI66" i="1"/>
  <c r="AJ66" i="1"/>
  <c r="AH67" i="1"/>
  <c r="AI67" i="1"/>
  <c r="AJ67" i="1"/>
  <c r="AH68" i="1"/>
  <c r="AI68" i="1"/>
  <c r="AJ68" i="1"/>
  <c r="AH69" i="1"/>
  <c r="AI69" i="1"/>
  <c r="AJ69" i="1"/>
  <c r="AH70" i="1"/>
  <c r="AI70" i="1"/>
  <c r="AJ70" i="1"/>
  <c r="AH71" i="1"/>
  <c r="AI71" i="1"/>
  <c r="AJ71" i="1"/>
  <c r="AH72" i="1"/>
  <c r="AI72" i="1"/>
  <c r="AJ72" i="1"/>
  <c r="AH73" i="1"/>
  <c r="AI73" i="1"/>
  <c r="AJ73" i="1"/>
  <c r="AH74" i="1"/>
  <c r="AI74" i="1"/>
  <c r="AJ74" i="1"/>
  <c r="AH75" i="1"/>
  <c r="AI75" i="1"/>
  <c r="AJ75" i="1"/>
  <c r="AH76" i="1"/>
  <c r="AI76" i="1"/>
  <c r="AJ76" i="1"/>
  <c r="AH77" i="1"/>
  <c r="AI77" i="1"/>
  <c r="AJ77" i="1"/>
  <c r="AH78" i="1"/>
  <c r="AI78" i="1"/>
  <c r="AJ78" i="1"/>
  <c r="AH79" i="1"/>
  <c r="AI79" i="1"/>
  <c r="AJ79" i="1"/>
  <c r="AH80" i="1"/>
  <c r="AI80" i="1"/>
  <c r="AJ80" i="1"/>
  <c r="AH81" i="1"/>
  <c r="AI81" i="1"/>
  <c r="AJ81" i="1"/>
  <c r="AH82" i="1"/>
  <c r="AI82" i="1"/>
  <c r="AJ82" i="1"/>
  <c r="AH83" i="1"/>
  <c r="AI83" i="1"/>
  <c r="AJ83" i="1"/>
  <c r="AH84" i="1"/>
  <c r="AI84" i="1"/>
  <c r="AJ84" i="1"/>
  <c r="AH85" i="1"/>
  <c r="AI85" i="1"/>
  <c r="AJ85" i="1"/>
  <c r="AH86" i="1"/>
  <c r="AI86" i="1"/>
  <c r="AJ86" i="1"/>
  <c r="AH87" i="1"/>
  <c r="AI87" i="1"/>
  <c r="AJ87" i="1"/>
  <c r="AH88" i="1"/>
  <c r="AI88" i="1"/>
  <c r="AJ88" i="1"/>
  <c r="AH89" i="1"/>
  <c r="AI89" i="1"/>
  <c r="AJ89" i="1"/>
  <c r="AH90" i="1"/>
  <c r="AI90" i="1"/>
  <c r="AJ90" i="1"/>
  <c r="AH91" i="1"/>
  <c r="AI91" i="1"/>
  <c r="AJ91" i="1"/>
  <c r="AH92" i="1"/>
  <c r="AI92" i="1"/>
  <c r="AJ92" i="1"/>
  <c r="AH93" i="1"/>
  <c r="AI93" i="1"/>
  <c r="AJ93" i="1"/>
  <c r="AH94" i="1"/>
  <c r="AI94" i="1"/>
  <c r="AJ94" i="1"/>
  <c r="AH95" i="1"/>
  <c r="AI95" i="1"/>
  <c r="AJ95" i="1"/>
  <c r="AH96" i="1"/>
  <c r="AI96" i="1"/>
  <c r="AJ96" i="1"/>
  <c r="AH97" i="1"/>
  <c r="AI97" i="1"/>
  <c r="AJ97" i="1"/>
  <c r="AH98" i="1"/>
  <c r="AI98" i="1"/>
  <c r="AJ98" i="1"/>
  <c r="AH99" i="1"/>
  <c r="AI99" i="1"/>
  <c r="AJ99" i="1"/>
  <c r="AH100" i="1"/>
  <c r="AI100" i="1"/>
  <c r="AJ100" i="1"/>
  <c r="AH101" i="1"/>
  <c r="AI101" i="1"/>
  <c r="AJ101" i="1"/>
  <c r="AH102" i="1"/>
  <c r="AI102" i="1"/>
  <c r="AJ102" i="1"/>
  <c r="AH103" i="1"/>
  <c r="AI103" i="1"/>
  <c r="AJ103" i="1"/>
  <c r="AH104" i="1"/>
  <c r="AI104" i="1"/>
  <c r="AJ104" i="1"/>
  <c r="AH105" i="1"/>
  <c r="AI105" i="1"/>
  <c r="AJ105" i="1"/>
  <c r="AH106" i="1"/>
  <c r="AI106" i="1"/>
  <c r="AJ106" i="1"/>
  <c r="AH107" i="1"/>
  <c r="AI107" i="1"/>
  <c r="AJ107" i="1"/>
  <c r="AH108" i="1"/>
  <c r="AI108" i="1"/>
  <c r="AJ108" i="1"/>
  <c r="AH109" i="1"/>
  <c r="AI109" i="1"/>
  <c r="AJ109" i="1"/>
  <c r="AH110" i="1"/>
  <c r="AI110" i="1"/>
  <c r="AJ110" i="1"/>
  <c r="AJ11" i="1"/>
  <c r="AI11" i="1"/>
  <c r="AH11" i="1"/>
  <c r="Z12" i="1"/>
  <c r="AB12" i="1"/>
  <c r="AC12" i="1"/>
  <c r="AD12" i="1"/>
  <c r="AE12" i="1"/>
  <c r="Z13" i="1"/>
  <c r="AB13" i="1"/>
  <c r="AC13" i="1"/>
  <c r="AD13" i="1"/>
  <c r="AE13" i="1"/>
  <c r="Z14" i="1"/>
  <c r="AA14" i="1"/>
  <c r="AB14" i="1"/>
  <c r="AC14" i="1"/>
  <c r="AD14" i="1"/>
  <c r="AE14" i="1"/>
  <c r="Z15" i="1"/>
  <c r="AA15" i="1"/>
  <c r="AB15" i="1"/>
  <c r="AC15" i="1"/>
  <c r="AD15" i="1"/>
  <c r="AE15" i="1"/>
  <c r="Z16" i="1"/>
  <c r="AA16" i="1"/>
  <c r="AB16" i="1"/>
  <c r="AC16" i="1"/>
  <c r="AD16" i="1"/>
  <c r="AE16" i="1"/>
  <c r="Z17" i="1"/>
  <c r="AA17" i="1"/>
  <c r="AB17" i="1"/>
  <c r="AC17" i="1"/>
  <c r="AD17" i="1"/>
  <c r="AE17" i="1"/>
  <c r="Z18" i="1"/>
  <c r="AA18" i="1"/>
  <c r="AB18" i="1"/>
  <c r="AC18" i="1"/>
  <c r="AD18" i="1"/>
  <c r="AE18" i="1"/>
  <c r="Z19" i="1"/>
  <c r="AA19" i="1"/>
  <c r="AB19" i="1"/>
  <c r="AC19" i="1"/>
  <c r="AD19" i="1"/>
  <c r="AE19" i="1"/>
  <c r="Z20" i="1"/>
  <c r="AA20" i="1"/>
  <c r="AB20" i="1"/>
  <c r="AC20" i="1"/>
  <c r="AD20" i="1"/>
  <c r="AE20" i="1"/>
  <c r="Z21" i="1"/>
  <c r="AA21" i="1"/>
  <c r="AB21" i="1"/>
  <c r="AC21" i="1"/>
  <c r="AD21" i="1"/>
  <c r="AE21" i="1"/>
  <c r="Z22" i="1"/>
  <c r="AA22" i="1"/>
  <c r="AB22" i="1"/>
  <c r="AC22" i="1"/>
  <c r="AD22" i="1"/>
  <c r="AE22" i="1"/>
  <c r="Z23" i="1"/>
  <c r="AA23" i="1"/>
  <c r="AB23" i="1"/>
  <c r="AC23" i="1"/>
  <c r="AD23" i="1"/>
  <c r="AE23" i="1"/>
  <c r="Z24" i="1"/>
  <c r="AA24" i="1"/>
  <c r="AB24" i="1"/>
  <c r="AC24" i="1"/>
  <c r="AD24" i="1"/>
  <c r="AE24" i="1"/>
  <c r="Z25" i="1"/>
  <c r="AA25" i="1"/>
  <c r="AB25" i="1"/>
  <c r="AC25" i="1"/>
  <c r="AD25" i="1"/>
  <c r="AE25" i="1"/>
  <c r="Z26" i="1"/>
  <c r="AA26" i="1"/>
  <c r="B26" i="1" s="1"/>
  <c r="AB26" i="1"/>
  <c r="AC26" i="1"/>
  <c r="AD26" i="1"/>
  <c r="AE26" i="1"/>
  <c r="Z27" i="1"/>
  <c r="AA27" i="1"/>
  <c r="AB27" i="1"/>
  <c r="AC27" i="1"/>
  <c r="AD27" i="1"/>
  <c r="AE27" i="1"/>
  <c r="Z28" i="1"/>
  <c r="AA28" i="1"/>
  <c r="AB28" i="1"/>
  <c r="AC28" i="1"/>
  <c r="AD28" i="1"/>
  <c r="AE28" i="1"/>
  <c r="Z29" i="1"/>
  <c r="AA29" i="1"/>
  <c r="AB29" i="1"/>
  <c r="AC29" i="1"/>
  <c r="AD29" i="1"/>
  <c r="AE29" i="1"/>
  <c r="Z30" i="1"/>
  <c r="AA30" i="1"/>
  <c r="AB30" i="1"/>
  <c r="AC30" i="1"/>
  <c r="AD30" i="1"/>
  <c r="AE30" i="1"/>
  <c r="Z31" i="1"/>
  <c r="AA31" i="1"/>
  <c r="AB31" i="1"/>
  <c r="AC31" i="1"/>
  <c r="B31" i="1" s="1"/>
  <c r="AD31" i="1"/>
  <c r="AE31" i="1"/>
  <c r="Z32" i="1"/>
  <c r="AA32" i="1"/>
  <c r="B32" i="1" s="1"/>
  <c r="AB32" i="1"/>
  <c r="AC32" i="1"/>
  <c r="AD32" i="1"/>
  <c r="AE32" i="1"/>
  <c r="Z33" i="1"/>
  <c r="AA33" i="1"/>
  <c r="AB33" i="1"/>
  <c r="AC33" i="1"/>
  <c r="AD33" i="1"/>
  <c r="AE33" i="1"/>
  <c r="Z34" i="1"/>
  <c r="AA34" i="1"/>
  <c r="AB34" i="1"/>
  <c r="AC34" i="1"/>
  <c r="AD34" i="1"/>
  <c r="AE34" i="1"/>
  <c r="Z35" i="1"/>
  <c r="AA35" i="1"/>
  <c r="AB35" i="1"/>
  <c r="AC35" i="1"/>
  <c r="AD35" i="1"/>
  <c r="AE35" i="1"/>
  <c r="Z36" i="1"/>
  <c r="AA36" i="1"/>
  <c r="AB36" i="1"/>
  <c r="AC36" i="1"/>
  <c r="AD36" i="1"/>
  <c r="AE36" i="1"/>
  <c r="Z37" i="1"/>
  <c r="AA37" i="1"/>
  <c r="AB37" i="1"/>
  <c r="AC37" i="1"/>
  <c r="AD37" i="1"/>
  <c r="AE37" i="1"/>
  <c r="Z38" i="1"/>
  <c r="AA38" i="1"/>
  <c r="AB38" i="1"/>
  <c r="AC38" i="1"/>
  <c r="AD38" i="1"/>
  <c r="AE38" i="1"/>
  <c r="Z39" i="1"/>
  <c r="AA39" i="1"/>
  <c r="AB39" i="1"/>
  <c r="AC39" i="1"/>
  <c r="AD39" i="1"/>
  <c r="AE39" i="1"/>
  <c r="Z40" i="1"/>
  <c r="AA40" i="1"/>
  <c r="AB40" i="1"/>
  <c r="AC40" i="1"/>
  <c r="AD40" i="1"/>
  <c r="AE40" i="1"/>
  <c r="Z41" i="1"/>
  <c r="AA41" i="1"/>
  <c r="AB41" i="1"/>
  <c r="AC41" i="1"/>
  <c r="B41" i="1" s="1"/>
  <c r="AD41" i="1"/>
  <c r="AE41" i="1"/>
  <c r="Z42" i="1"/>
  <c r="AA42" i="1"/>
  <c r="AB42" i="1"/>
  <c r="AC42" i="1"/>
  <c r="AD42" i="1"/>
  <c r="AE42" i="1"/>
  <c r="Z43" i="1"/>
  <c r="AA43" i="1"/>
  <c r="AB43" i="1"/>
  <c r="AC43" i="1"/>
  <c r="AD43" i="1"/>
  <c r="AE43" i="1"/>
  <c r="Z44" i="1"/>
  <c r="AA44" i="1"/>
  <c r="AB44" i="1"/>
  <c r="AC44" i="1"/>
  <c r="AD44" i="1"/>
  <c r="AE44" i="1"/>
  <c r="Z45" i="1"/>
  <c r="AA45" i="1"/>
  <c r="AB45" i="1"/>
  <c r="AC45" i="1"/>
  <c r="B45" i="1" s="1"/>
  <c r="AD45" i="1"/>
  <c r="AE45" i="1"/>
  <c r="Z46" i="1"/>
  <c r="AA46" i="1"/>
  <c r="AB46" i="1"/>
  <c r="AC46" i="1"/>
  <c r="AD46" i="1"/>
  <c r="AE46" i="1"/>
  <c r="Z47" i="1"/>
  <c r="AA47" i="1"/>
  <c r="AB47" i="1"/>
  <c r="AC47" i="1"/>
  <c r="AD47" i="1"/>
  <c r="AE47" i="1"/>
  <c r="Z48" i="1"/>
  <c r="AA48" i="1"/>
  <c r="B48" i="1" s="1"/>
  <c r="AB48" i="1"/>
  <c r="AC48" i="1"/>
  <c r="AD48" i="1"/>
  <c r="AE48" i="1"/>
  <c r="Z49" i="1"/>
  <c r="AA49" i="1"/>
  <c r="AB49" i="1"/>
  <c r="AC49" i="1"/>
  <c r="B49" i="1" s="1"/>
  <c r="AD49" i="1"/>
  <c r="AE49" i="1"/>
  <c r="Z50" i="1"/>
  <c r="AA50" i="1"/>
  <c r="AB50" i="1"/>
  <c r="AC50" i="1"/>
  <c r="AD50" i="1"/>
  <c r="AE50" i="1"/>
  <c r="Z51" i="1"/>
  <c r="AA51" i="1"/>
  <c r="AB51" i="1"/>
  <c r="AC51" i="1"/>
  <c r="B51" i="1" s="1"/>
  <c r="AD51" i="1"/>
  <c r="AE51" i="1"/>
  <c r="Z52" i="1"/>
  <c r="AA52" i="1"/>
  <c r="B52" i="1" s="1"/>
  <c r="AB52" i="1"/>
  <c r="AC52" i="1"/>
  <c r="AD52" i="1"/>
  <c r="AE52" i="1"/>
  <c r="Z53" i="1"/>
  <c r="AA53" i="1"/>
  <c r="AB53" i="1"/>
  <c r="AC53" i="1"/>
  <c r="B53" i="1" s="1"/>
  <c r="AD53" i="1"/>
  <c r="AE53" i="1"/>
  <c r="Z54" i="1"/>
  <c r="AA54" i="1"/>
  <c r="AB54" i="1"/>
  <c r="AC54" i="1"/>
  <c r="AD54" i="1"/>
  <c r="AE54" i="1"/>
  <c r="Z55" i="1"/>
  <c r="AA55" i="1"/>
  <c r="AB55" i="1"/>
  <c r="AC55" i="1"/>
  <c r="AD55" i="1"/>
  <c r="AE55" i="1"/>
  <c r="Z56" i="1"/>
  <c r="AA56" i="1"/>
  <c r="B56" i="1" s="1"/>
  <c r="AB56" i="1"/>
  <c r="AC56" i="1"/>
  <c r="AD56" i="1"/>
  <c r="AE56" i="1"/>
  <c r="Z57" i="1"/>
  <c r="AA57" i="1"/>
  <c r="AB57" i="1"/>
  <c r="AC57" i="1"/>
  <c r="B57" i="1" s="1"/>
  <c r="AD57" i="1"/>
  <c r="AE57" i="1"/>
  <c r="Z58" i="1"/>
  <c r="AA58" i="1"/>
  <c r="AB58" i="1"/>
  <c r="AC58" i="1"/>
  <c r="AD58" i="1"/>
  <c r="AE58" i="1"/>
  <c r="Z59" i="1"/>
  <c r="AA59" i="1"/>
  <c r="AB59" i="1"/>
  <c r="AC59" i="1"/>
  <c r="B59" i="1" s="1"/>
  <c r="AD59" i="1"/>
  <c r="AE59" i="1"/>
  <c r="Z60" i="1"/>
  <c r="AA60" i="1"/>
  <c r="AB60" i="1"/>
  <c r="AC60" i="1"/>
  <c r="AD60" i="1"/>
  <c r="AE60" i="1"/>
  <c r="Z61" i="1"/>
  <c r="AA61" i="1"/>
  <c r="AB61" i="1"/>
  <c r="AC61" i="1"/>
  <c r="B61" i="1" s="1"/>
  <c r="AD61" i="1"/>
  <c r="AE61" i="1"/>
  <c r="Z62" i="1"/>
  <c r="AA62" i="1"/>
  <c r="B62" i="1" s="1"/>
  <c r="AB62" i="1"/>
  <c r="AC62" i="1"/>
  <c r="AD62" i="1"/>
  <c r="AE62" i="1"/>
  <c r="Z63" i="1"/>
  <c r="AA63" i="1"/>
  <c r="AB63" i="1"/>
  <c r="AC63" i="1"/>
  <c r="B63" i="1" s="1"/>
  <c r="AD63" i="1"/>
  <c r="AE63" i="1"/>
  <c r="Z64" i="1"/>
  <c r="AA64" i="1"/>
  <c r="B64" i="1" s="1"/>
  <c r="AB64" i="1"/>
  <c r="AC64" i="1"/>
  <c r="AD64" i="1"/>
  <c r="AE64" i="1"/>
  <c r="Z65" i="1"/>
  <c r="AA65" i="1"/>
  <c r="AB65" i="1"/>
  <c r="AC65" i="1"/>
  <c r="B65" i="1" s="1"/>
  <c r="AD65" i="1"/>
  <c r="AE65" i="1"/>
  <c r="Z66" i="1"/>
  <c r="AA66" i="1"/>
  <c r="AB66" i="1"/>
  <c r="AC66" i="1"/>
  <c r="AD66" i="1"/>
  <c r="AE66" i="1"/>
  <c r="Z67" i="1"/>
  <c r="AA67" i="1"/>
  <c r="AB67" i="1"/>
  <c r="AC67" i="1"/>
  <c r="B67" i="1" s="1"/>
  <c r="AD67" i="1"/>
  <c r="AE67" i="1"/>
  <c r="Z68" i="1"/>
  <c r="AA68" i="1"/>
  <c r="AB68" i="1"/>
  <c r="AC68" i="1"/>
  <c r="AD68" i="1"/>
  <c r="AE68" i="1"/>
  <c r="B68" i="1" s="1"/>
  <c r="Z69" i="1"/>
  <c r="AA69" i="1"/>
  <c r="AB69" i="1"/>
  <c r="AC69" i="1"/>
  <c r="B69" i="1" s="1"/>
  <c r="AD69" i="1"/>
  <c r="AE69" i="1"/>
  <c r="Z70" i="1"/>
  <c r="AA70" i="1"/>
  <c r="AB70" i="1"/>
  <c r="AC70" i="1"/>
  <c r="AD70" i="1"/>
  <c r="AE70" i="1"/>
  <c r="Z71" i="1"/>
  <c r="AA71" i="1"/>
  <c r="AB71" i="1"/>
  <c r="AC71" i="1"/>
  <c r="AD71" i="1"/>
  <c r="AE71" i="1"/>
  <c r="Z72" i="1"/>
  <c r="AA72" i="1"/>
  <c r="AB72" i="1"/>
  <c r="AC72" i="1"/>
  <c r="AD72" i="1"/>
  <c r="AE72" i="1"/>
  <c r="Z73" i="1"/>
  <c r="AA73" i="1"/>
  <c r="AB73" i="1"/>
  <c r="AC73" i="1"/>
  <c r="B73" i="1" s="1"/>
  <c r="AD73" i="1"/>
  <c r="AE73" i="1"/>
  <c r="Z74" i="1"/>
  <c r="AA74" i="1"/>
  <c r="B74" i="1" s="1"/>
  <c r="AB74" i="1"/>
  <c r="AC74" i="1"/>
  <c r="AD74" i="1"/>
  <c r="AE74" i="1"/>
  <c r="Z75" i="1"/>
  <c r="AA75" i="1"/>
  <c r="AB75" i="1"/>
  <c r="AC75" i="1"/>
  <c r="B75" i="1" s="1"/>
  <c r="AD75" i="1"/>
  <c r="AE75" i="1"/>
  <c r="Z76" i="1"/>
  <c r="AA76" i="1"/>
  <c r="AB76" i="1"/>
  <c r="AC76" i="1"/>
  <c r="AD76" i="1"/>
  <c r="AE76" i="1"/>
  <c r="Z77" i="1"/>
  <c r="AA77" i="1"/>
  <c r="AB77" i="1"/>
  <c r="AC77" i="1"/>
  <c r="B77" i="1" s="1"/>
  <c r="AD77" i="1"/>
  <c r="AE77" i="1"/>
  <c r="Z78" i="1"/>
  <c r="AA78" i="1"/>
  <c r="B78" i="1" s="1"/>
  <c r="AB78" i="1"/>
  <c r="AC78" i="1"/>
  <c r="AD78" i="1"/>
  <c r="AE78" i="1"/>
  <c r="Z79" i="1"/>
  <c r="AA79" i="1"/>
  <c r="AB79" i="1"/>
  <c r="AC79" i="1"/>
  <c r="B79" i="1" s="1"/>
  <c r="AD79" i="1"/>
  <c r="AE79" i="1"/>
  <c r="Z80" i="1"/>
  <c r="AA80" i="1"/>
  <c r="AB80" i="1"/>
  <c r="AC80" i="1"/>
  <c r="AD80" i="1"/>
  <c r="AE80" i="1"/>
  <c r="Z81" i="1"/>
  <c r="AA81" i="1"/>
  <c r="AB81" i="1"/>
  <c r="AC81" i="1"/>
  <c r="B81" i="1" s="1"/>
  <c r="AD81" i="1"/>
  <c r="AE81" i="1"/>
  <c r="Z82" i="1"/>
  <c r="AA82" i="1"/>
  <c r="B82" i="1" s="1"/>
  <c r="AB82" i="1"/>
  <c r="AC82" i="1"/>
  <c r="AD82" i="1"/>
  <c r="AE82" i="1"/>
  <c r="Z83" i="1"/>
  <c r="AA83" i="1"/>
  <c r="AB83" i="1"/>
  <c r="AC83" i="1"/>
  <c r="AD83" i="1"/>
  <c r="AE83" i="1"/>
  <c r="Z84" i="1"/>
  <c r="AA84" i="1"/>
  <c r="AB84" i="1"/>
  <c r="AC84" i="1"/>
  <c r="AD84" i="1"/>
  <c r="AE84" i="1"/>
  <c r="Z85" i="1"/>
  <c r="AA85" i="1"/>
  <c r="AB85" i="1"/>
  <c r="AC85" i="1"/>
  <c r="AD85" i="1"/>
  <c r="AE85" i="1"/>
  <c r="Z86" i="1"/>
  <c r="AA86" i="1"/>
  <c r="AB86" i="1"/>
  <c r="AC86" i="1"/>
  <c r="AD86" i="1"/>
  <c r="AE86" i="1"/>
  <c r="Z87" i="1"/>
  <c r="AA87" i="1"/>
  <c r="AB87" i="1"/>
  <c r="AC87" i="1"/>
  <c r="AD87" i="1"/>
  <c r="AE87" i="1"/>
  <c r="Z88" i="1"/>
  <c r="AA88" i="1"/>
  <c r="AB88" i="1"/>
  <c r="AC88" i="1"/>
  <c r="AD88" i="1"/>
  <c r="AE88" i="1"/>
  <c r="Z89" i="1"/>
  <c r="AA89" i="1"/>
  <c r="AB89" i="1"/>
  <c r="AC89" i="1"/>
  <c r="AD89" i="1"/>
  <c r="AE89" i="1"/>
  <c r="Z90" i="1"/>
  <c r="AA90" i="1"/>
  <c r="AB90" i="1"/>
  <c r="AC90" i="1"/>
  <c r="AD90" i="1"/>
  <c r="AE90" i="1"/>
  <c r="Z91" i="1"/>
  <c r="AA91" i="1"/>
  <c r="AB91" i="1"/>
  <c r="AC91" i="1"/>
  <c r="AD91" i="1"/>
  <c r="AE91" i="1"/>
  <c r="Z92" i="1"/>
  <c r="AA92" i="1"/>
  <c r="AB92" i="1"/>
  <c r="AC92" i="1"/>
  <c r="AD92" i="1"/>
  <c r="AE92" i="1"/>
  <c r="Z93" i="1"/>
  <c r="AA93" i="1"/>
  <c r="AB93" i="1"/>
  <c r="AC93" i="1"/>
  <c r="B93" i="1" s="1"/>
  <c r="AD93" i="1"/>
  <c r="AE93" i="1"/>
  <c r="Z94" i="1"/>
  <c r="AA94" i="1"/>
  <c r="B94" i="1" s="1"/>
  <c r="AB94" i="1"/>
  <c r="AC94" i="1"/>
  <c r="AD94" i="1"/>
  <c r="AE94" i="1"/>
  <c r="Z95" i="1"/>
  <c r="AA95" i="1"/>
  <c r="AB95" i="1"/>
  <c r="AC95" i="1"/>
  <c r="AD95" i="1"/>
  <c r="AE95" i="1"/>
  <c r="Z96" i="1"/>
  <c r="AA96" i="1"/>
  <c r="AB96" i="1"/>
  <c r="AC96" i="1"/>
  <c r="AD96" i="1"/>
  <c r="AE96" i="1"/>
  <c r="Z97" i="1"/>
  <c r="AA97" i="1"/>
  <c r="AB97" i="1"/>
  <c r="AC97" i="1"/>
  <c r="AD97" i="1"/>
  <c r="AE97" i="1"/>
  <c r="Z98" i="1"/>
  <c r="AA98" i="1"/>
  <c r="B98" i="1" s="1"/>
  <c r="AB98" i="1"/>
  <c r="AC98" i="1"/>
  <c r="AD98" i="1"/>
  <c r="AE98" i="1"/>
  <c r="Z99" i="1"/>
  <c r="AA99" i="1"/>
  <c r="AB99" i="1"/>
  <c r="AC99" i="1"/>
  <c r="AD99" i="1"/>
  <c r="AE99" i="1"/>
  <c r="Z100" i="1"/>
  <c r="AA100" i="1"/>
  <c r="AB100" i="1"/>
  <c r="AC100" i="1"/>
  <c r="AD100" i="1"/>
  <c r="AE100" i="1"/>
  <c r="Z101" i="1"/>
  <c r="AA101" i="1"/>
  <c r="AB101" i="1"/>
  <c r="AC101" i="1"/>
  <c r="AD101" i="1"/>
  <c r="AE101" i="1"/>
  <c r="Z102" i="1"/>
  <c r="AA102" i="1"/>
  <c r="AB102" i="1"/>
  <c r="AC102" i="1"/>
  <c r="AD102" i="1"/>
  <c r="AE102" i="1"/>
  <c r="Z103" i="1"/>
  <c r="AA103" i="1"/>
  <c r="AB103" i="1"/>
  <c r="AC103" i="1"/>
  <c r="AD103" i="1"/>
  <c r="AE103" i="1"/>
  <c r="Z104" i="1"/>
  <c r="AA104" i="1"/>
  <c r="AB104" i="1"/>
  <c r="AC104" i="1"/>
  <c r="AD104" i="1"/>
  <c r="AE104" i="1"/>
  <c r="Z105" i="1"/>
  <c r="AA105" i="1"/>
  <c r="AB105" i="1"/>
  <c r="AC105" i="1"/>
  <c r="AD105" i="1"/>
  <c r="AE105" i="1"/>
  <c r="Z106" i="1"/>
  <c r="AA106" i="1"/>
  <c r="AB106" i="1"/>
  <c r="AC106" i="1"/>
  <c r="AD106" i="1"/>
  <c r="AE106" i="1"/>
  <c r="Z107" i="1"/>
  <c r="AA107" i="1"/>
  <c r="AB107" i="1"/>
  <c r="AC107" i="1"/>
  <c r="AD107" i="1"/>
  <c r="AE107" i="1"/>
  <c r="Z108" i="1"/>
  <c r="AA108" i="1"/>
  <c r="AB108" i="1"/>
  <c r="AC108" i="1"/>
  <c r="AD108" i="1"/>
  <c r="AE108" i="1"/>
  <c r="Z109" i="1"/>
  <c r="AA109" i="1"/>
  <c r="AB109" i="1"/>
  <c r="AC109" i="1"/>
  <c r="AD109" i="1"/>
  <c r="AE109" i="1"/>
  <c r="Z110" i="1"/>
  <c r="AA110" i="1"/>
  <c r="AB110" i="1"/>
  <c r="AC110" i="1"/>
  <c r="AD110" i="1"/>
  <c r="AE110" i="1"/>
  <c r="AE11" i="1"/>
  <c r="AD11" i="1"/>
  <c r="AC11" i="1"/>
  <c r="AB11" i="1"/>
  <c r="Z11" i="1"/>
  <c r="E5" i="5"/>
  <c r="E7" i="5" s="1"/>
  <c r="F12" i="5"/>
  <c r="F29" i="5"/>
  <c r="AZ13" i="1"/>
  <c r="D29" i="5"/>
  <c r="A3" i="5"/>
  <c r="A4" i="5"/>
  <c r="A2" i="1" s="1"/>
  <c r="D12" i="5"/>
  <c r="D18" i="5"/>
  <c r="D19" i="5"/>
  <c r="D20" i="5"/>
  <c r="D21" i="5"/>
  <c r="D22" i="5"/>
  <c r="D23" i="5"/>
  <c r="D115" i="5"/>
  <c r="D116" i="5"/>
  <c r="D117" i="5"/>
  <c r="D1" i="1"/>
  <c r="I1" i="1"/>
  <c r="Z9" i="1"/>
  <c r="AA9" i="1"/>
  <c r="AB9" i="1"/>
  <c r="AC9" i="1"/>
  <c r="AD9" i="1"/>
  <c r="AE9" i="1"/>
  <c r="AG10" i="1"/>
  <c r="AH9" i="1"/>
  <c r="AI9" i="1"/>
  <c r="AJ9" i="1"/>
  <c r="AK9" i="1"/>
  <c r="AL9" i="1"/>
  <c r="AM9" i="1"/>
  <c r="AA12" i="1"/>
  <c r="AA11" i="1"/>
  <c r="D96" i="5"/>
  <c r="AA13" i="1"/>
  <c r="F6" i="5"/>
  <c r="D80" i="5"/>
  <c r="D104" i="5"/>
  <c r="D107" i="5"/>
  <c r="BB26" i="1"/>
  <c r="B84" i="1"/>
  <c r="D3" i="1"/>
  <c r="A2" i="4"/>
  <c r="D59" i="5" l="1"/>
  <c r="AZ14" i="1"/>
  <c r="D49" i="5"/>
  <c r="D99" i="5"/>
  <c r="D32" i="5"/>
  <c r="D67" i="5"/>
  <c r="D101" i="5"/>
  <c r="D84" i="5"/>
  <c r="D36" i="5"/>
  <c r="D65" i="5"/>
  <c r="D83" i="5"/>
  <c r="D93" i="5"/>
  <c r="D88" i="5"/>
  <c r="D34" i="5"/>
  <c r="D75" i="5"/>
  <c r="D51" i="5"/>
  <c r="D35" i="5"/>
  <c r="D98" i="5"/>
  <c r="D82" i="5"/>
  <c r="D68" i="5"/>
  <c r="D43" i="5"/>
  <c r="D50" i="5"/>
  <c r="D40" i="5"/>
  <c r="D85" i="5"/>
  <c r="D66" i="5"/>
  <c r="D53" i="5"/>
  <c r="D52" i="5"/>
  <c r="D33" i="5"/>
  <c r="D109" i="5"/>
  <c r="D64" i="5"/>
  <c r="D69" i="5"/>
  <c r="D91" i="5"/>
  <c r="D56" i="5"/>
  <c r="D81" i="5"/>
  <c r="B60" i="1"/>
  <c r="D77" i="5"/>
  <c r="A1" i="4"/>
  <c r="A1" i="1"/>
  <c r="B95" i="1"/>
  <c r="B50" i="1"/>
  <c r="B76" i="1"/>
  <c r="B72" i="1"/>
  <c r="B66" i="1"/>
  <c r="D97" i="5"/>
  <c r="D100" i="5"/>
  <c r="D37" i="5"/>
  <c r="D61" i="5"/>
  <c r="B71" i="1"/>
  <c r="B55" i="1"/>
  <c r="B54" i="1"/>
  <c r="D45" i="5"/>
  <c r="D48" i="5"/>
  <c r="D72" i="5"/>
  <c r="B13" i="1"/>
  <c r="B109" i="1"/>
  <c r="B105" i="1"/>
  <c r="B100" i="1"/>
  <c r="B91" i="1"/>
  <c r="B86" i="1"/>
  <c r="B14" i="1"/>
  <c r="B107" i="1"/>
  <c r="B106" i="1"/>
  <c r="B101" i="1"/>
  <c r="B99" i="1"/>
  <c r="B97" i="1"/>
  <c r="B92" i="1"/>
  <c r="B89" i="1"/>
  <c r="B88" i="1"/>
  <c r="B87" i="1"/>
  <c r="B85" i="1"/>
  <c r="B83" i="1"/>
  <c r="D5" i="5"/>
  <c r="D7" i="5" s="1"/>
  <c r="H3" i="1" s="1"/>
  <c r="B47" i="1"/>
  <c r="B46" i="1"/>
  <c r="B44" i="1"/>
  <c r="B43" i="1"/>
  <c r="B40" i="1"/>
  <c r="B39" i="1"/>
  <c r="B38" i="1"/>
  <c r="B37" i="1"/>
  <c r="B36" i="1"/>
  <c r="B35" i="1"/>
  <c r="B34" i="1"/>
  <c r="B33" i="1"/>
  <c r="B30" i="1"/>
  <c r="B29" i="1"/>
  <c r="B28" i="1"/>
  <c r="B27" i="1"/>
  <c r="B25" i="1"/>
  <c r="B24" i="1"/>
  <c r="B23" i="1"/>
  <c r="B22" i="1"/>
  <c r="B21" i="1"/>
  <c r="B20" i="1"/>
  <c r="B18" i="1"/>
  <c r="B17" i="1"/>
  <c r="B102" i="1"/>
  <c r="B42" i="1"/>
  <c r="B12" i="1"/>
  <c r="B108" i="1"/>
  <c r="B104" i="1"/>
  <c r="B80" i="1"/>
  <c r="B11" i="1"/>
  <c r="B103" i="1"/>
  <c r="B96" i="1"/>
  <c r="B110" i="1"/>
  <c r="B90" i="1"/>
  <c r="B70" i="1"/>
  <c r="B16" i="1"/>
  <c r="B58" i="1"/>
  <c r="B19" i="1"/>
  <c r="B15" i="1"/>
</calcChain>
</file>

<file path=xl/sharedStrings.xml><?xml version="1.0" encoding="utf-8"?>
<sst xmlns="http://schemas.openxmlformats.org/spreadsheetml/2006/main" count="295" uniqueCount="129">
  <si>
    <t>Product Type:</t>
  </si>
  <si>
    <t>Line No.</t>
  </si>
  <si>
    <t>Action</t>
  </si>
  <si>
    <t>Product Class</t>
  </si>
  <si>
    <t>Number of Columns</t>
  </si>
  <si>
    <t>Number of Product Classes</t>
  </si>
  <si>
    <t>The cells below will not be changeable or visible in the final version, but show the ability to modify template easily for additional product classes or for changes in required factors.</t>
  </si>
  <si>
    <t>The following is a description of each product class:</t>
  </si>
  <si>
    <t>Product Class Description</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</si>
  <si>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</si>
  <si>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</si>
  <si>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</si>
  <si>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</si>
  <si>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</si>
  <si>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</si>
  <si>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</si>
  <si>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</si>
  <si>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</si>
  <si>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</si>
  <si>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Manu-facturer</t>
  </si>
  <si>
    <t>Certification Report</t>
  </si>
  <si>
    <t>Telephone Number:</t>
  </si>
  <si>
    <t>Status of This Input Sheet</t>
  </si>
  <si>
    <t>Status of This Certification Sheet</t>
  </si>
  <si>
    <t>Overall Status of Template</t>
  </si>
  <si>
    <t>Enter your email address (required):</t>
  </si>
  <si>
    <t>Type your full name to signify compliance (required):</t>
  </si>
  <si>
    <t>Date (MM/DD/YYYY) (required):</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</si>
  <si>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right of the Status column.
</t>
    </r>
    <r>
      <rPr>
        <b/>
        <sz val="10"/>
        <rFont val="Symbol"/>
        <family val="1"/>
        <charset val="2"/>
      </rPr>
      <t>·</t>
    </r>
    <r>
      <rPr>
        <b/>
        <sz val="10"/>
        <rFont val="Arial"/>
        <family val="2"/>
      </rPr>
      <t xml:space="preserve"> Reports submitted with errors cannot be processed and will be returned for resubmission.</t>
    </r>
  </si>
  <si>
    <t>I am a(n) (check one only):</t>
  </si>
  <si>
    <t>The third-party representative includes industry organizations submitting on behalf of their members, foreign manufacturers who do not import and are submitting on behalf of their importers, private labelers submitting on behalf of an importer or domestic manufacturers, third-party testing organizations submitting on behalf of a manufacturer, etc.</t>
  </si>
  <si>
    <t>Submitter Information (Required for all submissions):</t>
  </si>
  <si>
    <t>Contact Telephone Number:</t>
  </si>
  <si>
    <t>Contact Name:</t>
  </si>
  <si>
    <t>Company Address:</t>
  </si>
  <si>
    <t>Company Name:</t>
  </si>
  <si>
    <t>Contact email address:</t>
  </si>
  <si>
    <t>Contact Fax Number:</t>
  </si>
  <si>
    <t>Fax Number:</t>
  </si>
  <si>
    <t>Email Address:</t>
  </si>
  <si>
    <t>For Private Labeler - Provide all of the brand name(s):</t>
  </si>
  <si>
    <r>
      <t xml:space="preserve">If the submitter is a third-party representative, provide the following information on </t>
    </r>
    <r>
      <rPr>
        <b/>
        <u/>
        <sz val="9"/>
        <rFont val="Arial"/>
        <family val="2"/>
      </rPr>
      <t>each</t>
    </r>
    <r>
      <rPr>
        <b/>
        <sz val="9"/>
        <rFont val="Arial"/>
        <family val="2"/>
      </rPr>
      <t xml:space="preserve"> company on whose behalf you are certifying.  </t>
    </r>
    <r>
      <rPr>
        <b/>
        <sz val="9"/>
        <color indexed="10"/>
        <rFont val="Arial"/>
        <family val="2"/>
      </rPr>
      <t>Note:  Please complete an additional template if you are certifying on behalf of more than five companies.</t>
    </r>
  </si>
  <si>
    <t>aaaaaaaaaaaaaaaaa</t>
  </si>
  <si>
    <r>
      <rPr>
        <b/>
        <sz val="10"/>
        <rFont val="Arial"/>
        <family val="2"/>
      </rPr>
      <t>1.</t>
    </r>
    <r>
      <rPr>
        <b/>
        <sz val="8"/>
        <rFont val="Arial"/>
        <family val="2"/>
      </rPr>
      <t xml:space="preserve">                              Company Name:</t>
    </r>
  </si>
  <si>
    <r>
      <rPr>
        <b/>
        <sz val="10"/>
        <rFont val="Arial"/>
        <family val="2"/>
      </rPr>
      <t>2.</t>
    </r>
    <r>
      <rPr>
        <b/>
        <sz val="8"/>
        <rFont val="Arial"/>
        <family val="2"/>
      </rPr>
      <t xml:space="preserve">                              Company Name:</t>
    </r>
  </si>
  <si>
    <r>
      <rPr>
        <b/>
        <sz val="10"/>
        <rFont val="Arial"/>
        <family val="2"/>
      </rPr>
      <t>3.</t>
    </r>
    <r>
      <rPr>
        <b/>
        <sz val="8"/>
        <rFont val="Arial"/>
        <family val="2"/>
      </rPr>
      <t xml:space="preserve">                              Company Name:</t>
    </r>
  </si>
  <si>
    <r>
      <rPr>
        <b/>
        <sz val="10"/>
        <rFont val="Arial"/>
        <family val="2"/>
      </rPr>
      <t>4.</t>
    </r>
    <r>
      <rPr>
        <b/>
        <sz val="8"/>
        <rFont val="Arial"/>
        <family val="2"/>
      </rPr>
      <t xml:space="preserve">                              Company Name:</t>
    </r>
  </si>
  <si>
    <r>
      <rPr>
        <b/>
        <sz val="10"/>
        <rFont val="Arial"/>
        <family val="2"/>
      </rPr>
      <t>5.</t>
    </r>
    <r>
      <rPr>
        <b/>
        <sz val="8"/>
        <rFont val="Arial"/>
        <family val="2"/>
      </rPr>
      <t xml:space="preserve">                              Company Name:</t>
    </r>
  </si>
  <si>
    <t>Responsible Person at Company:</t>
  </si>
  <si>
    <t>Co 1</t>
  </si>
  <si>
    <t>Co 2</t>
  </si>
  <si>
    <t>Co 3</t>
  </si>
  <si>
    <t>Co 4</t>
  </si>
  <si>
    <t>Co 5</t>
  </si>
  <si>
    <t>Submitter Information</t>
  </si>
  <si>
    <t>Certification</t>
  </si>
  <si>
    <t>Submitter</t>
  </si>
  <si>
    <t>Submitter Type</t>
  </si>
  <si>
    <t># of Companies</t>
  </si>
  <si>
    <t>For Third-Party Representatives, Company Number From Certification Sheet</t>
  </si>
  <si>
    <t>Third Party-Representatives (If Submitter is not a Third-Party Representative, skip to Certification</t>
  </si>
  <si>
    <t>If you are a Third-Party Representative, for how many companies on whose behalf are you certifying? (Maximum of 5)</t>
  </si>
  <si>
    <t>Represented Company Name</t>
  </si>
  <si>
    <t>Represented Company Address</t>
  </si>
  <si>
    <t>Responsible Person at Represented Company</t>
  </si>
  <si>
    <t>Represented Telephone Number</t>
  </si>
  <si>
    <t>Represented Fax Number</t>
  </si>
  <si>
    <t>Represented Email Address</t>
  </si>
  <si>
    <t>Represented Private Labeler Brand(s)</t>
  </si>
  <si>
    <t>Represented Importer CBP Importer ID Number</t>
  </si>
  <si>
    <t>For importers, the U.S. Customs and Border Protection importer identification number (OPTIONAL):</t>
  </si>
  <si>
    <t>For Importer - U.S. Customs and Border Protection importer identification number (OPTIONAL):</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</si>
  <si>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</si>
  <si>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manufacturer(s) is on file with the U.S. Department of Energy.
(3)   The basic models listed in this certification report comply with the applicable conservation standard(s);
(4)   All required testing has been conducted in conformance with the applicable test requirements prescribed in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</si>
  <si>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Select all that apply                                        (at least one):</t>
  </si>
  <si>
    <t>Represented Company a Domestic Manufacturer?</t>
  </si>
  <si>
    <t>Represented Company an Importer?</t>
  </si>
  <si>
    <t>Represented Company a Private Labeler?</t>
  </si>
  <si>
    <t>OMB Control Number:  1910-1400</t>
  </si>
  <si>
    <t>Paperwork Reduction Act Statement</t>
  </si>
  <si>
    <t>OMB Burden Disclosure Statement</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</si>
  <si>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20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</si>
  <si>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 xml:space="preserve">       Instructions for CCMS Reporting Certification &amp; Templates</t>
  </si>
  <si>
    <t>You are currently on the Instructions sheet.  Please refer to these instructions when completing the Certification and Input sheets.</t>
  </si>
  <si>
    <t>Use your mouse, the "Tab" key and/or arrows on your keyboard to navigate through the fillable fields in both the Certification and Input sheets.  If all fields have been completed correctly, the "Status" indicators on the top of the Certification sheet and the top of the Input sheet will show "OK" in green. 
 - If these indicators read "Error" in red on the Certification sheet, look for an explanation in the column to the right of the entry field.
 - If these indicators read "Error" in red on the Input sheet, look for explanations about incomplete/incorrect field entries by looking in the mirrored cells to the far right of the sheet.</t>
  </si>
  <si>
    <r>
      <rPr>
        <sz val="11"/>
        <rFont val="Calibri"/>
        <family val="2"/>
      </rPr>
      <t xml:space="preserve">Please go to </t>
    </r>
    <r>
      <rPr>
        <u/>
        <sz val="11"/>
        <color indexed="12"/>
        <rFont val="Calibri"/>
        <family val="2"/>
      </rPr>
      <t>https://www.regulations.doe.gov/contact-us</t>
    </r>
    <r>
      <rPr>
        <sz val="11"/>
        <rFont val="Calibri"/>
        <family val="2"/>
      </rPr>
      <t xml:space="preserve"> if you have any questions about the regulations or need help with the template.</t>
    </r>
  </si>
  <si>
    <t>Please click on the tab for the Certification Sheet at the bottom of the page:</t>
  </si>
  <si>
    <t>CERTIFICATION INSTRUCTIONS</t>
  </si>
  <si>
    <t>Step 1</t>
  </si>
  <si>
    <t>Enter the Submitter Information - required for all submissions.</t>
  </si>
  <si>
    <t xml:space="preserve">     Domestic Manufacturer</t>
  </si>
  <si>
    <t xml:space="preserve">     Importer</t>
  </si>
  <si>
    <t xml:space="preserve">     Third-Party Representative</t>
  </si>
  <si>
    <t>Contact email Address:</t>
  </si>
  <si>
    <t>For importers, the U.S. Customs and Border Protection importer identification number 
(OPTIONAL):</t>
  </si>
  <si>
    <t>If you are not a Third-Party Representative, skip to the Compliance Statement (Step 3)</t>
  </si>
  <si>
    <t>Step 2</t>
  </si>
  <si>
    <t xml:space="preserve">Enter the Third Party Representative Information </t>
  </si>
  <si>
    <r>
      <t xml:space="preserve"> - Third Party Representatives should enter data on the companies for which they are reporting.  
 - Enter the number of companies for which you are reporting on this copy of the template in the box on the Certification sheet similar to the one shown below.  
 - </t>
    </r>
    <r>
      <rPr>
        <b/>
        <sz val="11"/>
        <color indexed="8"/>
        <rFont val="Calibri"/>
        <family val="2"/>
      </rPr>
      <t xml:space="preserve">On each copy of the template, you may report for no more than five companies.  
 - If you need to report for more than five companies, complete as many separate copies of the template as are necessary. </t>
    </r>
  </si>
  <si>
    <t xml:space="preserve"> - For each of the Companies that you are reporting on in this template, you will need to fill out a full section as shown below.</t>
  </si>
  <si>
    <t>1.</t>
  </si>
  <si>
    <t>Select all that apply
(at least one):</t>
  </si>
  <si>
    <t xml:space="preserve">         Domestic Manufacturer</t>
  </si>
  <si>
    <t xml:space="preserve">        Importer - OPTIONAL: Provide U.S. Customs and Border Protection importer 
        identification number below </t>
  </si>
  <si>
    <t xml:space="preserve">         Private Labeler - Provide all of the brand name(S) below</t>
  </si>
  <si>
    <t>For Importer - U.S. Customer and Border Protection importer identification number (OPTIONAL):</t>
  </si>
  <si>
    <t>Step 3</t>
  </si>
  <si>
    <t xml:space="preserve">Compliance Statement </t>
  </si>
  <si>
    <t xml:space="preserve"> - The Compliance Statement will be different depending on whether you are a Domestic Manufacturer, Importer, or a Third-Party Representative.  
 - Review the statement carefully and then, in order to signify compliance, complete the information in the spaces provided below the statement.</t>
  </si>
  <si>
    <t>Type your full name to signify
 compliance (required):</t>
  </si>
  <si>
    <t xml:space="preserve">                                     Enter your email address (required):</t>
  </si>
  <si>
    <t>Date (MM/DD/YYYY) required:</t>
  </si>
  <si>
    <t>Please click on the tab for the Input Sheet at the bottom of the page:</t>
  </si>
  <si>
    <t>TEMPLATE INSTRUCTIONS</t>
  </si>
  <si>
    <t>Filling out the Template</t>
  </si>
  <si>
    <t xml:space="preserve"> - Starting on line No. 1, begin entering applicable data in each field.  
 - Enter a separate line of data for each individual model.
 - If you need more than the number of lines available in the template, complete as many additional copies of the template as are necessary.
 - At any time you may click on a column heading for a complete explanation of what to enter in each cell. 
 - If the status at the beginning of the line reads "Error," review your data to verify entries and check the explanation table to the right of the data entry table for a description of the error.
 - Click on the Product Description tab to see a description of the product classes and to determine what number should be entered in the Product Class field for each line.</t>
  </si>
  <si>
    <t>Completed template</t>
  </si>
  <si>
    <t xml:space="preserve"> - Lines with an "ok" status have been completed correctly.  Be sure your "Overall Status of Template" and "Status of This Input Sheet" reflects "OK" status as expected.
 - Save the template to a local drive for safekeeping.  You will upload this template later to DOE via the CCMS application.</t>
  </si>
  <si>
    <t>Least Efficient Model Number in kVA Grouping</t>
  </si>
  <si>
    <t>Most Efficient Model Number in kVA Grouping</t>
  </si>
  <si>
    <t>Is Certification based on an Alternate Way of Determining Measures of Energy Conservation?</t>
  </si>
  <si>
    <t>kVA Rating</t>
  </si>
  <si>
    <t>Number of Phases</t>
  </si>
  <si>
    <t>Low-Voltage, Dry-Type Distribution Transformers Based on kVA Grouping</t>
  </si>
  <si>
    <t>Is the Insulation Type "Low-Voltage, Dry-Type"?</t>
  </si>
  <si>
    <t>DOE F 220.50 (Expiration Date:  February 3, 2014)</t>
  </si>
  <si>
    <t>Version 4.3</t>
  </si>
  <si>
    <t>Represented Efficiency of Least Efficient Model in kVA Grouping (%)</t>
  </si>
  <si>
    <t>Represented Efficiency of Most Efficient Model in kVA Grouping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</si>
</sst>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yy"/>
  </numFmts>
  <fonts count="45"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7.5"/>
      <name val="Arial"/>
      <family val="2"/>
    </font>
    <font>
      <sz val="9"/>
      <color indexed="10"/>
      <name val="Arial"/>
      <family val="2"/>
    </font>
    <font>
      <b/>
      <u/>
      <sz val="9"/>
      <name val="Arial"/>
      <family val="2"/>
    </font>
    <font>
      <b/>
      <sz val="9"/>
      <color indexed="10"/>
      <name val="Arial"/>
      <family val="2"/>
    </font>
    <font>
      <sz val="8"/>
      <color indexed="10"/>
      <name val="Arial"/>
      <family val="2"/>
    </font>
    <font>
      <sz val="8"/>
      <color indexed="12"/>
      <name val="Arial"/>
      <family val="2"/>
    </font>
    <font>
      <b/>
      <u/>
      <sz val="12"/>
      <name val="Arial"/>
      <family val="2"/>
    </font>
    <font>
      <b/>
      <u/>
      <sz val="8"/>
      <name val="Arial"/>
      <family val="2"/>
    </font>
    <font>
      <b/>
      <sz val="11"/>
      <color indexed="8"/>
      <name val="Calibri"/>
      <family val="2"/>
    </font>
    <font>
      <sz val="11"/>
      <name val="Calibri"/>
      <family val="2"/>
    </font>
    <font>
      <u/>
      <sz val="11"/>
      <color indexed="12"/>
      <name val="Calibri"/>
      <family val="2"/>
    </font>
    <font>
      <sz val="10"/>
      <color theme="0"/>
      <name val="Arial"/>
      <family val="2"/>
    </font>
    <font>
      <sz val="9"/>
      <color theme="0"/>
      <name val="Arial"/>
      <family val="2"/>
    </font>
    <font>
      <b/>
      <u/>
      <sz val="9"/>
      <color theme="1"/>
      <name val="Arial"/>
      <family val="2"/>
    </font>
    <font>
      <sz val="9"/>
      <color theme="1"/>
      <name val="Arial"/>
      <family val="2"/>
    </font>
    <font>
      <sz val="11"/>
      <color rgb="FF000000"/>
      <name val="Calibri"/>
      <family val="2"/>
    </font>
    <font>
      <b/>
      <sz val="14"/>
      <color rgb="FF000000"/>
      <name val="Calibri"/>
      <family val="2"/>
    </font>
    <font>
      <b/>
      <sz val="11"/>
      <color rgb="FF000000"/>
      <name val="Calibri"/>
      <family val="2"/>
    </font>
    <font>
      <b/>
      <u/>
      <sz val="11"/>
      <color rgb="FF000000"/>
      <name val="Calibri"/>
      <family val="2"/>
    </font>
    <font>
      <sz val="12"/>
      <color rgb="FF000000"/>
      <name val="Calibri"/>
      <family val="2"/>
    </font>
    <font>
      <sz val="10"/>
      <color rgb="FF000000"/>
      <name val="Calibri"/>
      <family val="2"/>
    </font>
    <font>
      <b/>
      <sz val="10"/>
      <color rgb="FF000000"/>
      <name val="Calibri"/>
      <family val="2"/>
    </font>
    <font>
      <b/>
      <i/>
      <sz val="11"/>
      <color rgb="FFC00000"/>
      <name val="Calibri"/>
      <family val="2"/>
    </font>
    <font>
      <u/>
      <sz val="11"/>
      <color rgb="FF0000FF"/>
      <name val="Calibri"/>
      <family val="2"/>
    </font>
    <font>
      <b/>
      <u/>
      <sz val="14"/>
      <color rgb="FF000000"/>
      <name val="Calibri"/>
      <family val="2"/>
    </font>
    <font>
      <sz val="8"/>
      <color rgb="FF000000"/>
      <name val="Tahoma"/>
      <family val="2"/>
    </font>
  </fonts>
  <fills count="16">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50"/>
        <bgColor indexed="64"/>
      </patternFill>
    </fill>
    <fill>
      <patternFill patternType="solid">
        <fgColor indexed="51"/>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rgb="FF0070C0"/>
        <bgColor rgb="FF000000"/>
      </patternFill>
    </fill>
    <fill>
      <patternFill patternType="solid">
        <fgColor rgb="FFFFFF00"/>
        <bgColor rgb="FF000000"/>
      </patternFill>
    </fill>
    <fill>
      <patternFill patternType="solid">
        <fgColor rgb="FFFFFFFF"/>
        <bgColor rgb="FF000000"/>
      </patternFill>
    </fill>
    <fill>
      <patternFill patternType="solid">
        <fgColor rgb="FFD9D9D9"/>
        <bgColor rgb="FF000000"/>
      </patternFill>
    </fill>
  </fills>
  <borders count="39">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right style="thin">
        <color indexed="12"/>
      </right>
      <top style="thick">
        <color indexed="12"/>
      </top>
      <bottom style="thin">
        <color indexed="12"/>
      </bottom>
      <diagonal/>
    </border>
    <border>
      <left/>
      <right style="thin">
        <color indexed="12"/>
      </right>
      <top style="thin">
        <color indexed="12"/>
      </top>
      <bottom style="thin">
        <color indexed="12"/>
      </bottom>
      <diagonal/>
    </border>
    <border>
      <left/>
      <right style="thin">
        <color indexed="12"/>
      </right>
      <top style="thin">
        <color indexed="12"/>
      </top>
      <bottom style="thick">
        <color indexed="12"/>
      </bottom>
      <diagonal/>
    </border>
    <border>
      <left style="thin">
        <color indexed="64"/>
      </left>
      <right style="thick">
        <color indexed="12"/>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right style="medium">
        <color indexed="64"/>
      </right>
      <top style="medium">
        <color indexed="64"/>
      </top>
      <bottom style="medium">
        <color indexed="64"/>
      </bottom>
      <diagonal/>
    </border>
    <border>
      <left/>
      <right style="thick">
        <color indexed="12"/>
      </right>
      <top style="thick">
        <color indexed="12"/>
      </top>
      <bottom style="thin">
        <color indexed="12"/>
      </bottom>
      <diagonal/>
    </border>
    <border>
      <left/>
      <right style="thick">
        <color indexed="12"/>
      </right>
      <top style="thin">
        <color indexed="12"/>
      </top>
      <bottom style="thin">
        <color indexed="12"/>
      </bottom>
      <diagonal/>
    </border>
    <border>
      <left/>
      <right style="thick">
        <color indexed="12"/>
      </right>
      <top style="thin">
        <color indexed="12"/>
      </top>
      <bottom style="thick">
        <color indexed="12"/>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thin">
        <color indexed="64"/>
      </left>
      <right style="thin">
        <color indexed="64"/>
      </right>
      <top/>
      <bottom style="thick">
        <color indexed="12"/>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292">
    <xf numFmtId="0" fontId="0" fillId="0" borderId="0" xfId="0"/>
    <xf numFmtId="0" fontId="2" fillId="0" borderId="0" xfId="0" applyNumberFormat="1" applyFont="1" applyAlignment="1" applyProtection="1">
      <alignment horizontal="center" vertical="center"/>
      <protection hidden="1"/>
    </xf>
    <xf numFmtId="0" fontId="2" fillId="0" borderId="0" xfId="0" applyFont="1" applyFill="1" applyAlignment="1" applyProtection="1">
      <alignment horizontal="center" wrapText="1"/>
      <protection hidden="1"/>
    </xf>
    <xf numFmtId="0" fontId="4" fillId="0" borderId="0" xfId="0" applyFont="1" applyFill="1" applyAlignment="1" applyProtection="1">
      <alignment horizontal="center" wrapText="1"/>
      <protection hidden="1"/>
    </xf>
    <xf numFmtId="0" fontId="2" fillId="0" borderId="0" xfId="0" applyFont="1" applyFill="1" applyBorder="1" applyAlignment="1" applyProtection="1">
      <alignment horizontal="center"/>
      <protection hidden="1"/>
    </xf>
    <xf numFmtId="0" fontId="2" fillId="0" borderId="0" xfId="0" applyFont="1" applyFill="1" applyAlignment="1" applyProtection="1">
      <protection hidden="1"/>
    </xf>
    <xf numFmtId="0" fontId="2" fillId="0" borderId="0" xfId="0" applyFont="1" applyFill="1" applyAlignment="1" applyProtection="1">
      <alignment horizontal="center"/>
      <protection hidden="1"/>
    </xf>
    <xf numFmtId="0" fontId="10" fillId="0" borderId="0" xfId="0" applyFont="1" applyAlignment="1" applyProtection="1">
      <alignment horizontal="center"/>
      <protection hidden="1"/>
    </xf>
    <xf numFmtId="0" fontId="10" fillId="0" borderId="0" xfId="0" applyFont="1" applyBorder="1" applyAlignment="1" applyProtection="1">
      <alignment horizontal="center"/>
      <protection hidden="1"/>
    </xf>
    <xf numFmtId="0" fontId="10" fillId="0" borderId="0" xfId="0" applyFont="1" applyAlignment="1" applyProtection="1">
      <protection hidden="1"/>
    </xf>
    <xf numFmtId="0" fontId="4" fillId="0" borderId="0" xfId="0" applyFont="1" applyAlignment="1" applyProtection="1">
      <protection hidden="1"/>
    </xf>
    <xf numFmtId="0" fontId="4" fillId="0" borderId="0" xfId="0" applyFont="1" applyAlignment="1" applyProtection="1">
      <alignment horizontal="center"/>
      <protection hidden="1"/>
    </xf>
    <xf numFmtId="0" fontId="4" fillId="0" borderId="0" xfId="0" applyNumberFormat="1" applyFont="1" applyAlignment="1" applyProtection="1">
      <alignment horizontal="center"/>
      <protection hidden="1"/>
    </xf>
    <xf numFmtId="0" fontId="4" fillId="0" borderId="0" xfId="0" applyFont="1" applyBorder="1" applyAlignment="1" applyProtection="1">
      <alignment horizontal="center"/>
      <protection hidden="1"/>
    </xf>
    <xf numFmtId="0" fontId="4" fillId="0" borderId="0" xfId="0" applyFont="1" applyAlignment="1" applyProtection="1">
      <alignment horizontal="center" wrapText="1"/>
      <protection hidden="1"/>
    </xf>
    <xf numFmtId="0" fontId="6" fillId="0" borderId="1" xfId="0" applyFont="1" applyBorder="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Fill="1" applyBorder="1" applyAlignment="1" applyProtection="1">
      <alignment horizontal="center" wrapText="1"/>
      <protection hidden="1"/>
    </xf>
    <xf numFmtId="0" fontId="5" fillId="0" borderId="2" xfId="0" applyFont="1" applyFill="1" applyBorder="1" applyAlignment="1" applyProtection="1">
      <alignment horizontal="center" vertical="center" wrapText="1"/>
      <protection hidden="1"/>
    </xf>
    <xf numFmtId="0" fontId="0" fillId="0" borderId="0" xfId="0" applyAlignment="1" applyProtection="1">
      <alignment wrapText="1"/>
      <protection hidden="1"/>
    </xf>
    <xf numFmtId="0" fontId="0" fillId="0" borderId="2" xfId="0" applyBorder="1" applyAlignment="1" applyProtection="1">
      <alignment horizontal="center" vertical="center"/>
      <protection hidden="1"/>
    </xf>
    <xf numFmtId="0" fontId="10" fillId="0" borderId="2" xfId="0" applyFont="1" applyFill="1" applyBorder="1" applyAlignment="1">
      <alignment horizontal="left" vertical="center" wrapText="1"/>
    </xf>
    <xf numFmtId="0" fontId="4" fillId="2" borderId="3" xfId="0" applyFont="1" applyFill="1" applyBorder="1" applyAlignment="1" applyProtection="1">
      <alignment horizontal="center" vertical="center" wrapText="1"/>
      <protection locked="0"/>
    </xf>
    <xf numFmtId="0" fontId="4" fillId="2" borderId="3" xfId="0" applyNumberFormat="1"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4" xfId="0" applyNumberFormat="1"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5" xfId="0" applyNumberFormat="1"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hidden="1"/>
    </xf>
    <xf numFmtId="0" fontId="12" fillId="0" borderId="0" xfId="0" applyFont="1" applyFill="1" applyBorder="1" applyAlignment="1" applyProtection="1">
      <alignment horizontal="center"/>
      <protection hidden="1"/>
    </xf>
    <xf numFmtId="0" fontId="4" fillId="0" borderId="0" xfId="0" applyFont="1" applyAlignment="1" applyProtection="1">
      <alignment wrapText="1"/>
      <protection hidden="1"/>
    </xf>
    <xf numFmtId="0" fontId="4" fillId="0" borderId="0" xfId="0" applyFont="1" applyBorder="1" applyAlignment="1" applyProtection="1">
      <alignment horizontal="center" wrapText="1"/>
      <protection hidden="1"/>
    </xf>
    <xf numFmtId="0" fontId="5" fillId="0" borderId="0" xfId="0" applyFont="1" applyFill="1" applyBorder="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5" fillId="0" borderId="0"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protection hidden="1"/>
    </xf>
    <xf numFmtId="0" fontId="4" fillId="0" borderId="0" xfId="0" applyFont="1" applyBorder="1" applyAlignment="1" applyProtection="1">
      <alignment vertical="center"/>
      <protection hidden="1"/>
    </xf>
    <xf numFmtId="0" fontId="4" fillId="2" borderId="7"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0" borderId="0" xfId="0" applyFont="1" applyFill="1" applyAlignment="1" applyProtection="1">
      <alignment horizontal="center"/>
      <protection hidden="1"/>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0" fontId="4" fillId="0" borderId="0" xfId="0" applyNumberFormat="1" applyFont="1" applyFill="1" applyAlignment="1" applyProtection="1">
      <alignment horizontal="center" wrapText="1"/>
      <protection hidden="1"/>
    </xf>
    <xf numFmtId="0" fontId="4" fillId="0" borderId="0" xfId="0" applyFont="1" applyFill="1" applyAlignment="1" applyProtection="1">
      <protection hidden="1"/>
    </xf>
    <xf numFmtId="0" fontId="4" fillId="0" borderId="2" xfId="0" applyFont="1" applyBorder="1" applyAlignment="1" applyProtection="1">
      <alignment horizontal="center" vertical="center"/>
      <protection hidden="1"/>
    </xf>
    <xf numFmtId="0" fontId="4" fillId="0" borderId="10" xfId="0" applyFont="1" applyBorder="1" applyAlignment="1" applyProtection="1">
      <alignment horizontal="center" vertical="center"/>
      <protection hidden="1"/>
    </xf>
    <xf numFmtId="0" fontId="2" fillId="0" borderId="0" xfId="0" applyFont="1" applyAlignment="1" applyProtection="1">
      <alignment horizontal="left" vertical="center"/>
      <protection hidden="1"/>
    </xf>
    <xf numFmtId="0" fontId="1" fillId="0" borderId="0" xfId="0" applyNumberFormat="1" applyFont="1" applyFill="1" applyAlignment="1" applyProtection="1">
      <alignment horizontal="left" vertical="center"/>
      <protection hidden="1"/>
    </xf>
    <xf numFmtId="0" fontId="2" fillId="0" borderId="0" xfId="0" applyFont="1" applyBorder="1" applyAlignment="1" applyProtection="1">
      <alignment horizontal="left" vertical="center"/>
      <protection hidden="1"/>
    </xf>
    <xf numFmtId="0" fontId="4" fillId="0" borderId="0" xfId="0" applyFont="1" applyAlignment="1" applyProtection="1">
      <alignment horizontal="left" vertical="center"/>
      <protection hidden="1"/>
    </xf>
    <xf numFmtId="0" fontId="2" fillId="0" borderId="0" xfId="0" applyFont="1" applyAlignment="1" applyProtection="1">
      <alignment horizontal="left" vertical="center" wrapText="1"/>
      <protection hidden="1"/>
    </xf>
    <xf numFmtId="0" fontId="2" fillId="0" borderId="0" xfId="0" applyFont="1" applyFill="1" applyAlignment="1" applyProtection="1">
      <alignment horizontal="left" vertical="center" wrapText="1"/>
      <protection hidden="1"/>
    </xf>
    <xf numFmtId="0" fontId="1" fillId="0" borderId="0" xfId="0" applyFont="1" applyAlignment="1" applyProtection="1">
      <alignment horizontal="left" vertical="center"/>
      <protection hidden="1"/>
    </xf>
    <xf numFmtId="0" fontId="2" fillId="0" borderId="0" xfId="0" applyNumberFormat="1" applyFont="1" applyAlignment="1" applyProtection="1">
      <alignment horizontal="left" vertical="center"/>
      <protection hidden="1"/>
    </xf>
    <xf numFmtId="0" fontId="1" fillId="0" borderId="0" xfId="0" applyNumberFormat="1" applyFont="1" applyFill="1" applyBorder="1" applyAlignment="1" applyProtection="1">
      <alignment horizontal="left" vertical="center"/>
      <protection hidden="1"/>
    </xf>
    <xf numFmtId="0" fontId="5" fillId="0" borderId="0" xfId="0" applyFont="1" applyAlignment="1" applyProtection="1">
      <alignment horizontal="right" vertical="center"/>
      <protection hidden="1"/>
    </xf>
    <xf numFmtId="0" fontId="1" fillId="0" borderId="0" xfId="0" applyFont="1" applyAlignment="1" applyProtection="1">
      <alignment horizontal="left" vertical="top" wrapText="1"/>
      <protection hidden="1"/>
    </xf>
    <xf numFmtId="0" fontId="1" fillId="4" borderId="0" xfId="0" applyNumberFormat="1" applyFont="1" applyFill="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Fill="1" applyBorder="1" applyAlignment="1" applyProtection="1">
      <alignment wrapText="1"/>
      <protection hidden="1"/>
    </xf>
    <xf numFmtId="0" fontId="2" fillId="0" borderId="0" xfId="0" applyFont="1" applyFill="1" applyAlignment="1" applyProtection="1">
      <alignment horizontal="left" vertical="center"/>
      <protection hidden="1"/>
    </xf>
    <xf numFmtId="0" fontId="1" fillId="0" borderId="0" xfId="0" applyNumberFormat="1" applyFont="1" applyFill="1" applyAlignment="1" applyProtection="1">
      <alignment vertical="center"/>
      <protection hidden="1"/>
    </xf>
    <xf numFmtId="0" fontId="1" fillId="0" borderId="0" xfId="0" applyNumberFormat="1" applyFont="1" applyFill="1" applyAlignment="1" applyProtection="1">
      <alignment horizontal="center" vertical="center"/>
      <protection hidden="1"/>
    </xf>
    <xf numFmtId="0" fontId="5" fillId="0" borderId="0" xfId="0" applyFont="1" applyAlignment="1" applyProtection="1">
      <alignment vertical="center" wrapText="1"/>
      <protection hidden="1"/>
    </xf>
    <xf numFmtId="0" fontId="4" fillId="0" borderId="0" xfId="0" applyFont="1" applyBorder="1" applyAlignment="1" applyProtection="1">
      <alignment vertical="center" wrapText="1"/>
      <protection hidden="1"/>
    </xf>
    <xf numFmtId="0" fontId="5" fillId="0" borderId="0" xfId="0" applyFont="1" applyAlignment="1" applyProtection="1">
      <alignment horizontal="left" vertical="center" wrapText="1"/>
      <protection hidden="1"/>
    </xf>
    <xf numFmtId="0" fontId="3" fillId="0" borderId="0" xfId="0" applyFont="1" applyAlignment="1" applyProtection="1">
      <alignment horizontal="right" vertical="top"/>
      <protection hidden="1"/>
    </xf>
    <xf numFmtId="0" fontId="3" fillId="0" borderId="0" xfId="0" quotePrefix="1" applyFont="1" applyFill="1" applyBorder="1" applyAlignment="1" applyProtection="1">
      <alignment horizontal="left"/>
      <protection hidden="1"/>
    </xf>
    <xf numFmtId="0" fontId="5" fillId="0" borderId="0" xfId="0" applyFont="1" applyFill="1" applyBorder="1" applyAlignment="1" applyProtection="1">
      <alignment wrapText="1"/>
      <protection hidden="1"/>
    </xf>
    <xf numFmtId="0" fontId="5" fillId="0" borderId="0" xfId="0" applyFont="1" applyFill="1" applyBorder="1" applyAlignment="1" applyProtection="1">
      <alignment horizontal="left"/>
      <protection hidden="1"/>
    </xf>
    <xf numFmtId="0" fontId="15" fillId="0" borderId="0" xfId="0" applyFont="1" applyFill="1"/>
    <xf numFmtId="0" fontId="4" fillId="0" borderId="0" xfId="0" applyFont="1" applyFill="1" applyAlignment="1" applyProtection="1">
      <alignment horizontal="left"/>
      <protection hidden="1"/>
    </xf>
    <xf numFmtId="0" fontId="4" fillId="0" borderId="0" xfId="0" applyFont="1" applyAlignment="1" applyProtection="1">
      <alignment horizontal="left" vertical="center" wrapText="1"/>
      <protection hidden="1"/>
    </xf>
    <xf numFmtId="0" fontId="9" fillId="0" borderId="0" xfId="0" applyFont="1" applyAlignment="1" applyProtection="1">
      <alignment horizontal="right" vertical="center"/>
      <protection hidden="1"/>
    </xf>
    <xf numFmtId="0" fontId="17" fillId="0" borderId="0" xfId="0" applyFont="1" applyAlignment="1" applyProtection="1">
      <alignment horizontal="right" vertical="center"/>
      <protection hidden="1"/>
    </xf>
    <xf numFmtId="0" fontId="16" fillId="4" borderId="0" xfId="0" applyNumberFormat="1" applyFont="1" applyFill="1" applyAlignment="1" applyProtection="1">
      <alignment horizontal="center" vertical="center"/>
      <protection hidden="1"/>
    </xf>
    <xf numFmtId="0" fontId="8" fillId="4" borderId="0" xfId="0" applyNumberFormat="1" applyFont="1" applyFill="1" applyAlignment="1" applyProtection="1">
      <alignment horizontal="center" vertical="center"/>
      <protection hidden="1"/>
    </xf>
    <xf numFmtId="0" fontId="9" fillId="0" borderId="0" xfId="0" applyFont="1" applyAlignment="1" applyProtection="1">
      <alignment horizontal="left" vertical="center"/>
      <protection hidden="1"/>
    </xf>
    <xf numFmtId="0" fontId="5" fillId="0" borderId="0" xfId="0" applyFont="1" applyAlignment="1" applyProtection="1">
      <alignment horizontal="left" vertical="center"/>
      <protection hidden="1"/>
    </xf>
    <xf numFmtId="0" fontId="18" fillId="0" borderId="0" xfId="0" applyFont="1" applyAlignment="1" applyProtection="1">
      <alignment horizontal="left" vertical="center"/>
      <protection hidden="1"/>
    </xf>
    <xf numFmtId="0" fontId="18" fillId="0" borderId="0" xfId="0" applyFont="1" applyAlignment="1" applyProtection="1">
      <alignment horizontal="center" vertical="center"/>
      <protection hidden="1"/>
    </xf>
    <xf numFmtId="0" fontId="5" fillId="0" borderId="0" xfId="0" applyNumberFormat="1" applyFont="1" applyFill="1" applyAlignment="1" applyProtection="1">
      <alignment horizontal="left" vertical="center"/>
      <protection hidden="1"/>
    </xf>
    <xf numFmtId="0" fontId="5" fillId="0" borderId="0" xfId="0" applyNumberFormat="1" applyFont="1" applyFill="1" applyAlignment="1" applyProtection="1">
      <alignment horizontal="center" vertical="center"/>
      <protection hidden="1"/>
    </xf>
    <xf numFmtId="0" fontId="4" fillId="0" borderId="0" xfId="0" applyFont="1" applyFill="1" applyAlignment="1" applyProtection="1">
      <alignment horizontal="left" vertical="center" wrapText="1"/>
      <protection hidden="1"/>
    </xf>
    <xf numFmtId="0" fontId="17" fillId="0" borderId="0" xfId="0" applyFont="1" applyAlignment="1" applyProtection="1">
      <alignment horizontal="left" vertical="top" wrapText="1"/>
      <protection hidden="1"/>
    </xf>
    <xf numFmtId="0" fontId="17" fillId="0" borderId="0" xfId="0" applyFont="1" applyAlignment="1" applyProtection="1">
      <alignment horizontal="left" vertical="center" wrapText="1"/>
      <protection hidden="1"/>
    </xf>
    <xf numFmtId="0" fontId="18" fillId="0" borderId="0" xfId="0" applyFont="1" applyAlignment="1" applyProtection="1">
      <alignment vertical="center"/>
      <protection hidden="1"/>
    </xf>
    <xf numFmtId="0" fontId="9" fillId="0" borderId="0" xfId="0" applyFont="1" applyAlignment="1" applyProtection="1">
      <alignment horizontal="left" vertical="top"/>
      <protection hidden="1"/>
    </xf>
    <xf numFmtId="0" fontId="18" fillId="0" borderId="0" xfId="0" applyFont="1" applyAlignment="1" applyProtection="1">
      <alignment horizontal="left" vertical="center" wrapText="1"/>
      <protection hidden="1"/>
    </xf>
    <xf numFmtId="0" fontId="18" fillId="0" borderId="0" xfId="0" applyFont="1" applyFill="1" applyAlignment="1" applyProtection="1">
      <alignment horizontal="left" vertical="center" wrapText="1"/>
      <protection hidden="1"/>
    </xf>
    <xf numFmtId="0" fontId="20" fillId="0" borderId="0" xfId="0" applyFont="1" applyAlignment="1" applyProtection="1">
      <alignment horizontal="left" vertical="center"/>
      <protection hidden="1"/>
    </xf>
    <xf numFmtId="0" fontId="18" fillId="0" borderId="0" xfId="0" applyFont="1" applyFill="1" applyAlignment="1" applyProtection="1">
      <alignment horizontal="left" vertical="center"/>
      <protection hidden="1"/>
    </xf>
    <xf numFmtId="0" fontId="18" fillId="0" borderId="0" xfId="0" applyFont="1" applyBorder="1" applyAlignment="1" applyProtection="1">
      <alignment horizontal="left" vertical="center"/>
      <protection hidden="1"/>
    </xf>
    <xf numFmtId="0" fontId="17" fillId="0" borderId="0" xfId="0" applyNumberFormat="1" applyFont="1" applyFill="1" applyBorder="1" applyAlignment="1" applyProtection="1">
      <alignment horizontal="left" vertical="center"/>
      <protection hidden="1"/>
    </xf>
    <xf numFmtId="0" fontId="18" fillId="0" borderId="0" xfId="0" applyNumberFormat="1" applyFont="1" applyAlignment="1" applyProtection="1">
      <alignment horizontal="left" vertical="center"/>
      <protection hidden="1"/>
    </xf>
    <xf numFmtId="0" fontId="17" fillId="0" borderId="0" xfId="0" applyFont="1" applyAlignment="1" applyProtection="1">
      <alignment vertical="center" wrapText="1"/>
      <protection hidden="1"/>
    </xf>
    <xf numFmtId="0" fontId="10" fillId="0" borderId="0" xfId="0" applyFont="1" applyAlignment="1" applyProtection="1">
      <alignment horizontal="left" vertical="center"/>
      <protection hidden="1"/>
    </xf>
    <xf numFmtId="0" fontId="5" fillId="0" borderId="0" xfId="0" applyFont="1" applyBorder="1" applyAlignment="1" applyProtection="1">
      <alignment vertical="center"/>
      <protection hidden="1"/>
    </xf>
    <xf numFmtId="0" fontId="17" fillId="0" borderId="0" xfId="0" applyFont="1" applyBorder="1" applyAlignment="1" applyProtection="1">
      <alignment horizontal="right" vertical="center" wrapText="1"/>
      <protection hidden="1"/>
    </xf>
    <xf numFmtId="0" fontId="17" fillId="0" borderId="0" xfId="0" applyFont="1" applyFill="1" applyBorder="1" applyAlignment="1" applyProtection="1">
      <alignment horizontal="right" vertical="center"/>
      <protection hidden="1"/>
    </xf>
    <xf numFmtId="0" fontId="17" fillId="0" borderId="0" xfId="0" applyFont="1" applyAlignment="1" applyProtection="1">
      <alignment vertical="center"/>
      <protection hidden="1"/>
    </xf>
    <xf numFmtId="0" fontId="1" fillId="0" borderId="0" xfId="0" applyFont="1" applyFill="1" applyAlignment="1" applyProtection="1">
      <alignment horizontal="left" vertical="center"/>
      <protection hidden="1"/>
    </xf>
    <xf numFmtId="0" fontId="17" fillId="0" borderId="0" xfId="0" applyNumberFormat="1" applyFont="1" applyFill="1" applyBorder="1" applyAlignment="1" applyProtection="1">
      <alignment vertical="center"/>
      <protection hidden="1"/>
    </xf>
    <xf numFmtId="0" fontId="18" fillId="0" borderId="0" xfId="0" applyFont="1" applyBorder="1" applyAlignment="1" applyProtection="1">
      <alignment vertical="center"/>
      <protection hidden="1"/>
    </xf>
    <xf numFmtId="0" fontId="5" fillId="0" borderId="0" xfId="0" applyFont="1" applyFill="1" applyAlignment="1" applyProtection="1">
      <alignment horizontal="left" vertical="center" indent="2"/>
      <protection hidden="1"/>
    </xf>
    <xf numFmtId="0" fontId="18" fillId="0" borderId="0" xfId="0" applyNumberFormat="1" applyFont="1" applyFill="1" applyAlignment="1" applyProtection="1">
      <alignment horizontal="center" vertical="center"/>
      <protection hidden="1"/>
    </xf>
    <xf numFmtId="0" fontId="18" fillId="0" borderId="0" xfId="0" applyFont="1" applyBorder="1" applyAlignment="1" applyProtection="1">
      <alignment horizontal="center" vertical="center" wrapText="1"/>
      <protection hidden="1"/>
    </xf>
    <xf numFmtId="0" fontId="18" fillId="0" borderId="0" xfId="0" applyNumberFormat="1" applyFont="1" applyFill="1" applyBorder="1" applyAlignment="1" applyProtection="1">
      <alignment horizontal="center" vertical="center"/>
      <protection hidden="1"/>
    </xf>
    <xf numFmtId="0" fontId="18" fillId="0" borderId="0" xfId="0" applyFont="1" applyBorder="1" applyAlignment="1" applyProtection="1">
      <alignment horizontal="center" vertical="center"/>
      <protection hidden="1"/>
    </xf>
    <xf numFmtId="0" fontId="18" fillId="5" borderId="0" xfId="0" applyFont="1" applyFill="1" applyAlignment="1" applyProtection="1">
      <alignment horizontal="center" vertical="center"/>
      <protection hidden="1"/>
    </xf>
    <xf numFmtId="0" fontId="17" fillId="0" borderId="0" xfId="0" applyFont="1" applyFill="1" applyBorder="1" applyAlignment="1" applyProtection="1">
      <alignment horizontal="right" vertical="center" wrapText="1"/>
      <protection hidden="1"/>
    </xf>
    <xf numFmtId="0" fontId="9" fillId="0" borderId="0" xfId="0" applyFont="1" applyAlignment="1">
      <alignment horizontal="left" vertical="center" wrapText="1"/>
    </xf>
    <xf numFmtId="0" fontId="17" fillId="0" borderId="0" xfId="0" applyFont="1" applyAlignment="1">
      <alignment horizontal="left" vertical="center" wrapText="1"/>
    </xf>
    <xf numFmtId="0" fontId="5" fillId="0" borderId="11" xfId="0" applyFont="1" applyBorder="1" applyAlignment="1" applyProtection="1">
      <alignment horizontal="center" vertical="center" wrapText="1"/>
      <protection locked="0"/>
    </xf>
    <xf numFmtId="0" fontId="18" fillId="9" borderId="0" xfId="0" applyFont="1" applyFill="1" applyAlignment="1" applyProtection="1">
      <alignment vertical="center"/>
      <protection hidden="1"/>
    </xf>
    <xf numFmtId="0" fontId="18" fillId="0" borderId="0" xfId="0" applyFont="1" applyFill="1" applyAlignment="1" applyProtection="1">
      <alignment vertical="center"/>
      <protection hidden="1"/>
    </xf>
    <xf numFmtId="0" fontId="23" fillId="0" borderId="0" xfId="0" applyFont="1" applyBorder="1" applyAlignment="1" applyProtection="1">
      <alignment horizontal="left" vertical="center"/>
      <protection hidden="1"/>
    </xf>
    <xf numFmtId="0" fontId="24" fillId="0" borderId="0" xfId="0" applyFont="1" applyBorder="1" applyAlignment="1" applyProtection="1">
      <alignment horizontal="left" vertical="center"/>
      <protection hidden="1"/>
    </xf>
    <xf numFmtId="0" fontId="18" fillId="0" borderId="0" xfId="0" applyNumberFormat="1" applyFont="1" applyBorder="1" applyAlignment="1" applyProtection="1">
      <alignment horizontal="left" vertical="center"/>
      <protection hidden="1"/>
    </xf>
    <xf numFmtId="0" fontId="17" fillId="0" borderId="0" xfId="0" applyFont="1" applyBorder="1" applyAlignment="1" applyProtection="1">
      <alignment horizontal="left" vertical="center"/>
      <protection hidden="1"/>
    </xf>
    <xf numFmtId="0" fontId="17" fillId="0" borderId="0" xfId="1" applyFont="1" applyBorder="1" applyAlignment="1" applyProtection="1">
      <alignment horizontal="left" vertical="center"/>
      <protection hidden="1"/>
    </xf>
    <xf numFmtId="0" fontId="17" fillId="0" borderId="11" xfId="1" applyFont="1" applyBorder="1" applyAlignment="1" applyProtection="1">
      <alignment horizontal="left" vertical="center" wrapText="1" indent="1"/>
      <protection locked="0"/>
    </xf>
    <xf numFmtId="0" fontId="17" fillId="0" borderId="11" xfId="0" applyFont="1" applyFill="1" applyBorder="1" applyAlignment="1" applyProtection="1">
      <alignment horizontal="left" vertical="center" wrapText="1" indent="1"/>
      <protection locked="0"/>
    </xf>
    <xf numFmtId="0" fontId="17" fillId="0" borderId="11" xfId="1" applyFont="1" applyBorder="1" applyAlignment="1" applyProtection="1">
      <alignment horizontal="left" vertical="center" indent="1"/>
      <protection locked="0"/>
    </xf>
    <xf numFmtId="0" fontId="1" fillId="0" borderId="11" xfId="1" applyBorder="1" applyAlignment="1" applyProtection="1">
      <alignment horizontal="left" vertical="center" wrapText="1" indent="1"/>
      <protection locked="0"/>
    </xf>
    <xf numFmtId="164" fontId="17" fillId="9" borderId="11" xfId="1" applyNumberFormat="1" applyFont="1" applyFill="1" applyBorder="1" applyAlignment="1" applyProtection="1">
      <alignment horizontal="left" vertical="center" wrapText="1" indent="1"/>
      <protection locked="0"/>
    </xf>
    <xf numFmtId="0" fontId="17" fillId="0" borderId="0" xfId="0" applyFont="1" applyFill="1" applyAlignment="1" applyProtection="1">
      <alignment horizontal="right" vertical="center"/>
      <protection hidden="1"/>
    </xf>
    <xf numFmtId="0" fontId="5" fillId="0" borderId="0" xfId="0" applyFont="1" applyFill="1" applyAlignment="1" applyProtection="1">
      <alignment horizontal="left" vertical="center" wrapText="1"/>
      <protection hidden="1"/>
    </xf>
    <xf numFmtId="0" fontId="1" fillId="0" borderId="11" xfId="1" applyFill="1" applyBorder="1" applyAlignment="1" applyProtection="1">
      <alignment horizontal="left" vertical="center" wrapText="1" indent="1"/>
      <protection locked="0"/>
    </xf>
    <xf numFmtId="0" fontId="18" fillId="0" borderId="0" xfId="0" applyFont="1" applyFill="1" applyAlignment="1" applyProtection="1">
      <alignment horizontal="right" vertical="top" wrapText="1"/>
      <protection hidden="1"/>
    </xf>
    <xf numFmtId="0" fontId="18" fillId="0" borderId="0" xfId="0" applyFont="1" applyFill="1" applyAlignment="1" applyProtection="1">
      <alignment vertical="center" wrapText="1"/>
      <protection hidden="1"/>
    </xf>
    <xf numFmtId="0" fontId="18" fillId="0" borderId="0" xfId="0" applyFont="1" applyFill="1" applyAlignment="1" applyProtection="1">
      <alignment horizontal="center" vertical="center"/>
      <protection hidden="1"/>
    </xf>
    <xf numFmtId="0" fontId="17" fillId="0" borderId="0" xfId="0" applyFont="1" applyAlignment="1" applyProtection="1">
      <alignment horizontal="center" vertical="center" wrapText="1"/>
      <protection hidden="1"/>
    </xf>
    <xf numFmtId="0" fontId="17" fillId="0" borderId="0" xfId="0" applyFont="1" applyFill="1" applyAlignment="1" applyProtection="1">
      <alignment horizontal="center" vertical="center"/>
      <protection hidden="1"/>
    </xf>
    <xf numFmtId="0" fontId="17" fillId="0" borderId="0" xfId="0" applyFont="1" applyFill="1" applyAlignment="1" applyProtection="1">
      <alignment horizontal="center" vertical="center" wrapText="1"/>
      <protection hidden="1"/>
    </xf>
    <xf numFmtId="0" fontId="17" fillId="0" borderId="0" xfId="0" applyNumberFormat="1" applyFont="1" applyFill="1" applyBorder="1" applyAlignment="1" applyProtection="1">
      <alignment horizontal="center" vertical="center"/>
      <protection hidden="1"/>
    </xf>
    <xf numFmtId="0" fontId="17" fillId="10" borderId="0" xfId="0" applyFont="1" applyFill="1" applyAlignment="1" applyProtection="1">
      <alignment horizontal="center" vertical="center" wrapText="1"/>
      <protection hidden="1"/>
    </xf>
    <xf numFmtId="0" fontId="17" fillId="6" borderId="0" xfId="0" applyFont="1" applyFill="1" applyAlignment="1" applyProtection="1">
      <alignment horizontal="center" vertical="center" wrapText="1"/>
      <protection locked="0" hidden="1"/>
    </xf>
    <xf numFmtId="0" fontId="17" fillId="6" borderId="0" xfId="0" applyFont="1" applyFill="1" applyAlignment="1" applyProtection="1">
      <alignment horizontal="center" vertical="center"/>
      <protection locked="0" hidden="1"/>
    </xf>
    <xf numFmtId="0" fontId="25" fillId="0" borderId="0" xfId="0" applyFont="1" applyAlignment="1" applyProtection="1">
      <alignment horizontal="left" vertical="center"/>
      <protection hidden="1"/>
    </xf>
    <xf numFmtId="0" fontId="20" fillId="0" borderId="12" xfId="0" applyFont="1" applyBorder="1" applyAlignment="1" applyProtection="1">
      <alignment horizontal="left" vertical="center"/>
      <protection hidden="1"/>
    </xf>
    <xf numFmtId="0" fontId="17" fillId="0" borderId="12" xfId="0" applyFont="1" applyFill="1" applyBorder="1" applyAlignment="1" applyProtection="1">
      <alignment horizontal="right" vertical="center" wrapText="1"/>
      <protection hidden="1"/>
    </xf>
    <xf numFmtId="0" fontId="18" fillId="0" borderId="12" xfId="0" applyFont="1" applyBorder="1" applyAlignment="1" applyProtection="1">
      <alignment vertical="center"/>
      <protection hidden="1"/>
    </xf>
    <xf numFmtId="0" fontId="25" fillId="0" borderId="0" xfId="0" applyFont="1" applyAlignment="1" applyProtection="1">
      <alignment horizontal="left"/>
      <protection hidden="1"/>
    </xf>
    <xf numFmtId="0" fontId="1" fillId="0" borderId="12" xfId="0" applyFont="1" applyBorder="1" applyAlignment="1" applyProtection="1">
      <alignment horizontal="left" vertical="top" wrapText="1"/>
      <protection hidden="1"/>
    </xf>
    <xf numFmtId="0" fontId="5" fillId="0" borderId="12" xfId="0" applyFont="1" applyBorder="1" applyAlignment="1" applyProtection="1">
      <alignment horizontal="left" vertical="center" wrapText="1"/>
      <protection hidden="1"/>
    </xf>
    <xf numFmtId="0" fontId="25" fillId="0" borderId="0" xfId="0" applyFont="1" applyAlignment="1" applyProtection="1">
      <alignment horizontal="left" vertical="top" wrapText="1"/>
      <protection hidden="1"/>
    </xf>
    <xf numFmtId="0" fontId="17" fillId="0" borderId="12" xfId="1" applyFont="1" applyBorder="1" applyAlignment="1" applyProtection="1">
      <alignment horizontal="left" vertical="center" wrapText="1" indent="1"/>
      <protection hidden="1"/>
    </xf>
    <xf numFmtId="0" fontId="18" fillId="11" borderId="0" xfId="0" applyFont="1" applyFill="1" applyAlignment="1" applyProtection="1">
      <alignment horizontal="center" vertical="center"/>
      <protection hidden="1"/>
    </xf>
    <xf numFmtId="0" fontId="26" fillId="0" borderId="0" xfId="0" applyFont="1" applyAlignment="1" applyProtection="1">
      <alignment horizontal="center"/>
      <protection hidden="1"/>
    </xf>
    <xf numFmtId="0" fontId="5"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wrapText="1"/>
      <protection hidden="1"/>
    </xf>
    <xf numFmtId="0" fontId="9" fillId="3" borderId="0" xfId="0" applyFont="1" applyFill="1" applyBorder="1" applyAlignment="1" applyProtection="1">
      <alignment horizontal="center" vertical="center" wrapText="1"/>
      <protection hidden="1"/>
    </xf>
    <xf numFmtId="0" fontId="31" fillId="0" borderId="0" xfId="0" applyFont="1" applyFill="1" applyAlignment="1" applyProtection="1">
      <alignment horizontal="left" vertical="center"/>
      <protection hidden="1"/>
    </xf>
    <xf numFmtId="0" fontId="30" fillId="0" borderId="0" xfId="0" applyFont="1" applyAlignment="1" applyProtection="1">
      <protection hidden="1"/>
    </xf>
    <xf numFmtId="0" fontId="9" fillId="0" borderId="0" xfId="0" applyFont="1" applyFill="1" applyBorder="1" applyAlignment="1" applyProtection="1">
      <alignment horizontal="center" vertical="center" wrapText="1"/>
      <protection hidden="1"/>
    </xf>
    <xf numFmtId="0" fontId="18" fillId="0" borderId="0" xfId="0" applyFont="1" applyBorder="1" applyAlignment="1" applyProtection="1">
      <alignment horizontal="left" vertical="top" wrapText="1"/>
      <protection hidden="1"/>
    </xf>
    <xf numFmtId="0" fontId="3" fillId="0" borderId="0" xfId="0" applyFont="1" applyAlignment="1" applyProtection="1">
      <alignment horizontal="left" vertical="center" wrapText="1"/>
      <protection hidden="1"/>
    </xf>
    <xf numFmtId="0" fontId="5" fillId="0" borderId="13" xfId="0" applyFont="1" applyFill="1" applyBorder="1" applyAlignment="1" applyProtection="1">
      <alignment horizontal="left" vertical="center" wrapText="1"/>
      <protection hidden="1"/>
    </xf>
    <xf numFmtId="0" fontId="5" fillId="0" borderId="1" xfId="0" applyFont="1" applyFill="1" applyBorder="1" applyAlignment="1" applyProtection="1">
      <alignment horizontal="left" vertical="center" wrapText="1"/>
      <protection hidden="1"/>
    </xf>
    <xf numFmtId="0" fontId="5" fillId="0" borderId="14" xfId="0" applyFont="1" applyFill="1" applyBorder="1" applyAlignment="1" applyProtection="1">
      <alignment horizontal="left" vertical="center" wrapText="1"/>
      <protection hidden="1"/>
    </xf>
    <xf numFmtId="0" fontId="18" fillId="5" borderId="0" xfId="0" applyFont="1" applyFill="1" applyAlignment="1" applyProtection="1">
      <alignment horizontal="center" vertical="center" wrapText="1"/>
      <protection hidden="1"/>
    </xf>
    <xf numFmtId="0" fontId="17" fillId="0" borderId="0" xfId="0" quotePrefix="1" applyFont="1" applyFill="1" applyAlignment="1" applyProtection="1">
      <alignment horizontal="center" vertical="center" wrapText="1"/>
      <protection hidden="1"/>
    </xf>
    <xf numFmtId="0" fontId="17" fillId="0" borderId="0" xfId="0" quotePrefix="1" applyFont="1" applyAlignment="1" applyProtection="1">
      <alignment horizontal="left" vertical="center"/>
      <protection hidden="1"/>
    </xf>
    <xf numFmtId="0" fontId="10" fillId="0" borderId="0" xfId="0" applyFont="1" applyFill="1" applyAlignment="1" applyProtection="1">
      <protection hidden="1"/>
    </xf>
    <xf numFmtId="0" fontId="4" fillId="0" borderId="0" xfId="0" applyFont="1" applyFill="1" applyAlignment="1" applyProtection="1">
      <alignment horizontal="left" vertical="center"/>
      <protection hidden="1"/>
    </xf>
    <xf numFmtId="0" fontId="4" fillId="0" borderId="0" xfId="0" applyFont="1" applyFill="1" applyAlignment="1" applyProtection="1">
      <alignment horizontal="center" vertical="center"/>
      <protection hidden="1"/>
    </xf>
    <xf numFmtId="0" fontId="8" fillId="0" borderId="0" xfId="0" applyFont="1" applyFill="1" applyAlignment="1" applyProtection="1">
      <alignment horizontal="left" vertical="center" wrapText="1"/>
      <protection hidden="1"/>
    </xf>
    <xf numFmtId="0" fontId="10" fillId="0" borderId="0" xfId="0" applyFont="1" applyFill="1" applyAlignment="1" applyProtection="1">
      <alignment horizontal="center" vertical="center"/>
      <protection hidden="1"/>
    </xf>
    <xf numFmtId="0" fontId="10" fillId="0" borderId="12" xfId="0" applyFont="1" applyBorder="1" applyAlignment="1" applyProtection="1">
      <alignment horizontal="left" vertical="center"/>
      <protection hidden="1"/>
    </xf>
    <xf numFmtId="0" fontId="4" fillId="0" borderId="12" xfId="0" applyFont="1" applyBorder="1" applyAlignment="1" applyProtection="1">
      <alignment horizontal="left" vertical="center"/>
      <protection hidden="1"/>
    </xf>
    <xf numFmtId="0" fontId="32" fillId="0" borderId="0" xfId="0" applyFont="1" applyAlignment="1" applyProtection="1">
      <alignment vertical="center"/>
      <protection hidden="1"/>
    </xf>
    <xf numFmtId="0" fontId="33" fillId="0" borderId="0" xfId="0" applyFont="1" applyAlignment="1" applyProtection="1">
      <alignment horizontal="left" vertical="center"/>
      <protection hidden="1"/>
    </xf>
    <xf numFmtId="0" fontId="33" fillId="0" borderId="0" xfId="0" applyFont="1" applyAlignment="1" applyProtection="1">
      <alignment vertical="center"/>
      <protection hidden="1"/>
    </xf>
    <xf numFmtId="0" fontId="4" fillId="0" borderId="0" xfId="2" applyFont="1" applyFill="1" applyBorder="1" applyAlignment="1" applyProtection="1">
      <alignment horizontal="left" vertical="center" wrapText="1"/>
      <protection hidden="1"/>
    </xf>
    <xf numFmtId="0" fontId="34" fillId="0" borderId="0" xfId="0" applyFont="1" applyFill="1" applyBorder="1"/>
    <xf numFmtId="0" fontId="35" fillId="0" borderId="0" xfId="0" applyFont="1" applyFill="1" applyBorder="1"/>
    <xf numFmtId="0" fontId="36" fillId="0" borderId="0" xfId="0" applyFont="1" applyFill="1" applyBorder="1"/>
    <xf numFmtId="0" fontId="4" fillId="12" borderId="0" xfId="2" applyFont="1" applyFill="1" applyBorder="1" applyAlignment="1" applyProtection="1">
      <alignment horizontal="left" vertical="center" wrapText="1"/>
      <protection hidden="1"/>
    </xf>
    <xf numFmtId="0" fontId="37" fillId="0" borderId="0" xfId="0" applyFont="1" applyFill="1" applyBorder="1"/>
    <xf numFmtId="0" fontId="38" fillId="0" borderId="0" xfId="0" applyFont="1" applyFill="1" applyBorder="1"/>
    <xf numFmtId="0" fontId="36" fillId="13" borderId="0" xfId="0" applyFont="1" applyFill="1" applyBorder="1"/>
    <xf numFmtId="0" fontId="34" fillId="13" borderId="0" xfId="0" applyFont="1" applyFill="1" applyBorder="1"/>
    <xf numFmtId="0" fontId="34" fillId="14" borderId="0" xfId="0" applyFont="1" applyFill="1" applyBorder="1"/>
    <xf numFmtId="0" fontId="34" fillId="0" borderId="0" xfId="0" applyFont="1" applyFill="1" applyBorder="1" applyAlignment="1">
      <alignment horizontal="center"/>
    </xf>
    <xf numFmtId="0" fontId="37" fillId="0" borderId="0" xfId="0" applyFont="1" applyFill="1" applyBorder="1" applyAlignment="1">
      <alignment horizontal="left"/>
    </xf>
    <xf numFmtId="0" fontId="39" fillId="0" borderId="0" xfId="0" applyFont="1" applyFill="1" applyBorder="1" applyAlignment="1">
      <alignment horizontal="left"/>
    </xf>
    <xf numFmtId="0" fontId="39" fillId="15" borderId="13" xfId="0" applyFont="1" applyFill="1" applyBorder="1" applyAlignment="1">
      <alignment horizontal="left" vertical="center"/>
    </xf>
    <xf numFmtId="0" fontId="39" fillId="15" borderId="1" xfId="0" applyFont="1" applyFill="1" applyBorder="1" applyAlignment="1">
      <alignment horizontal="left" vertical="center"/>
    </xf>
    <xf numFmtId="0" fontId="39" fillId="15" borderId="14" xfId="0" applyFont="1" applyFill="1" applyBorder="1" applyAlignment="1">
      <alignment horizontal="left" vertical="center"/>
    </xf>
    <xf numFmtId="0" fontId="34" fillId="0" borderId="0" xfId="0" applyFont="1" applyFill="1" applyBorder="1" applyAlignment="1"/>
    <xf numFmtId="0" fontId="40" fillId="0" borderId="0" xfId="0" applyFont="1" applyFill="1" applyBorder="1" applyAlignment="1">
      <alignment horizontal="right"/>
    </xf>
    <xf numFmtId="0" fontId="34" fillId="15" borderId="15" xfId="0" applyFont="1" applyFill="1" applyBorder="1"/>
    <xf numFmtId="0" fontId="34" fillId="15" borderId="16" xfId="0" applyFont="1" applyFill="1" applyBorder="1"/>
    <xf numFmtId="0" fontId="34" fillId="15" borderId="17" xfId="0" applyFont="1" applyFill="1" applyBorder="1"/>
    <xf numFmtId="0" fontId="40" fillId="0" borderId="0" xfId="0" applyFont="1" applyFill="1" applyBorder="1" applyAlignment="1">
      <alignment horizontal="right" wrapText="1"/>
    </xf>
    <xf numFmtId="0" fontId="41" fillId="0" borderId="0" xfId="0" applyFont="1" applyFill="1" applyBorder="1"/>
    <xf numFmtId="0" fontId="34" fillId="0" borderId="0" xfId="0" quotePrefix="1" applyFont="1" applyFill="1" applyBorder="1" applyAlignment="1">
      <alignment horizontal="right"/>
    </xf>
    <xf numFmtId="0" fontId="39" fillId="15" borderId="18" xfId="0" applyFont="1" applyFill="1" applyBorder="1"/>
    <xf numFmtId="0" fontId="34" fillId="15" borderId="19" xfId="0" applyFont="1" applyFill="1" applyBorder="1"/>
    <xf numFmtId="0" fontId="34" fillId="15" borderId="20" xfId="0" applyFont="1" applyFill="1" applyBorder="1"/>
    <xf numFmtId="0" fontId="39" fillId="15" borderId="21" xfId="0" applyFont="1" applyFill="1" applyBorder="1"/>
    <xf numFmtId="0" fontId="34" fillId="15" borderId="22" xfId="0" applyFont="1" applyFill="1" applyBorder="1"/>
    <xf numFmtId="0" fontId="34" fillId="15" borderId="23" xfId="0" applyFont="1" applyFill="1" applyBorder="1"/>
    <xf numFmtId="0" fontId="39" fillId="0" borderId="0" xfId="0" applyFont="1" applyFill="1" applyBorder="1" applyAlignment="1">
      <alignment horizontal="right" wrapText="1"/>
    </xf>
    <xf numFmtId="0" fontId="36" fillId="14" borderId="0" xfId="0" applyFont="1" applyFill="1" applyBorder="1"/>
    <xf numFmtId="0" fontId="5" fillId="0" borderId="19" xfId="0" applyNumberFormat="1" applyFont="1" applyFill="1" applyBorder="1" applyAlignment="1" applyProtection="1">
      <alignment horizontal="center" vertical="center" wrapText="1"/>
      <protection hidden="1"/>
    </xf>
    <xf numFmtId="0" fontId="5" fillId="0" borderId="16" xfId="0" applyFont="1" applyFill="1" applyBorder="1" applyAlignment="1" applyProtection="1">
      <alignment horizontal="center" vertical="center" wrapText="1"/>
      <protection hidden="1"/>
    </xf>
    <xf numFmtId="0" fontId="6" fillId="0" borderId="24" xfId="0" applyFont="1" applyBorder="1" applyAlignment="1" applyProtection="1">
      <alignment vertical="center"/>
      <protection hidden="1"/>
    </xf>
    <xf numFmtId="0" fontId="4" fillId="2" borderId="25" xfId="0" applyFont="1" applyFill="1" applyBorder="1" applyAlignment="1" applyProtection="1">
      <alignment horizontal="center" vertical="center" wrapText="1"/>
      <protection locked="0"/>
    </xf>
    <xf numFmtId="0" fontId="4" fillId="2" borderId="26" xfId="0" applyFont="1" applyFill="1" applyBorder="1" applyAlignment="1" applyProtection="1">
      <alignment horizontal="center" vertical="center" wrapText="1"/>
      <protection locked="0"/>
    </xf>
    <xf numFmtId="0" fontId="4" fillId="2" borderId="27" xfId="0" applyFont="1" applyFill="1" applyBorder="1" applyAlignment="1" applyProtection="1">
      <alignment horizontal="center" vertical="center" wrapText="1"/>
      <protection locked="0"/>
    </xf>
    <xf numFmtId="0" fontId="9" fillId="7" borderId="28" xfId="0" applyFont="1" applyFill="1" applyBorder="1" applyAlignment="1" applyProtection="1">
      <alignment horizontal="center" vertical="center" wrapText="1"/>
      <protection hidden="1"/>
    </xf>
    <xf numFmtId="0" fontId="4" fillId="9" borderId="3" xfId="0" applyNumberFormat="1" applyFont="1" applyFill="1" applyBorder="1" applyAlignment="1" applyProtection="1">
      <alignment horizontal="center" vertical="center" wrapText="1"/>
      <protection locked="0"/>
    </xf>
    <xf numFmtId="0" fontId="4" fillId="9" borderId="4" xfId="0" applyNumberFormat="1" applyFont="1" applyFill="1" applyBorder="1" applyAlignment="1" applyProtection="1">
      <alignment horizontal="center" vertical="center" wrapText="1"/>
      <protection locked="0"/>
    </xf>
    <xf numFmtId="0" fontId="4" fillId="9" borderId="5" xfId="0" applyNumberFormat="1" applyFont="1" applyFill="1" applyBorder="1" applyAlignment="1" applyProtection="1">
      <alignment horizontal="center" vertical="center" wrapText="1"/>
      <protection locked="0"/>
    </xf>
    <xf numFmtId="0" fontId="4" fillId="2" borderId="29" xfId="0" applyFont="1" applyFill="1" applyBorder="1" applyAlignment="1" applyProtection="1">
      <alignment horizontal="center" vertical="center" wrapText="1"/>
      <protection locked="0"/>
    </xf>
    <xf numFmtId="0" fontId="4" fillId="2" borderId="30" xfId="0" applyFont="1" applyFill="1" applyBorder="1" applyAlignment="1" applyProtection="1">
      <alignment horizontal="center" vertical="center" wrapText="1"/>
      <protection locked="0"/>
    </xf>
    <xf numFmtId="0" fontId="4" fillId="2" borderId="31" xfId="0" applyFont="1" applyFill="1" applyBorder="1" applyAlignment="1" applyProtection="1">
      <alignment horizontal="center" vertical="center" wrapText="1"/>
      <protection locked="0"/>
    </xf>
    <xf numFmtId="49" fontId="4" fillId="2" borderId="32" xfId="0" applyNumberFormat="1" applyFont="1" applyFill="1" applyBorder="1" applyAlignment="1" applyProtection="1">
      <alignment horizontal="center" vertical="center" wrapText="1"/>
      <protection locked="0"/>
    </xf>
    <xf numFmtId="49" fontId="4" fillId="2" borderId="33" xfId="0" applyNumberFormat="1" applyFont="1" applyFill="1" applyBorder="1" applyAlignment="1" applyProtection="1">
      <alignment horizontal="center" vertical="center" wrapText="1"/>
      <protection locked="0"/>
    </xf>
    <xf numFmtId="49" fontId="4" fillId="2" borderId="34"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0" fontId="33" fillId="0" borderId="0" xfId="0" applyFont="1" applyAlignment="1" applyProtection="1">
      <alignment horizontal="left" vertical="top" wrapText="1"/>
      <protection hidden="1"/>
    </xf>
    <xf numFmtId="0" fontId="19" fillId="0" borderId="0" xfId="0" applyFont="1" applyAlignment="1" applyProtection="1">
      <alignment horizontal="left" vertical="center" wrapText="1" indent="2"/>
      <protection hidden="1"/>
    </xf>
    <xf numFmtId="0" fontId="9" fillId="0" borderId="0" xfId="0" applyFont="1" applyAlignment="1">
      <alignment horizontal="left" vertical="center" wrapText="1"/>
    </xf>
    <xf numFmtId="0" fontId="18" fillId="0" borderId="0" xfId="0" applyFont="1" applyBorder="1" applyAlignment="1" applyProtection="1">
      <alignment horizontal="left" vertical="top" wrapText="1"/>
      <protection hidden="1"/>
    </xf>
    <xf numFmtId="0" fontId="17" fillId="0" borderId="24" xfId="0" applyFont="1" applyBorder="1" applyAlignment="1" applyProtection="1">
      <alignment horizontal="right" vertical="center" wrapText="1"/>
      <protection hidden="1"/>
    </xf>
    <xf numFmtId="0" fontId="5" fillId="0" borderId="2" xfId="0" applyFont="1" applyFill="1" applyBorder="1" applyAlignment="1" applyProtection="1">
      <alignment horizontal="center" vertical="center" wrapText="1"/>
      <protection hidden="1"/>
    </xf>
    <xf numFmtId="0" fontId="5" fillId="0" borderId="1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4" fillId="0" borderId="13" xfId="0" applyFont="1" applyFill="1" applyBorder="1" applyAlignment="1" applyProtection="1">
      <alignment horizontal="center"/>
      <protection hidden="1"/>
    </xf>
    <xf numFmtId="0" fontId="4" fillId="0" borderId="35" xfId="0" applyFont="1" applyFill="1" applyBorder="1" applyAlignment="1" applyProtection="1">
      <alignment horizontal="center"/>
      <protection hidden="1"/>
    </xf>
    <xf numFmtId="0" fontId="5" fillId="0" borderId="13" xfId="0" applyFont="1" applyFill="1" applyBorder="1" applyAlignment="1" applyProtection="1">
      <alignment horizontal="center" vertical="center" wrapText="1"/>
      <protection hidden="1"/>
    </xf>
    <xf numFmtId="0" fontId="5" fillId="0" borderId="14" xfId="0" applyFont="1" applyFill="1" applyBorder="1" applyAlignment="1" applyProtection="1">
      <alignment horizontal="center" vertical="center" wrapText="1"/>
      <protection hidden="1"/>
    </xf>
    <xf numFmtId="0" fontId="5" fillId="0" borderId="35" xfId="0" applyFont="1" applyFill="1" applyBorder="1" applyAlignment="1" applyProtection="1">
      <alignment horizontal="center" vertical="center" wrapText="1"/>
      <protection hidden="1"/>
    </xf>
    <xf numFmtId="0" fontId="9" fillId="7" borderId="36" xfId="0" applyFont="1" applyFill="1" applyBorder="1" applyAlignment="1" applyProtection="1">
      <alignment horizontal="center" vertical="center" wrapText="1"/>
      <protection hidden="1"/>
    </xf>
    <xf numFmtId="0" fontId="9" fillId="7" borderId="28" xfId="0" applyFont="1" applyFill="1" applyBorder="1" applyAlignment="1" applyProtection="1">
      <alignment horizontal="center" vertical="center" wrapText="1"/>
      <protection hidden="1"/>
    </xf>
    <xf numFmtId="0" fontId="5" fillId="0" borderId="1" xfId="0" applyFont="1" applyFill="1" applyBorder="1" applyAlignment="1" applyProtection="1">
      <alignment horizontal="center" vertical="center" wrapText="1"/>
      <protection hidden="1"/>
    </xf>
    <xf numFmtId="0" fontId="5" fillId="0" borderId="13" xfId="0" applyFont="1" applyBorder="1" applyAlignment="1" applyProtection="1">
      <alignment horizontal="center" vertical="center" wrapText="1"/>
      <protection hidden="1"/>
    </xf>
    <xf numFmtId="0" fontId="5" fillId="0" borderId="14" xfId="0" applyFont="1" applyBorder="1" applyAlignment="1" applyProtection="1">
      <alignment horizontal="center" vertical="center" wrapText="1"/>
      <protection hidden="1"/>
    </xf>
    <xf numFmtId="0" fontId="5" fillId="0" borderId="1" xfId="0" applyFont="1" applyFill="1" applyBorder="1" applyAlignment="1">
      <alignment horizontal="center" vertical="center" wrapText="1"/>
    </xf>
    <xf numFmtId="0" fontId="7" fillId="0" borderId="0" xfId="0" applyFont="1" applyAlignment="1" applyProtection="1">
      <alignment horizontal="left" vertical="center" wrapText="1"/>
      <protection hidden="1"/>
    </xf>
    <xf numFmtId="0" fontId="7" fillId="0" borderId="12" xfId="0" applyFont="1" applyFill="1" applyBorder="1" applyAlignment="1" applyProtection="1">
      <alignment horizontal="center"/>
      <protection hidden="1"/>
    </xf>
    <xf numFmtId="0" fontId="11" fillId="8" borderId="37" xfId="0" applyFont="1" applyFill="1" applyBorder="1" applyAlignment="1" applyProtection="1">
      <alignment horizontal="left" wrapText="1"/>
      <protection hidden="1"/>
    </xf>
    <xf numFmtId="0" fontId="11" fillId="8" borderId="36" xfId="0" applyFont="1" applyFill="1" applyBorder="1" applyAlignment="1" applyProtection="1">
      <alignment horizontal="left" wrapText="1"/>
      <protection hidden="1"/>
    </xf>
    <xf numFmtId="0" fontId="11" fillId="8" borderId="28" xfId="0" applyFont="1" applyFill="1" applyBorder="1" applyAlignment="1" applyProtection="1">
      <alignment horizontal="left" wrapText="1"/>
      <protection hidden="1"/>
    </xf>
    <xf numFmtId="0" fontId="5" fillId="0" borderId="0" xfId="0" applyFont="1" applyAlignment="1" applyProtection="1">
      <alignment horizontal="right" wrapText="1"/>
      <protection hidden="1"/>
    </xf>
    <xf numFmtId="0" fontId="5" fillId="0" borderId="0" xfId="0" applyFont="1" applyAlignment="1" applyProtection="1">
      <alignment horizontal="center" vertical="center" wrapText="1"/>
      <protection hidden="1"/>
    </xf>
    <xf numFmtId="0" fontId="1" fillId="4" borderId="0" xfId="0" applyNumberFormat="1" applyFont="1" applyFill="1" applyAlignment="1" applyProtection="1">
      <alignment horizontal="center" vertical="center"/>
      <protection hidden="1"/>
    </xf>
    <xf numFmtId="0" fontId="9" fillId="3" borderId="0" xfId="0" applyFont="1" applyFill="1" applyBorder="1" applyAlignment="1" applyProtection="1">
      <alignment horizontal="center" vertical="center" wrapText="1"/>
      <protection hidden="1"/>
    </xf>
    <xf numFmtId="0" fontId="9" fillId="7" borderId="37" xfId="0" applyFont="1" applyFill="1" applyBorder="1" applyAlignment="1" applyProtection="1">
      <alignment horizontal="center" vertical="center" wrapText="1"/>
      <protection hidden="1"/>
    </xf>
    <xf numFmtId="0" fontId="35" fillId="0" borderId="0" xfId="0" applyFont="1" applyFill="1" applyBorder="1" applyAlignment="1">
      <alignment horizontal="center"/>
    </xf>
    <xf numFmtId="0" fontId="38" fillId="0" borderId="15" xfId="0" applyFont="1" applyFill="1" applyBorder="1" applyAlignment="1">
      <alignment horizontal="left" vertical="center" wrapText="1"/>
    </xf>
    <xf numFmtId="0" fontId="38" fillId="0" borderId="16" xfId="0" applyFont="1" applyFill="1" applyBorder="1" applyAlignment="1">
      <alignment horizontal="left" vertical="center" wrapText="1"/>
    </xf>
    <xf numFmtId="0" fontId="38" fillId="0" borderId="17" xfId="0" applyFont="1" applyFill="1" applyBorder="1" applyAlignment="1">
      <alignment horizontal="left" vertical="center" wrapText="1"/>
    </xf>
    <xf numFmtId="0" fontId="28" fillId="0" borderId="18" xfId="2" applyFont="1" applyFill="1" applyBorder="1" applyAlignment="1" applyProtection="1">
      <alignment horizontal="left" vertical="center" wrapText="1"/>
      <protection hidden="1"/>
    </xf>
    <xf numFmtId="0" fontId="28" fillId="0" borderId="19" xfId="2" applyFont="1" applyFill="1" applyBorder="1" applyAlignment="1" applyProtection="1">
      <alignment horizontal="left" vertical="center" wrapText="1"/>
      <protection hidden="1"/>
    </xf>
    <xf numFmtId="0" fontId="28" fillId="0" borderId="20" xfId="2" applyFont="1" applyFill="1" applyBorder="1" applyAlignment="1" applyProtection="1">
      <alignment horizontal="left" vertical="center" wrapText="1"/>
      <protection hidden="1"/>
    </xf>
    <xf numFmtId="0" fontId="42" fillId="0" borderId="21" xfId="1" applyFont="1" applyFill="1" applyBorder="1" applyAlignment="1" applyProtection="1">
      <alignment horizontal="left" vertical="center"/>
    </xf>
    <xf numFmtId="0" fontId="42" fillId="0" borderId="22" xfId="1" applyFont="1" applyFill="1" applyBorder="1" applyAlignment="1" applyProtection="1">
      <alignment horizontal="left" vertical="center"/>
    </xf>
    <xf numFmtId="0" fontId="42" fillId="0" borderId="23" xfId="1" applyFont="1" applyFill="1" applyBorder="1" applyAlignment="1" applyProtection="1">
      <alignment horizontal="left" vertical="center"/>
    </xf>
    <xf numFmtId="0" fontId="43" fillId="0" borderId="0" xfId="0" applyFont="1" applyFill="1" applyBorder="1" applyAlignment="1">
      <alignment horizontal="left" wrapText="1"/>
    </xf>
    <xf numFmtId="0" fontId="34" fillId="0" borderId="0" xfId="0" applyFont="1" applyFill="1" applyBorder="1" applyAlignment="1">
      <alignment horizontal="left"/>
    </xf>
    <xf numFmtId="0" fontId="34" fillId="0" borderId="15" xfId="0" applyFont="1" applyFill="1" applyBorder="1" applyAlignment="1">
      <alignment horizontal="left" vertical="center" wrapText="1"/>
    </xf>
    <xf numFmtId="0" fontId="34" fillId="0" borderId="16" xfId="0" applyFont="1" applyFill="1" applyBorder="1" applyAlignment="1">
      <alignment horizontal="left" vertical="center" wrapText="1"/>
    </xf>
    <xf numFmtId="0" fontId="34" fillId="0" borderId="17" xfId="0" applyFont="1" applyFill="1" applyBorder="1" applyAlignment="1">
      <alignment horizontal="left" vertical="center" wrapText="1"/>
    </xf>
    <xf numFmtId="0" fontId="36" fillId="13" borderId="0" xfId="0" applyFont="1" applyFill="1" applyBorder="1" applyAlignment="1">
      <alignment horizontal="left" wrapText="1"/>
    </xf>
    <xf numFmtId="0" fontId="34" fillId="14" borderId="15" xfId="0" applyFont="1" applyFill="1" applyBorder="1" applyAlignment="1">
      <alignment horizontal="left" wrapText="1"/>
    </xf>
    <xf numFmtId="0" fontId="34" fillId="14" borderId="16" xfId="0" applyFont="1" applyFill="1" applyBorder="1" applyAlignment="1">
      <alignment horizontal="left" wrapText="1"/>
    </xf>
    <xf numFmtId="0" fontId="34" fillId="14" borderId="17" xfId="0" applyFont="1" applyFill="1" applyBorder="1" applyAlignment="1">
      <alignment horizontal="left" wrapText="1"/>
    </xf>
    <xf numFmtId="0" fontId="34" fillId="0" borderId="15" xfId="0" applyFont="1" applyFill="1" applyBorder="1" applyAlignment="1">
      <alignment horizontal="left" wrapText="1"/>
    </xf>
    <xf numFmtId="0" fontId="34" fillId="0" borderId="16" xfId="0" applyFont="1" applyFill="1" applyBorder="1" applyAlignment="1">
      <alignment horizontal="left" wrapText="1"/>
    </xf>
    <xf numFmtId="0" fontId="34" fillId="0" borderId="17" xfId="0" applyFont="1" applyFill="1" applyBorder="1" applyAlignment="1">
      <alignment horizontal="left" wrapText="1"/>
    </xf>
    <xf numFmtId="0" fontId="34" fillId="0" borderId="15" xfId="0" applyFont="1" applyFill="1" applyBorder="1" applyAlignment="1">
      <alignment horizontal="left"/>
    </xf>
    <xf numFmtId="0" fontId="34" fillId="0" borderId="16" xfId="0" applyFont="1" applyFill="1" applyBorder="1" applyAlignment="1">
      <alignment horizontal="left"/>
    </xf>
    <xf numFmtId="0" fontId="34" fillId="0" borderId="17" xfId="0" applyFont="1" applyFill="1" applyBorder="1" applyAlignment="1">
      <alignment horizontal="left"/>
    </xf>
    <xf numFmtId="0" fontId="40" fillId="0" borderId="0" xfId="0" applyFont="1" applyFill="1" applyBorder="1" applyAlignment="1">
      <alignment horizontal="right" vertical="center" wrapText="1"/>
    </xf>
    <xf numFmtId="0" fontId="39" fillId="15" borderId="38" xfId="0" applyFont="1" applyFill="1" applyBorder="1" applyAlignment="1">
      <alignment horizontal="left" vertical="center" wrapText="1"/>
    </xf>
    <xf numFmtId="0" fontId="39" fillId="15" borderId="0" xfId="0" applyFont="1" applyFill="1" applyBorder="1" applyAlignment="1">
      <alignment horizontal="left" vertical="center" wrapText="1"/>
    </xf>
    <xf numFmtId="0" fontId="39" fillId="15" borderId="24" xfId="0" applyFont="1" applyFill="1" applyBorder="1" applyAlignment="1">
      <alignment horizontal="left" vertical="center" wrapText="1"/>
    </xf>
  </cellXfs>
  <cellStyles count="3">
    <cellStyle name="Hyperlink" xfId="1" builtinId="8"/>
    <cellStyle name="Normal" xfId="0" builtinId="0"/>
    <cellStyle name="Normal 2" xfId="2"/>
  </cellStyles>
  <dxfs count="90">
    <dxf>
      <fill>
        <patternFill patternType="solid">
          <bgColor indexed="22"/>
        </patternFill>
      </fill>
    </dxf>
    <dxf>
      <fill>
        <patternFill patternType="solid">
          <bgColor indexed="9"/>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none">
          <bgColor indexed="65"/>
        </patternFill>
      </fill>
    </dxf>
    <dxf>
      <fill>
        <patternFill patternType="none">
          <bgColor indexed="65"/>
        </patternFill>
      </fill>
    </dxf>
    <dxf>
      <font>
        <condense val="0"/>
        <extend val="0"/>
        <color auto="1"/>
      </font>
      <fill>
        <patternFill>
          <bgColor rgb="FFFF0000"/>
        </patternFill>
      </fill>
    </dxf>
    <dxf>
      <font>
        <condense val="0"/>
        <extend val="0"/>
        <color auto="1"/>
      </font>
      <fill>
        <patternFill>
          <bgColor indexed="1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F1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CheckBox" fmlaLink="$F$39" lockText="1" noThreeD="1"/>
</file>

<file path=xl/ctrlProps/ctrlProp6.xml><?xml version="1.0" encoding="utf-8"?>
<formControlPr xmlns="http://schemas.microsoft.com/office/spreadsheetml/2009/9/main" objectType="CheckBox" fmlaLink="$F$40" lockText="1" noThreeD="1"/>
</file>

<file path=xl/ctrlProps/ctrlProp7.xml><?xml version="1.0" encoding="utf-8"?>
<formControlPr xmlns="http://schemas.microsoft.com/office/spreadsheetml/2009/9/main" objectType="CheckBox" fmlaLink="$F$41" lockText="1" noThreeD="1"/>
</file>

<file path=xl/ctrlProps/ctrlProp8.xml><?xml version="1.0" encoding="utf-8"?>
<formControlPr xmlns="http://schemas.microsoft.com/office/spreadsheetml/2009/9/main" objectType="CheckBox" fmlaLink="$F$55" lockText="1" noThreeD="1"/>
</file>

<file path=xl/ctrlProps/ctrlProp9.xml><?xml version="1.0" encoding="utf-8"?>
<formControlPr xmlns="http://schemas.microsoft.com/office/spreadsheetml/2009/9/main" objectType="CheckBox" fmlaLink="$F$56" lockText="1" noThreeD="1"/>
</file>

<file path=xl/ctrlProps/ctrlProp10.xml><?xml version="1.0" encoding="utf-8"?>
<formControlPr xmlns="http://schemas.microsoft.com/office/spreadsheetml/2009/9/main" objectType="CheckBox" fmlaLink="$F$57" lockText="1" noThreeD="1"/>
</file>

<file path=xl/ctrlProps/ctrlProp11.xml><?xml version="1.0" encoding="utf-8"?>
<formControlPr xmlns="http://schemas.microsoft.com/office/spreadsheetml/2009/9/main" objectType="CheckBox" fmlaLink="$F$71" lockText="1" noThreeD="1"/>
</file>

<file path=xl/ctrlProps/ctrlProp12.xml><?xml version="1.0" encoding="utf-8"?>
<formControlPr xmlns="http://schemas.microsoft.com/office/spreadsheetml/2009/9/main" objectType="CheckBox" fmlaLink="$F$72" lockText="1" noThreeD="1"/>
</file>

<file path=xl/ctrlProps/ctrlProp13.xml><?xml version="1.0" encoding="utf-8"?>
<formControlPr xmlns="http://schemas.microsoft.com/office/spreadsheetml/2009/9/main" objectType="CheckBox" fmlaLink="$F$73" lockText="1" noThreeD="1"/>
</file>

<file path=xl/ctrlProps/ctrlProp14.xml><?xml version="1.0" encoding="utf-8"?>
<formControlPr xmlns="http://schemas.microsoft.com/office/spreadsheetml/2009/9/main" objectType="CheckBox" fmlaLink="$F$87" lockText="1" noThreeD="1"/>
</file>

<file path=xl/ctrlProps/ctrlProp15.xml><?xml version="1.0" encoding="utf-8"?>
<formControlPr xmlns="http://schemas.microsoft.com/office/spreadsheetml/2009/9/main" objectType="CheckBox" fmlaLink="$F$88" lockText="1" noThreeD="1"/>
</file>

<file path=xl/ctrlProps/ctrlProp16.xml><?xml version="1.0" encoding="utf-8"?>
<formControlPr xmlns="http://schemas.microsoft.com/office/spreadsheetml/2009/9/main" objectType="CheckBox" fmlaLink="$F$89" lockText="1" noThreeD="1"/>
</file>

<file path=xl/ctrlProps/ctrlProp17.xml><?xml version="1.0" encoding="utf-8"?>
<formControlPr xmlns="http://schemas.microsoft.com/office/spreadsheetml/2009/9/main" objectType="CheckBox" fmlaLink="$F$103" lockText="1" noThreeD="1"/>
</file>

<file path=xl/ctrlProps/ctrlProp18.xml><?xml version="1.0" encoding="utf-8"?>
<formControlPr xmlns="http://schemas.microsoft.com/office/spreadsheetml/2009/9/main" objectType="CheckBox" fmlaLink="$F$104" lockText="1" noThreeD="1"/>
</file>

<file path=xl/ctrlProps/ctrlProp19.xml><?xml version="1.0" encoding="utf-8"?>
<formControlPr xmlns="http://schemas.microsoft.com/office/spreadsheetml/2009/9/main" objectType="CheckBox" fmlaLink="$F$105"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2</xdr:col>
          <xdr:colOff>0</xdr:colOff>
          <xdr:row>13</xdr:row>
          <xdr:rowOff>0</xdr:rowOff>
        </xdr:to>
        <xdr:sp macro="" textlink="">
          <xdr:nvSpPr>
            <xdr:cNvPr id="4098" name="Group Box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xdr:row>
          <xdr:rowOff>0</xdr:rowOff>
        </xdr:from>
        <xdr:to>
          <xdr:col>1</xdr:col>
          <xdr:colOff>1571625</xdr:colOff>
          <xdr:row>11</xdr:row>
          <xdr:rowOff>0</xdr:rowOff>
        </xdr:to>
        <xdr:sp macro="" textlink="">
          <xdr:nvSpPr>
            <xdr:cNvPr id="4115" name="Option Button 19" hidden="1">
              <a:extLst>
                <a:ext uri="{63B3BB69-23CF-44E3-9099-C40C66FF867C}">
                  <a14:compatExt spid="_x0000_s41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0</xdr:colOff>
          <xdr:row>12</xdr:row>
          <xdr:rowOff>0</xdr:rowOff>
        </xdr:to>
        <xdr:sp macro="" textlink="">
          <xdr:nvSpPr>
            <xdr:cNvPr id="4116" name="Option Button 20" hidden="1">
              <a:extLst>
                <a:ext uri="{63B3BB69-23CF-44E3-9099-C40C66FF867C}">
                  <a14:compatExt spid="_x0000_s41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0</xdr:colOff>
          <xdr:row>13</xdr:row>
          <xdr:rowOff>0</xdr:rowOff>
        </xdr:to>
        <xdr:sp macro="" textlink="">
          <xdr:nvSpPr>
            <xdr:cNvPr id="4117" name="Option Button 21" hidden="1">
              <a:extLst>
                <a:ext uri="{63B3BB69-23CF-44E3-9099-C40C66FF867C}">
                  <a14:compatExt spid="_x0000_s41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Third-Party Representative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2</xdr:col>
          <xdr:colOff>3219450</xdr:colOff>
          <xdr:row>39</xdr:row>
          <xdr:rowOff>0</xdr:rowOff>
        </xdr:to>
        <xdr:sp macro="" textlink="">
          <xdr:nvSpPr>
            <xdr:cNvPr id="4165" name="Check Box 69" hidden="1">
              <a:extLst>
                <a:ext uri="{63B3BB69-23CF-44E3-9099-C40C66FF867C}">
                  <a14:compatExt spid="_x0000_s41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0</xdr:rowOff>
        </xdr:from>
        <xdr:to>
          <xdr:col>3</xdr:col>
          <xdr:colOff>0</xdr:colOff>
          <xdr:row>40</xdr:row>
          <xdr:rowOff>0</xdr:rowOff>
        </xdr:to>
        <xdr:sp macro="" textlink="">
          <xdr:nvSpPr>
            <xdr:cNvPr id="4166" name="Check Box 70" hidden="1">
              <a:extLst>
                <a:ext uri="{63B3BB69-23CF-44E3-9099-C40C66FF867C}">
                  <a14:compatExt spid="_x0000_s41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0</xdr:rowOff>
        </xdr:from>
        <xdr:to>
          <xdr:col>3</xdr:col>
          <xdr:colOff>0</xdr:colOff>
          <xdr:row>41</xdr:row>
          <xdr:rowOff>0</xdr:rowOff>
        </xdr:to>
        <xdr:sp macro="" textlink="">
          <xdr:nvSpPr>
            <xdr:cNvPr id="4167" name="Check Box 71" hidden="1">
              <a:extLst>
                <a:ext uri="{63B3BB69-23CF-44E3-9099-C40C66FF867C}">
                  <a14:compatExt spid="_x0000_s41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xdr:row>
          <xdr:rowOff>0</xdr:rowOff>
        </xdr:from>
        <xdr:to>
          <xdr:col>2</xdr:col>
          <xdr:colOff>3333750</xdr:colOff>
          <xdr:row>55</xdr:row>
          <xdr:rowOff>0</xdr:rowOff>
        </xdr:to>
        <xdr:sp macro="" textlink="">
          <xdr:nvSpPr>
            <xdr:cNvPr id="4168" name="Check Box 72" hidden="1">
              <a:extLst>
                <a:ext uri="{63B3BB69-23CF-44E3-9099-C40C66FF867C}">
                  <a14:compatExt spid="_x0000_s41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55</xdr:row>
          <xdr:rowOff>0</xdr:rowOff>
        </xdr:from>
        <xdr:to>
          <xdr:col>3</xdr:col>
          <xdr:colOff>0</xdr:colOff>
          <xdr:row>56</xdr:row>
          <xdr:rowOff>0</xdr:rowOff>
        </xdr:to>
        <xdr:sp macro="" textlink="">
          <xdr:nvSpPr>
            <xdr:cNvPr id="4169" name="Check Box 73" hidden="1">
              <a:extLst>
                <a:ext uri="{63B3BB69-23CF-44E3-9099-C40C66FF867C}">
                  <a14:compatExt spid="_x0000_s41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xdr:row>
          <xdr:rowOff>0</xdr:rowOff>
        </xdr:from>
        <xdr:to>
          <xdr:col>3</xdr:col>
          <xdr:colOff>0</xdr:colOff>
          <xdr:row>57</xdr:row>
          <xdr:rowOff>0</xdr:rowOff>
        </xdr:to>
        <xdr:sp macro="" textlink="">
          <xdr:nvSpPr>
            <xdr:cNvPr id="4170" name="Check Box 74" hidden="1">
              <a:extLst>
                <a:ext uri="{63B3BB69-23CF-44E3-9099-C40C66FF867C}">
                  <a14:compatExt spid="_x0000_s41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70</xdr:row>
          <xdr:rowOff>0</xdr:rowOff>
        </xdr:from>
        <xdr:to>
          <xdr:col>2</xdr:col>
          <xdr:colOff>3352800</xdr:colOff>
          <xdr:row>71</xdr:row>
          <xdr:rowOff>0</xdr:rowOff>
        </xdr:to>
        <xdr:sp macro="" textlink="">
          <xdr:nvSpPr>
            <xdr:cNvPr id="4171" name="Check Box 75" hidden="1">
              <a:extLst>
                <a:ext uri="{63B3BB69-23CF-44E3-9099-C40C66FF867C}">
                  <a14:compatExt spid="_x0000_s41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0</xdr:colOff>
          <xdr:row>72</xdr:row>
          <xdr:rowOff>0</xdr:rowOff>
        </xdr:to>
        <xdr:sp macro="" textlink="">
          <xdr:nvSpPr>
            <xdr:cNvPr id="4172" name="Check Box 76" hidden="1">
              <a:extLst>
                <a:ext uri="{63B3BB69-23CF-44E3-9099-C40C66FF867C}">
                  <a14:compatExt spid="_x0000_s41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72</xdr:row>
          <xdr:rowOff>0</xdr:rowOff>
        </xdr:from>
        <xdr:to>
          <xdr:col>3</xdr:col>
          <xdr:colOff>0</xdr:colOff>
          <xdr:row>73</xdr:row>
          <xdr:rowOff>0</xdr:rowOff>
        </xdr:to>
        <xdr:sp macro="" textlink="">
          <xdr:nvSpPr>
            <xdr:cNvPr id="4173" name="Check Box 77" hidden="1">
              <a:extLst>
                <a:ext uri="{63B3BB69-23CF-44E3-9099-C40C66FF867C}">
                  <a14:compatExt spid="_x0000_s41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86</xdr:row>
          <xdr:rowOff>0</xdr:rowOff>
        </xdr:from>
        <xdr:to>
          <xdr:col>2</xdr:col>
          <xdr:colOff>3314700</xdr:colOff>
          <xdr:row>87</xdr:row>
          <xdr:rowOff>0</xdr:rowOff>
        </xdr:to>
        <xdr:sp macro="" textlink="">
          <xdr:nvSpPr>
            <xdr:cNvPr id="4174" name="Check Box 78" hidden="1">
              <a:extLst>
                <a:ext uri="{63B3BB69-23CF-44E3-9099-C40C66FF867C}">
                  <a14:compatExt spid="_x0000_s41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87</xdr:row>
          <xdr:rowOff>0</xdr:rowOff>
        </xdr:from>
        <xdr:to>
          <xdr:col>3</xdr:col>
          <xdr:colOff>0</xdr:colOff>
          <xdr:row>88</xdr:row>
          <xdr:rowOff>0</xdr:rowOff>
        </xdr:to>
        <xdr:sp macro="" textlink="">
          <xdr:nvSpPr>
            <xdr:cNvPr id="4175" name="Check Box 79" hidden="1">
              <a:extLst>
                <a:ext uri="{63B3BB69-23CF-44E3-9099-C40C66FF867C}">
                  <a14:compatExt spid="_x0000_s41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88</xdr:row>
          <xdr:rowOff>0</xdr:rowOff>
        </xdr:from>
        <xdr:to>
          <xdr:col>3</xdr:col>
          <xdr:colOff>0</xdr:colOff>
          <xdr:row>89</xdr:row>
          <xdr:rowOff>0</xdr:rowOff>
        </xdr:to>
        <xdr:sp macro="" textlink="">
          <xdr:nvSpPr>
            <xdr:cNvPr id="4176" name="Check Box 80" hidden="1">
              <a:extLst>
                <a:ext uri="{63B3BB69-23CF-44E3-9099-C40C66FF867C}">
                  <a14:compatExt spid="_x0000_s41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102</xdr:row>
          <xdr:rowOff>0</xdr:rowOff>
        </xdr:from>
        <xdr:to>
          <xdr:col>2</xdr:col>
          <xdr:colOff>3276600</xdr:colOff>
          <xdr:row>103</xdr:row>
          <xdr:rowOff>0</xdr:rowOff>
        </xdr:to>
        <xdr:sp macro="" textlink="">
          <xdr:nvSpPr>
            <xdr:cNvPr id="4177" name="Check Box 81" hidden="1">
              <a:extLst>
                <a:ext uri="{63B3BB69-23CF-44E3-9099-C40C66FF867C}">
                  <a14:compatExt spid="_x0000_s41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Domestic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103</xdr:row>
          <xdr:rowOff>0</xdr:rowOff>
        </xdr:from>
        <xdr:to>
          <xdr:col>3</xdr:col>
          <xdr:colOff>0</xdr:colOff>
          <xdr:row>104</xdr:row>
          <xdr:rowOff>0</xdr:rowOff>
        </xdr:to>
        <xdr:sp macro="" textlink="">
          <xdr:nvSpPr>
            <xdr:cNvPr id="4178" name="Check Box 82" hidden="1">
              <a:extLst>
                <a:ext uri="{63B3BB69-23CF-44E3-9099-C40C66FF867C}">
                  <a14:compatExt spid="_x0000_s41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Importer - OPTIONAL:  Provide U.S. Customs and Border Protection importer                          identification number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104</xdr:row>
          <xdr:rowOff>0</xdr:rowOff>
        </xdr:from>
        <xdr:to>
          <xdr:col>3</xdr:col>
          <xdr:colOff>0</xdr:colOff>
          <xdr:row>105</xdr:row>
          <xdr:rowOff>0</xdr:rowOff>
        </xdr:to>
        <xdr:sp macro="" textlink="">
          <xdr:nvSpPr>
            <xdr:cNvPr id="4179" name="Check Box 83" hidden="1">
              <a:extLst>
                <a:ext uri="{63B3BB69-23CF-44E3-9099-C40C66FF867C}">
                  <a14:compatExt spid="_x0000_s41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Private Labeler - Provide all of the brand name(s) below</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57150</xdr:colOff>
      <xdr:row>19</xdr:row>
      <xdr:rowOff>57150</xdr:rowOff>
    </xdr:from>
    <xdr:to>
      <xdr:col>2</xdr:col>
      <xdr:colOff>133350</xdr:colOff>
      <xdr:row>19</xdr:row>
      <xdr:rowOff>142875</xdr:rowOff>
    </xdr:to>
    <xdr:sp macro="" textlink="">
      <xdr:nvSpPr>
        <xdr:cNvPr id="6247" name="Oval 1"/>
        <xdr:cNvSpPr>
          <a:spLocks noChangeArrowheads="1"/>
        </xdr:cNvSpPr>
      </xdr:nvSpPr>
      <xdr:spPr bwMode="auto">
        <a:xfrm>
          <a:off x="942975" y="5667375"/>
          <a:ext cx="76200" cy="85725"/>
        </a:xfrm>
        <a:prstGeom prst="ellipse">
          <a:avLst/>
        </a:prstGeom>
        <a:solidFill>
          <a:srgbClr val="FFFFFF"/>
        </a:solidFill>
        <a:ln w="3175" algn="ctr">
          <a:solidFill>
            <a:srgbClr val="000000"/>
          </a:solidFill>
          <a:round/>
          <a:headEnd/>
          <a:tailEnd/>
        </a:ln>
      </xdr:spPr>
    </xdr:sp>
    <xdr:clientData/>
  </xdr:twoCellAnchor>
  <xdr:twoCellAnchor>
    <xdr:from>
      <xdr:col>2</xdr:col>
      <xdr:colOff>57150</xdr:colOff>
      <xdr:row>20</xdr:row>
      <xdr:rowOff>57150</xdr:rowOff>
    </xdr:from>
    <xdr:to>
      <xdr:col>2</xdr:col>
      <xdr:colOff>133350</xdr:colOff>
      <xdr:row>20</xdr:row>
      <xdr:rowOff>142875</xdr:rowOff>
    </xdr:to>
    <xdr:sp macro="" textlink="">
      <xdr:nvSpPr>
        <xdr:cNvPr id="6248" name="Oval 2"/>
        <xdr:cNvSpPr>
          <a:spLocks noChangeArrowheads="1"/>
        </xdr:cNvSpPr>
      </xdr:nvSpPr>
      <xdr:spPr bwMode="auto">
        <a:xfrm>
          <a:off x="942975" y="5876925"/>
          <a:ext cx="76200" cy="85725"/>
        </a:xfrm>
        <a:prstGeom prst="ellipse">
          <a:avLst/>
        </a:prstGeom>
        <a:solidFill>
          <a:srgbClr val="FFFFFF"/>
        </a:solidFill>
        <a:ln w="3175" algn="ctr">
          <a:solidFill>
            <a:srgbClr val="000000"/>
          </a:solidFill>
          <a:round/>
          <a:headEnd/>
          <a:tailEnd/>
        </a:ln>
      </xdr:spPr>
    </xdr:sp>
    <xdr:clientData/>
  </xdr:twoCellAnchor>
  <xdr:twoCellAnchor>
    <xdr:from>
      <xdr:col>2</xdr:col>
      <xdr:colOff>57150</xdr:colOff>
      <xdr:row>21</xdr:row>
      <xdr:rowOff>57150</xdr:rowOff>
    </xdr:from>
    <xdr:to>
      <xdr:col>2</xdr:col>
      <xdr:colOff>133350</xdr:colOff>
      <xdr:row>21</xdr:row>
      <xdr:rowOff>142875</xdr:rowOff>
    </xdr:to>
    <xdr:sp macro="" textlink="">
      <xdr:nvSpPr>
        <xdr:cNvPr id="6249" name="Oval 3"/>
        <xdr:cNvSpPr>
          <a:spLocks noChangeArrowheads="1"/>
        </xdr:cNvSpPr>
      </xdr:nvSpPr>
      <xdr:spPr bwMode="auto">
        <a:xfrm>
          <a:off x="942975" y="6086475"/>
          <a:ext cx="76200" cy="85725"/>
        </a:xfrm>
        <a:prstGeom prst="ellipse">
          <a:avLst/>
        </a:prstGeom>
        <a:solidFill>
          <a:srgbClr val="FFFFFF"/>
        </a:solidFill>
        <a:ln w="3175" algn="ctr">
          <a:solidFill>
            <a:srgbClr val="000000"/>
          </a:solidFill>
          <a:round/>
          <a:headEnd/>
          <a:tailEnd/>
        </a:ln>
      </xdr:spPr>
    </xdr:sp>
    <xdr:clientData/>
  </xdr:twoCellAnchor>
  <xdr:twoCellAnchor>
    <xdr:from>
      <xdr:col>3</xdr:col>
      <xdr:colOff>66675</xdr:colOff>
      <xdr:row>50</xdr:row>
      <xdr:rowOff>66675</xdr:rowOff>
    </xdr:from>
    <xdr:to>
      <xdr:col>3</xdr:col>
      <xdr:colOff>200025</xdr:colOff>
      <xdr:row>50</xdr:row>
      <xdr:rowOff>161925</xdr:rowOff>
    </xdr:to>
    <xdr:sp macro="" textlink="">
      <xdr:nvSpPr>
        <xdr:cNvPr id="6250" name="Rectangle 4"/>
        <xdr:cNvSpPr>
          <a:spLocks noChangeArrowheads="1"/>
        </xdr:cNvSpPr>
      </xdr:nvSpPr>
      <xdr:spPr bwMode="auto">
        <a:xfrm>
          <a:off x="2809875" y="13220700"/>
          <a:ext cx="133350" cy="95250"/>
        </a:xfrm>
        <a:prstGeom prst="rect">
          <a:avLst/>
        </a:prstGeom>
        <a:solidFill>
          <a:srgbClr val="FFFFFF"/>
        </a:solidFill>
        <a:ln w="3175" algn="ctr">
          <a:solidFill>
            <a:srgbClr val="000000"/>
          </a:solidFill>
          <a:miter lim="800000"/>
          <a:headEnd/>
          <a:tailEnd/>
        </a:ln>
      </xdr:spPr>
    </xdr:sp>
    <xdr:clientData/>
  </xdr:twoCellAnchor>
  <xdr:twoCellAnchor>
    <xdr:from>
      <xdr:col>3</xdr:col>
      <xdr:colOff>66675</xdr:colOff>
      <xdr:row>51</xdr:row>
      <xdr:rowOff>114300</xdr:rowOff>
    </xdr:from>
    <xdr:to>
      <xdr:col>3</xdr:col>
      <xdr:colOff>200025</xdr:colOff>
      <xdr:row>51</xdr:row>
      <xdr:rowOff>209550</xdr:rowOff>
    </xdr:to>
    <xdr:sp macro="" textlink="">
      <xdr:nvSpPr>
        <xdr:cNvPr id="6251" name="Rectangle 5"/>
        <xdr:cNvSpPr>
          <a:spLocks noChangeArrowheads="1"/>
        </xdr:cNvSpPr>
      </xdr:nvSpPr>
      <xdr:spPr bwMode="auto">
        <a:xfrm>
          <a:off x="2809875" y="13458825"/>
          <a:ext cx="133350" cy="95250"/>
        </a:xfrm>
        <a:prstGeom prst="rect">
          <a:avLst/>
        </a:prstGeom>
        <a:solidFill>
          <a:srgbClr val="FFFFFF"/>
        </a:solidFill>
        <a:ln w="3175" algn="ctr">
          <a:solidFill>
            <a:srgbClr val="000000"/>
          </a:solidFill>
          <a:miter lim="800000"/>
          <a:headEnd/>
          <a:tailEnd/>
        </a:ln>
      </xdr:spPr>
    </xdr:sp>
    <xdr:clientData/>
  </xdr:twoCellAnchor>
  <xdr:twoCellAnchor>
    <xdr:from>
      <xdr:col>3</xdr:col>
      <xdr:colOff>66675</xdr:colOff>
      <xdr:row>52</xdr:row>
      <xdr:rowOff>57150</xdr:rowOff>
    </xdr:from>
    <xdr:to>
      <xdr:col>3</xdr:col>
      <xdr:colOff>200025</xdr:colOff>
      <xdr:row>52</xdr:row>
      <xdr:rowOff>152400</xdr:rowOff>
    </xdr:to>
    <xdr:sp macro="" textlink="">
      <xdr:nvSpPr>
        <xdr:cNvPr id="6252" name="Rectangle 6"/>
        <xdr:cNvSpPr>
          <a:spLocks noChangeArrowheads="1"/>
        </xdr:cNvSpPr>
      </xdr:nvSpPr>
      <xdr:spPr bwMode="auto">
        <a:xfrm>
          <a:off x="2809875" y="13696950"/>
          <a:ext cx="133350" cy="95250"/>
        </a:xfrm>
        <a:prstGeom prst="rect">
          <a:avLst/>
        </a:prstGeom>
        <a:solidFill>
          <a:srgbClr val="FFFFFF"/>
        </a:solidFill>
        <a:ln w="3175" algn="ctr">
          <a:solidFill>
            <a:srgbClr val="000000"/>
          </a:solidFill>
          <a:miter lim="800000"/>
          <a:headEnd/>
          <a:tailEnd/>
        </a:ln>
      </xdr:spPr>
    </xdr:sp>
    <xdr:clientData/>
  </xdr:twoCellAnchor>
  <xdr:twoCellAnchor editAs="oneCell">
    <xdr:from>
      <xdr:col>2</xdr:col>
      <xdr:colOff>66675</xdr:colOff>
      <xdr:row>3</xdr:row>
      <xdr:rowOff>95250</xdr:rowOff>
    </xdr:from>
    <xdr:to>
      <xdr:col>4</xdr:col>
      <xdr:colOff>1676400</xdr:colOff>
      <xdr:row>3</xdr:row>
      <xdr:rowOff>457200</xdr:rowOff>
    </xdr:to>
    <xdr:pic>
      <xdr:nvPicPr>
        <xdr:cNvPr id="6253"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047750"/>
          <a:ext cx="53911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590550</xdr:colOff>
      <xdr:row>11</xdr:row>
      <xdr:rowOff>0</xdr:rowOff>
    </xdr:from>
    <xdr:to>
      <xdr:col>6</xdr:col>
      <xdr:colOff>714375</xdr:colOff>
      <xdr:row>11</xdr:row>
      <xdr:rowOff>361950</xdr:rowOff>
    </xdr:to>
    <xdr:pic>
      <xdr:nvPicPr>
        <xdr:cNvPr id="6254"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33750" y="3790950"/>
          <a:ext cx="4943475" cy="3619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400050</xdr:colOff>
      <xdr:row>71</xdr:row>
      <xdr:rowOff>0</xdr:rowOff>
    </xdr:from>
    <xdr:to>
      <xdr:col>6</xdr:col>
      <xdr:colOff>714375</xdr:colOff>
      <xdr:row>71</xdr:row>
      <xdr:rowOff>361950</xdr:rowOff>
    </xdr:to>
    <xdr:pic>
      <xdr:nvPicPr>
        <xdr:cNvPr id="6255" name="Pictur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43250" y="18116550"/>
          <a:ext cx="5133975" cy="3619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104</xdr:row>
      <xdr:rowOff>0</xdr:rowOff>
    </xdr:from>
    <xdr:to>
      <xdr:col>7</xdr:col>
      <xdr:colOff>38100</xdr:colOff>
      <xdr:row>123</xdr:row>
      <xdr:rowOff>142875</xdr:rowOff>
    </xdr:to>
    <xdr:pic>
      <xdr:nvPicPr>
        <xdr:cNvPr id="6256" name="Picture 2" descr="image00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85825" y="26603325"/>
          <a:ext cx="7829550" cy="3762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79</xdr:row>
      <xdr:rowOff>0</xdr:rowOff>
    </xdr:from>
    <xdr:to>
      <xdr:col>7</xdr:col>
      <xdr:colOff>9525</xdr:colOff>
      <xdr:row>98</xdr:row>
      <xdr:rowOff>95250</xdr:rowOff>
    </xdr:to>
    <xdr:pic>
      <xdr:nvPicPr>
        <xdr:cNvPr id="6257" name="Picture 3" descr="Description: C:\Users\ELIZAB~1\AppData\Local\Temp\SNAGHTML134963c.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85825" y="21440775"/>
          <a:ext cx="7800975" cy="3714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www.regulations.doe.gov/contact-u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E125"/>
  <sheetViews>
    <sheetView showGridLines="0" tabSelected="1" zoomScaleNormal="100" workbookViewId="0">
      <pane ySplit="8" topLeftCell="A9" activePane="bottomLeft" state="frozen"/>
      <selection pane="bottomLeft" activeCell="B11" sqref="B11"/>
    </sheetView>
  </sheetViews>
  <sheetFormatPr defaultRowHeight="12.75" x14ac:dyDescent="0.2"/>
  <cols>
    <col min="1" max="1" width="4.7109375" style="105" customWidth="1"/>
    <col min="2" max="2" width="26.5703125" style="58" customWidth="1"/>
    <col min="3" max="3" width="58.42578125" style="58" customWidth="1"/>
    <col min="4" max="4" width="20.5703125" style="58" customWidth="1"/>
    <col min="5" max="5" width="8.7109375" style="58" hidden="1" customWidth="1"/>
    <col min="6" max="6" width="8.7109375" style="89" hidden="1" customWidth="1"/>
    <col min="7" max="7" width="8.7109375" style="58" hidden="1" customWidth="1"/>
    <col min="8" max="10" width="8.7109375" style="89" hidden="1" customWidth="1"/>
    <col min="11" max="16384" width="9.140625" style="58"/>
  </cols>
  <sheetData>
    <row r="1" spans="1:16" x14ac:dyDescent="0.2">
      <c r="A1" s="105" t="s">
        <v>125</v>
      </c>
    </row>
    <row r="2" spans="1:16" ht="6" customHeight="1" x14ac:dyDescent="0.2"/>
    <row r="3" spans="1:16" s="55" customFormat="1" ht="31.5" x14ac:dyDescent="0.2">
      <c r="A3" s="162" t="str">
        <f>C3</f>
        <v>Low-Voltage, Dry-Type Distribution Transformers Based on kVA Grouping</v>
      </c>
      <c r="B3" s="82" t="s">
        <v>0</v>
      </c>
      <c r="C3" s="176" t="s">
        <v>123</v>
      </c>
      <c r="D3" s="177" t="s">
        <v>126</v>
      </c>
      <c r="E3" s="158" t="s">
        <v>56</v>
      </c>
      <c r="F3" s="158" t="s">
        <v>49</v>
      </c>
      <c r="G3" s="158" t="s">
        <v>50</v>
      </c>
      <c r="H3" s="158" t="s">
        <v>51</v>
      </c>
      <c r="I3" s="158" t="s">
        <v>52</v>
      </c>
      <c r="J3" s="158" t="s">
        <v>53</v>
      </c>
      <c r="K3" s="59"/>
      <c r="L3" s="59"/>
      <c r="N3" s="59"/>
      <c r="O3" s="59"/>
      <c r="P3" s="60"/>
    </row>
    <row r="4" spans="1:16" s="55" customFormat="1" ht="9.9499999999999993" customHeight="1" x14ac:dyDescent="0.2">
      <c r="A4" s="162" t="str">
        <f>RIGHT(D3,LEN(D3)-8)</f>
        <v>4.3</v>
      </c>
      <c r="B4" s="61"/>
      <c r="C4" s="61"/>
      <c r="D4" s="59"/>
      <c r="F4" s="89"/>
      <c r="G4" s="70"/>
      <c r="H4" s="114"/>
      <c r="I4" s="114"/>
      <c r="J4" s="114"/>
      <c r="K4" s="59"/>
      <c r="L4" s="59"/>
      <c r="M4" s="59"/>
      <c r="N4" s="59"/>
      <c r="O4" s="59"/>
      <c r="P4" s="60"/>
    </row>
    <row r="5" spans="1:16" s="55" customFormat="1" ht="20.100000000000001" customHeight="1" x14ac:dyDescent="0.2">
      <c r="A5" s="99"/>
      <c r="C5" s="83" t="s">
        <v>23</v>
      </c>
      <c r="D5" s="84" t="str">
        <f>IF(AND(COUNTIF(D10:D23,"  Please enter required data")+COUNTIF(D115:D117,"  Please enter required data")=10,COUNTIF(D29:D110,"  Please enter required data")+COUNTIF(D29:D110,"  No entry should be made")=0),"No Data",IF(COUNTIF(D10:D117,"  Please enter required data")+COUNTIF(D10:D117,"  No entry should be made")=0,"OK","Error"))</f>
        <v>No Data</v>
      </c>
      <c r="E5" s="118">
        <f>F11</f>
        <v>0</v>
      </c>
      <c r="F5" s="170" t="str">
        <f>G39</f>
        <v/>
      </c>
      <c r="G5" s="170" t="str">
        <f>G55</f>
        <v/>
      </c>
      <c r="H5" s="170" t="str">
        <f>G71</f>
        <v/>
      </c>
      <c r="I5" s="170" t="str">
        <f>G87</f>
        <v/>
      </c>
      <c r="J5" s="170" t="str">
        <f>G103</f>
        <v/>
      </c>
      <c r="K5" s="59"/>
      <c r="L5" s="59"/>
      <c r="M5" s="59"/>
      <c r="N5" s="59"/>
      <c r="O5" s="59"/>
      <c r="P5" s="60"/>
    </row>
    <row r="6" spans="1:16" s="55" customFormat="1" ht="9.9499999999999993" customHeight="1" x14ac:dyDescent="0.2">
      <c r="A6" s="99"/>
      <c r="C6" s="64"/>
      <c r="D6" s="59"/>
      <c r="F6" s="170" t="str">
        <f>G40</f>
        <v/>
      </c>
      <c r="G6" s="170" t="str">
        <f>G56</f>
        <v/>
      </c>
      <c r="H6" s="170" t="str">
        <f>G72</f>
        <v/>
      </c>
      <c r="I6" s="170" t="str">
        <f>G88</f>
        <v/>
      </c>
      <c r="J6" s="170" t="str">
        <f>G104</f>
        <v/>
      </c>
      <c r="K6" s="59"/>
      <c r="L6" s="59"/>
      <c r="M6" s="59"/>
      <c r="N6" s="59"/>
      <c r="O6" s="59"/>
      <c r="P6" s="60"/>
    </row>
    <row r="7" spans="1:16" s="55" customFormat="1" ht="20.100000000000001" customHeight="1" x14ac:dyDescent="0.2">
      <c r="A7" s="99"/>
      <c r="C7" s="83" t="s">
        <v>24</v>
      </c>
      <c r="D7" s="85" t="str">
        <f>IF(OR(D5="Error",Input!D3="Error"),"Error",IF(OR(D5="No Data",Input!D3="No Data"),"No Data","OK"))</f>
        <v>No Data</v>
      </c>
      <c r="E7" s="157" t="str">
        <f>IF(E5=1,"Manuf",IF(E5=2,"Importer",IF(E5=3,"Third-Party","No Type")))</f>
        <v>No Type</v>
      </c>
      <c r="F7" s="170" t="str">
        <f>G41</f>
        <v/>
      </c>
      <c r="G7" s="170" t="str">
        <f>G57</f>
        <v/>
      </c>
      <c r="H7" s="170" t="str">
        <f>G73</f>
        <v/>
      </c>
      <c r="I7" s="170" t="str">
        <f>G89</f>
        <v/>
      </c>
      <c r="J7" s="170" t="str">
        <f>G105</f>
        <v/>
      </c>
      <c r="K7" s="59"/>
      <c r="L7" s="59"/>
      <c r="M7" s="59"/>
      <c r="N7" s="59"/>
      <c r="O7" s="59"/>
      <c r="P7" s="60"/>
    </row>
    <row r="8" spans="1:16" s="55" customFormat="1" ht="9.9499999999999993" customHeight="1" x14ac:dyDescent="0.2">
      <c r="A8" s="99"/>
      <c r="B8" s="61"/>
      <c r="C8" s="61"/>
      <c r="D8" s="56"/>
      <c r="F8" s="89"/>
      <c r="G8" s="71"/>
      <c r="H8" s="114"/>
      <c r="I8" s="89"/>
      <c r="J8" s="89"/>
      <c r="K8" s="59"/>
      <c r="L8" s="59"/>
      <c r="M8" s="59"/>
      <c r="N8" s="59"/>
      <c r="O8" s="59"/>
      <c r="P8" s="60"/>
    </row>
    <row r="9" spans="1:16" s="55" customFormat="1" ht="20.100000000000001" customHeight="1" x14ac:dyDescent="0.2">
      <c r="B9" s="148" t="s">
        <v>54</v>
      </c>
      <c r="C9" s="61"/>
      <c r="D9" s="56"/>
      <c r="F9" s="89"/>
      <c r="G9" s="71"/>
      <c r="H9" s="114"/>
      <c r="I9" s="89"/>
      <c r="J9" s="89"/>
      <c r="K9" s="59"/>
      <c r="L9" s="59"/>
      <c r="M9" s="59"/>
      <c r="N9" s="59"/>
      <c r="O9" s="59"/>
      <c r="P9" s="60"/>
    </row>
    <row r="10" spans="1:16" s="55" customFormat="1" ht="15" customHeight="1" x14ac:dyDescent="0.2">
      <c r="A10" s="99"/>
      <c r="B10" s="96" t="s">
        <v>29</v>
      </c>
      <c r="C10" s="61"/>
      <c r="D10" s="56"/>
      <c r="F10" s="89"/>
      <c r="G10" s="71"/>
      <c r="H10" s="114"/>
      <c r="I10" s="89"/>
      <c r="J10" s="89"/>
      <c r="K10" s="59"/>
      <c r="L10" s="59"/>
      <c r="M10" s="59"/>
      <c r="N10" s="59"/>
      <c r="O10" s="59"/>
      <c r="P10" s="60"/>
    </row>
    <row r="11" spans="1:16" s="55" customFormat="1" ht="20.100000000000001" customHeight="1" x14ac:dyDescent="0.2">
      <c r="A11" s="99"/>
      <c r="B11" s="110"/>
      <c r="C11" s="61"/>
      <c r="D11" s="56"/>
      <c r="F11" s="147">
        <v>0</v>
      </c>
      <c r="G11" s="71"/>
      <c r="H11" s="114"/>
      <c r="I11" s="89"/>
      <c r="J11" s="89"/>
      <c r="K11" s="59"/>
      <c r="L11" s="59"/>
      <c r="M11" s="59"/>
      <c r="N11" s="59"/>
      <c r="O11" s="59"/>
      <c r="P11" s="60"/>
    </row>
    <row r="12" spans="1:16" s="55" customFormat="1" ht="20.100000000000001" customHeight="1" x14ac:dyDescent="0.2">
      <c r="A12" s="99"/>
      <c r="B12" s="110"/>
      <c r="C12" s="113"/>
      <c r="D12" s="95" t="str">
        <f>IF(OR(F11=1,F11=2,F11=3),"","  Please enter required data")</f>
        <v xml:space="preserve">  Please enter required data</v>
      </c>
      <c r="F12" s="88" t="str">
        <f>IF(F11=1,"Domestic Manufacturer",IF(F11=2,"Importer",IF(F11=3,"Third-Party Representative","No Submitter Type Chosen")))</f>
        <v>No Submitter Type Chosen</v>
      </c>
      <c r="G12" s="71"/>
      <c r="H12" s="114"/>
      <c r="I12" s="89"/>
      <c r="J12" s="89"/>
      <c r="K12" s="59"/>
      <c r="L12" s="59"/>
      <c r="M12" s="59"/>
      <c r="N12" s="59"/>
      <c r="O12" s="59"/>
      <c r="P12" s="60"/>
    </row>
    <row r="13" spans="1:16" s="55" customFormat="1" ht="20.100000000000001" customHeight="1" x14ac:dyDescent="0.2">
      <c r="A13" s="99"/>
      <c r="B13" s="110"/>
      <c r="C13" s="61"/>
      <c r="D13" s="56"/>
      <c r="F13" s="89"/>
      <c r="G13" s="71"/>
      <c r="H13" s="114"/>
      <c r="I13" s="89"/>
      <c r="J13" s="89"/>
      <c r="K13" s="59"/>
      <c r="L13" s="59"/>
      <c r="M13" s="59"/>
      <c r="N13" s="59"/>
      <c r="O13" s="59"/>
      <c r="P13" s="60"/>
    </row>
    <row r="14" spans="1:16" s="55" customFormat="1" ht="31.5" customHeight="1" x14ac:dyDescent="0.2">
      <c r="A14" s="99"/>
      <c r="B14" s="235" t="s">
        <v>30</v>
      </c>
      <c r="C14" s="235"/>
      <c r="D14" s="56"/>
      <c r="F14" s="140"/>
      <c r="G14" s="71"/>
      <c r="H14" s="114"/>
      <c r="I14" s="89"/>
      <c r="J14" s="89"/>
      <c r="K14" s="59"/>
      <c r="L14" s="59"/>
      <c r="M14" s="59"/>
      <c r="N14" s="59"/>
      <c r="O14" s="59"/>
      <c r="P14" s="60"/>
    </row>
    <row r="15" spans="1:16" ht="15" customHeight="1" x14ac:dyDescent="0.2">
      <c r="A15" s="99"/>
      <c r="B15" s="87"/>
      <c r="C15" s="87"/>
      <c r="D15" s="90"/>
      <c r="G15" s="91"/>
      <c r="H15" s="114"/>
      <c r="K15" s="81"/>
      <c r="L15" s="81"/>
      <c r="M15" s="81"/>
      <c r="N15" s="81"/>
      <c r="O15" s="81"/>
      <c r="P15" s="92"/>
    </row>
    <row r="16" spans="1:16" ht="9.9499999999999993" customHeight="1" x14ac:dyDescent="0.2">
      <c r="A16" s="99"/>
      <c r="B16" s="86" t="s">
        <v>31</v>
      </c>
      <c r="C16" s="87"/>
      <c r="G16" s="91"/>
      <c r="H16" s="114"/>
      <c r="K16" s="81"/>
      <c r="L16" s="81"/>
      <c r="M16" s="81"/>
      <c r="N16" s="81"/>
      <c r="O16" s="81"/>
      <c r="P16" s="92"/>
    </row>
    <row r="17" spans="1:16" ht="9.9499999999999993" customHeight="1" thickBot="1" x14ac:dyDescent="0.25">
      <c r="A17" s="99"/>
      <c r="B17" s="87"/>
      <c r="C17" s="87"/>
      <c r="D17" s="90"/>
      <c r="G17" s="91"/>
      <c r="H17" s="114"/>
      <c r="K17" s="81"/>
      <c r="L17" s="81"/>
      <c r="M17" s="81"/>
      <c r="N17" s="81"/>
      <c r="O17" s="81"/>
      <c r="P17" s="92"/>
    </row>
    <row r="18" spans="1:16" s="88" customFormat="1" thickBot="1" x14ac:dyDescent="0.25">
      <c r="A18" s="99"/>
      <c r="B18" s="108" t="s">
        <v>35</v>
      </c>
      <c r="C18" s="130"/>
      <c r="D18" s="95" t="str">
        <f>IF(ISBLANK(C18),"  Please enter required data",IF(ISNONTEXT(C18),"  Please enter required data",""))</f>
        <v xml:space="preserve">  Please enter required data</v>
      </c>
      <c r="F18" s="89"/>
      <c r="H18" s="89"/>
      <c r="I18" s="89"/>
      <c r="J18" s="89"/>
      <c r="K18" s="97"/>
      <c r="L18" s="97"/>
      <c r="M18" s="97"/>
      <c r="N18" s="97"/>
      <c r="O18" s="97"/>
      <c r="P18" s="98"/>
    </row>
    <row r="19" spans="1:16" s="88" customFormat="1" ht="23.25" thickBot="1" x14ac:dyDescent="0.25">
      <c r="A19" s="99"/>
      <c r="B19" s="108" t="s">
        <v>34</v>
      </c>
      <c r="C19" s="130"/>
      <c r="D19" s="95" t="str">
        <f>IF(ISBLANK(C19),"  Please enter required data",IF(ISNONTEXT(C19),"  Please enter required data",""))</f>
        <v xml:space="preserve">  Please enter required data</v>
      </c>
      <c r="F19" s="97" t="s">
        <v>42</v>
      </c>
      <c r="H19" s="89"/>
      <c r="I19" s="89"/>
      <c r="J19" s="89"/>
      <c r="K19" s="97"/>
      <c r="L19" s="97"/>
      <c r="M19" s="97"/>
      <c r="N19" s="97"/>
      <c r="O19" s="97"/>
      <c r="P19" s="98"/>
    </row>
    <row r="20" spans="1:16" s="88" customFormat="1" thickBot="1" x14ac:dyDescent="0.25">
      <c r="A20" s="99"/>
      <c r="B20" s="108" t="s">
        <v>33</v>
      </c>
      <c r="C20" s="130"/>
      <c r="D20" s="95" t="str">
        <f>IF(ISBLANK(C20),"  Please enter required data",IF(ISNONTEXT(C20),"  Please enter required data",""))</f>
        <v xml:space="preserve">  Please enter required data</v>
      </c>
      <c r="F20" s="89"/>
      <c r="H20" s="89"/>
      <c r="I20" s="89"/>
      <c r="J20" s="89"/>
      <c r="K20" s="97"/>
      <c r="L20" s="97"/>
      <c r="M20" s="97"/>
      <c r="N20" s="97"/>
      <c r="O20" s="97"/>
      <c r="P20" s="98"/>
    </row>
    <row r="21" spans="1:16" s="88" customFormat="1" thickBot="1" x14ac:dyDescent="0.25">
      <c r="A21" s="99"/>
      <c r="B21" s="108" t="s">
        <v>32</v>
      </c>
      <c r="C21" s="130"/>
      <c r="D21" s="95" t="str">
        <f>IF(ISBLANK(C21),"  Please enter required data","")</f>
        <v xml:space="preserve">  Please enter required data</v>
      </c>
      <c r="F21" s="89"/>
      <c r="H21" s="89"/>
      <c r="I21" s="89"/>
      <c r="J21" s="89"/>
      <c r="K21" s="97"/>
      <c r="L21" s="97"/>
      <c r="M21" s="97"/>
      <c r="N21" s="97"/>
      <c r="O21" s="97"/>
      <c r="P21" s="98"/>
    </row>
    <row r="22" spans="1:16" s="88" customFormat="1" thickBot="1" x14ac:dyDescent="0.25">
      <c r="A22" s="99"/>
      <c r="B22" s="108" t="s">
        <v>37</v>
      </c>
      <c r="C22" s="130"/>
      <c r="D22" s="95" t="str">
        <f>IF(ISBLANK(C22),"  Please enter required data","")</f>
        <v xml:space="preserve">  Please enter required data</v>
      </c>
      <c r="F22" s="89"/>
      <c r="H22" s="89"/>
      <c r="I22" s="89"/>
      <c r="J22" s="89"/>
      <c r="K22" s="97"/>
      <c r="L22" s="97"/>
      <c r="M22" s="97"/>
      <c r="N22" s="97"/>
      <c r="O22" s="97"/>
      <c r="P22" s="98"/>
    </row>
    <row r="23" spans="1:16" s="88" customFormat="1" ht="18.75" thickBot="1" x14ac:dyDescent="0.25">
      <c r="A23" s="99"/>
      <c r="B23" s="108" t="s">
        <v>36</v>
      </c>
      <c r="C23" s="133"/>
      <c r="D23" s="95" t="str">
        <f>IF(IF(ISERROR(FIND("@",C23)),1,0)+IF(ISERROR(FIND(".",C23)),1,0)&gt;0,"  Please enter required data"," ")</f>
        <v xml:space="preserve">  Please enter required data</v>
      </c>
      <c r="F23" s="89"/>
      <c r="H23" s="89"/>
      <c r="I23" s="89"/>
      <c r="J23" s="89"/>
      <c r="K23" s="97"/>
      <c r="L23" s="97"/>
      <c r="M23" s="97"/>
      <c r="N23" s="97"/>
      <c r="O23" s="97"/>
      <c r="P23" s="98"/>
    </row>
    <row r="24" spans="1:16" s="88" customFormat="1" ht="45.75" thickBot="1" x14ac:dyDescent="0.25">
      <c r="A24" s="99"/>
      <c r="B24" s="119" t="s">
        <v>70</v>
      </c>
      <c r="C24" s="130"/>
      <c r="D24" s="95" t="str">
        <f>IF(F11=2,"",IF(ISBLANK(C24),"","  No entry should be made"))</f>
        <v/>
      </c>
      <c r="F24" s="140"/>
      <c r="H24" s="89"/>
      <c r="I24" s="89"/>
      <c r="J24" s="89"/>
      <c r="K24" s="97"/>
      <c r="L24" s="97"/>
      <c r="M24" s="97"/>
      <c r="N24" s="97"/>
      <c r="O24" s="97"/>
      <c r="P24" s="98"/>
    </row>
    <row r="25" spans="1:16" s="88" customFormat="1" ht="20.100000000000001" customHeight="1" thickBot="1" x14ac:dyDescent="0.25">
      <c r="A25" s="149"/>
      <c r="B25" s="150"/>
      <c r="C25" s="156"/>
      <c r="D25" s="151"/>
      <c r="F25" s="140"/>
      <c r="H25" s="89"/>
      <c r="I25" s="89"/>
      <c r="J25" s="89"/>
      <c r="K25" s="97"/>
      <c r="L25" s="97"/>
      <c r="M25" s="97"/>
      <c r="N25" s="97"/>
      <c r="O25" s="97"/>
      <c r="P25" s="98"/>
    </row>
    <row r="26" spans="1:16" s="55" customFormat="1" ht="20.100000000000001" customHeight="1" x14ac:dyDescent="0.25">
      <c r="A26" s="99"/>
      <c r="B26" s="152" t="s">
        <v>60</v>
      </c>
      <c r="C26" s="61"/>
      <c r="D26" s="56"/>
      <c r="F26" s="89"/>
      <c r="H26" s="89"/>
      <c r="I26" s="89"/>
      <c r="J26" s="89"/>
      <c r="K26" s="59"/>
      <c r="L26" s="59"/>
      <c r="M26" s="59"/>
      <c r="N26" s="59"/>
      <c r="O26" s="59"/>
      <c r="P26" s="60"/>
    </row>
    <row r="27" spans="1:16" s="55" customFormat="1" ht="30" customHeight="1" x14ac:dyDescent="0.2">
      <c r="A27" s="99"/>
      <c r="B27" s="236" t="s">
        <v>41</v>
      </c>
      <c r="C27" s="236"/>
      <c r="D27" s="236"/>
      <c r="E27" s="72"/>
      <c r="F27" s="141"/>
      <c r="G27" s="72"/>
      <c r="H27" s="89"/>
      <c r="I27" s="89"/>
      <c r="J27" s="89"/>
      <c r="K27" s="59"/>
      <c r="L27" s="59"/>
      <c r="M27" s="59"/>
      <c r="N27" s="59"/>
      <c r="O27" s="59"/>
      <c r="P27" s="60"/>
    </row>
    <row r="28" spans="1:16" s="55" customFormat="1" ht="9.9499999999999993" customHeight="1" thickBot="1" x14ac:dyDescent="0.25">
      <c r="A28" s="99"/>
      <c r="B28" s="120"/>
      <c r="C28" s="120"/>
      <c r="D28" s="120"/>
      <c r="E28" s="72"/>
      <c r="F28" s="141"/>
      <c r="G28" s="72"/>
      <c r="H28" s="89"/>
      <c r="I28" s="89"/>
      <c r="J28" s="89"/>
      <c r="K28" s="59"/>
      <c r="L28" s="59"/>
      <c r="M28" s="59"/>
      <c r="N28" s="59"/>
      <c r="O28" s="59"/>
      <c r="P28" s="60"/>
    </row>
    <row r="29" spans="1:16" s="55" customFormat="1" ht="47.25" customHeight="1" thickBot="1" x14ac:dyDescent="0.25">
      <c r="A29" s="99"/>
      <c r="B29" s="121" t="s">
        <v>61</v>
      </c>
      <c r="C29" s="122"/>
      <c r="D29" s="95" t="str">
        <f>IF(F11=3,IF(ISNUMBER(C29),"","  Please enter required data"),IF(ISBLANK(C29),"","  No entry should be made"))</f>
        <v/>
      </c>
      <c r="E29" s="139"/>
      <c r="F29" s="145">
        <f>C29</f>
        <v>0</v>
      </c>
      <c r="G29" s="139"/>
      <c r="H29" s="89"/>
      <c r="I29" s="89"/>
      <c r="J29" s="89"/>
      <c r="K29" s="59"/>
      <c r="L29" s="59"/>
      <c r="M29" s="59"/>
      <c r="N29" s="59"/>
      <c r="O29" s="59"/>
      <c r="P29" s="60"/>
    </row>
    <row r="30" spans="1:16" s="55" customFormat="1" ht="9.9499999999999993" customHeight="1" x14ac:dyDescent="0.2">
      <c r="A30" s="99"/>
      <c r="B30" s="120"/>
      <c r="C30" s="120"/>
      <c r="D30" s="120"/>
      <c r="E30" s="72"/>
      <c r="F30" s="141"/>
      <c r="G30" s="72"/>
      <c r="H30" s="89"/>
      <c r="I30" s="89"/>
      <c r="J30" s="89"/>
      <c r="K30" s="59"/>
      <c r="L30" s="59"/>
      <c r="M30" s="59"/>
      <c r="N30" s="59"/>
      <c r="O30" s="59"/>
      <c r="P30" s="60"/>
    </row>
    <row r="31" spans="1:16" s="55" customFormat="1" ht="15" customHeight="1" thickBot="1" x14ac:dyDescent="0.25">
      <c r="A31" s="99"/>
      <c r="B31" s="61"/>
      <c r="C31" s="61"/>
      <c r="D31" s="56"/>
      <c r="F31" s="89"/>
      <c r="H31" s="89"/>
      <c r="I31" s="89"/>
      <c r="J31" s="89"/>
      <c r="K31" s="59"/>
      <c r="L31" s="59"/>
      <c r="M31" s="59"/>
      <c r="N31" s="59"/>
      <c r="O31" s="59"/>
      <c r="P31" s="60"/>
    </row>
    <row r="32" spans="1:16" s="88" customFormat="1" ht="13.5" thickBot="1" x14ac:dyDescent="0.25">
      <c r="A32" s="99"/>
      <c r="B32" s="135" t="s">
        <v>43</v>
      </c>
      <c r="C32" s="131"/>
      <c r="D32" s="95" t="str">
        <f>IF(AND($F$29&gt;=1,$F$11=3),IF(ISBLANK(C32),"  Please enter required data",IF(ISNONTEXT(C32),"  Please enter required data","")),IF(ISBLANK(C32),"","  No entry should be made"))</f>
        <v/>
      </c>
      <c r="F32" s="140"/>
      <c r="H32" s="89"/>
      <c r="I32" s="89"/>
      <c r="J32" s="89"/>
      <c r="K32" s="97"/>
      <c r="L32" s="97"/>
      <c r="M32" s="97"/>
      <c r="N32" s="97"/>
      <c r="O32" s="97"/>
      <c r="P32" s="98"/>
    </row>
    <row r="33" spans="1:21" s="88" customFormat="1" ht="23.25" thickBot="1" x14ac:dyDescent="0.25">
      <c r="A33" s="99"/>
      <c r="B33" s="135" t="s">
        <v>34</v>
      </c>
      <c r="C33" s="131"/>
      <c r="D33" s="95" t="str">
        <f>IF(AND($F$29&gt;=1,$F$11=3),IF(ISBLANK(C33),"  Please enter required data",IF(ISNONTEXT(C33),"  Please enter required data","")),IF(ISBLANK(C33),"","  No entry should be made"))</f>
        <v/>
      </c>
      <c r="F33" s="97" t="s">
        <v>42</v>
      </c>
      <c r="H33" s="89"/>
      <c r="I33" s="89"/>
      <c r="J33" s="89"/>
      <c r="K33" s="97"/>
      <c r="L33" s="97"/>
      <c r="M33" s="97"/>
      <c r="N33" s="97"/>
      <c r="O33" s="97"/>
      <c r="P33" s="98"/>
    </row>
    <row r="34" spans="1:21" s="88" customFormat="1" thickBot="1" x14ac:dyDescent="0.25">
      <c r="A34" s="99"/>
      <c r="B34" s="135" t="s">
        <v>48</v>
      </c>
      <c r="C34" s="131"/>
      <c r="D34" s="95" t="str">
        <f>IF(AND($F$29&gt;=1,$F$11=3),IF(ISBLANK(C34),"  Please enter required data",IF(ISNONTEXT(C34),"  Please enter required data","")),IF(ISBLANK(C34),"","  No entry should be made"))</f>
        <v/>
      </c>
      <c r="F34" s="140"/>
      <c r="H34" s="89"/>
      <c r="I34" s="89"/>
      <c r="J34" s="89"/>
      <c r="Q34" s="101"/>
      <c r="R34" s="101"/>
      <c r="S34" s="102"/>
      <c r="T34" s="103"/>
      <c r="U34" s="103"/>
    </row>
    <row r="35" spans="1:21" s="88" customFormat="1" thickBot="1" x14ac:dyDescent="0.25">
      <c r="A35" s="99"/>
      <c r="B35" s="135" t="s">
        <v>21</v>
      </c>
      <c r="C35" s="131"/>
      <c r="D35" s="95" t="str">
        <f>IF(AND($F$29&gt;=1,$F$11=3),IF(ISBLANK(C35),"  Please enter required data",""),IF(ISBLANK(C35),"","  No entry should be made"))</f>
        <v/>
      </c>
      <c r="E35" s="104"/>
      <c r="F35" s="141"/>
      <c r="G35" s="104"/>
      <c r="H35" s="89"/>
      <c r="I35" s="89"/>
      <c r="J35" s="89"/>
      <c r="K35" s="97"/>
      <c r="L35" s="97"/>
      <c r="M35" s="97"/>
      <c r="N35" s="97"/>
      <c r="O35" s="97"/>
      <c r="P35" s="98"/>
    </row>
    <row r="36" spans="1:21" s="88" customFormat="1" thickBot="1" x14ac:dyDescent="0.25">
      <c r="A36" s="99"/>
      <c r="B36" s="135" t="s">
        <v>38</v>
      </c>
      <c r="C36" s="131"/>
      <c r="D36" s="95" t="str">
        <f>IF(AND($F$29&gt;=1,$F$11=3),IF(ISBLANK(C36),"  Please enter required data",""),IF(ISBLANK(C36),"","  No entry should be made"))</f>
        <v/>
      </c>
      <c r="E36" s="104"/>
      <c r="F36" s="141"/>
      <c r="G36" s="104"/>
      <c r="H36" s="89"/>
      <c r="I36" s="89"/>
      <c r="J36" s="89"/>
      <c r="K36" s="97"/>
      <c r="L36" s="97"/>
      <c r="M36" s="97"/>
      <c r="N36" s="97"/>
      <c r="O36" s="97"/>
      <c r="P36" s="98"/>
    </row>
    <row r="37" spans="1:21" s="88" customFormat="1" ht="18.75" thickBot="1" x14ac:dyDescent="0.25">
      <c r="A37" s="99"/>
      <c r="B37" s="135" t="s">
        <v>39</v>
      </c>
      <c r="C37" s="137"/>
      <c r="D37" s="95" t="str">
        <f>IF(AND($F$29&gt;=1,$F$11=3),IF(IF(ISERROR(FIND("@",C37)),1,0)+IF(ISERROR(FIND(".",C37)),1,0)&gt;0,"  Please enter required data",""),IF(ISBLANK(C37),"","  No entry should be made"))</f>
        <v/>
      </c>
      <c r="E37" s="104"/>
      <c r="F37" s="142"/>
      <c r="G37" s="109"/>
      <c r="H37" s="89"/>
      <c r="I37" s="89"/>
      <c r="J37" s="89"/>
      <c r="K37" s="97"/>
      <c r="L37" s="97"/>
      <c r="M37" s="97"/>
      <c r="N37" s="97"/>
      <c r="O37" s="97"/>
      <c r="P37" s="98"/>
    </row>
    <row r="38" spans="1:21" s="88" customFormat="1" ht="9.9499999999999993" customHeight="1" x14ac:dyDescent="0.2">
      <c r="A38" s="99"/>
      <c r="B38" s="93"/>
      <c r="C38" s="94"/>
      <c r="D38" s="94"/>
      <c r="E38" s="104"/>
      <c r="F38" s="141"/>
      <c r="G38" s="104"/>
      <c r="H38" s="89"/>
      <c r="I38" s="89"/>
      <c r="J38" s="89"/>
      <c r="K38" s="97"/>
      <c r="L38" s="97"/>
      <c r="M38" s="97"/>
      <c r="N38" s="97"/>
      <c r="O38" s="97"/>
      <c r="P38" s="98"/>
    </row>
    <row r="39" spans="1:21" s="55" customFormat="1" ht="15" customHeight="1" x14ac:dyDescent="0.2">
      <c r="A39" s="99"/>
      <c r="B39" s="238" t="s">
        <v>74</v>
      </c>
      <c r="C39" s="167"/>
      <c r="D39" s="136"/>
      <c r="E39" s="72"/>
      <c r="F39" s="146" t="b">
        <v>0</v>
      </c>
      <c r="G39" s="100" t="str">
        <f>IF(F39=TRUE,"Domestic Manufacturer","")</f>
        <v/>
      </c>
      <c r="H39" s="89"/>
      <c r="I39" s="89"/>
      <c r="J39" s="89"/>
      <c r="K39" s="59"/>
      <c r="L39" s="59"/>
      <c r="M39" s="59"/>
      <c r="N39" s="59"/>
      <c r="O39" s="59"/>
      <c r="P39" s="60"/>
    </row>
    <row r="40" spans="1:21" s="55" customFormat="1" ht="27.75" customHeight="1" x14ac:dyDescent="0.2">
      <c r="A40" s="99"/>
      <c r="B40" s="238"/>
      <c r="C40" s="168"/>
      <c r="D40" s="95" t="str">
        <f>IF(AND($F$11=3,$F$29&gt;=1),IF(OR(F39=TRUE,F40=TRUE,F41=TRUE),"","  Please enter required data"),"")</f>
        <v/>
      </c>
      <c r="E40" s="72"/>
      <c r="F40" s="146" t="b">
        <v>0</v>
      </c>
      <c r="G40" s="100" t="str">
        <f>IF(F40=TRUE,"Importer","")</f>
        <v/>
      </c>
      <c r="H40" s="89"/>
      <c r="I40" s="89"/>
      <c r="J40" s="89"/>
      <c r="K40" s="59"/>
      <c r="L40" s="59"/>
      <c r="M40" s="59"/>
      <c r="N40" s="59"/>
      <c r="O40" s="59"/>
      <c r="P40" s="60"/>
    </row>
    <row r="41" spans="1:21" s="55" customFormat="1" ht="15" customHeight="1" x14ac:dyDescent="0.2">
      <c r="A41" s="99"/>
      <c r="B41" s="238"/>
      <c r="C41" s="169"/>
      <c r="D41" s="136"/>
      <c r="E41" s="72"/>
      <c r="F41" s="146" t="b">
        <v>0</v>
      </c>
      <c r="G41" s="100" t="str">
        <f>IF(F41=TRUE,"Private Labeler","")</f>
        <v/>
      </c>
      <c r="H41" s="89"/>
      <c r="I41" s="89"/>
      <c r="J41" s="89"/>
      <c r="K41" s="59"/>
      <c r="L41" s="59"/>
      <c r="M41" s="59"/>
      <c r="N41" s="59"/>
      <c r="O41" s="59"/>
      <c r="P41" s="60"/>
    </row>
    <row r="42" spans="1:21" s="55" customFormat="1" ht="9.9499999999999993" customHeight="1" thickBot="1" x14ac:dyDescent="0.25">
      <c r="A42" s="99"/>
      <c r="B42" s="65"/>
      <c r="C42" s="74"/>
      <c r="D42" s="74"/>
      <c r="E42" s="72"/>
      <c r="F42" s="141"/>
      <c r="G42" s="72"/>
      <c r="H42" s="89"/>
      <c r="I42" s="89"/>
      <c r="J42" s="89"/>
      <c r="K42" s="59"/>
      <c r="L42" s="59"/>
      <c r="M42" s="59"/>
      <c r="N42" s="59"/>
      <c r="O42" s="59"/>
      <c r="P42" s="60"/>
    </row>
    <row r="43" spans="1:21" s="55" customFormat="1" ht="34.5" thickBot="1" x14ac:dyDescent="0.25">
      <c r="A43" s="99"/>
      <c r="B43" s="138" t="s">
        <v>71</v>
      </c>
      <c r="C43" s="132"/>
      <c r="D43" s="95" t="str">
        <f>IF(AND($F$29&gt;=1,$F$11=3,F40=TRUE),"",IF(ISBLANK(C43),"","  No entry should be made"))</f>
        <v/>
      </c>
      <c r="E43" s="72"/>
      <c r="F43" s="171"/>
      <c r="G43" s="72"/>
      <c r="H43" s="89"/>
      <c r="I43" s="89"/>
      <c r="J43" s="89"/>
      <c r="K43" s="59"/>
      <c r="L43" s="59"/>
      <c r="M43" s="59"/>
      <c r="N43" s="59"/>
      <c r="O43" s="59"/>
      <c r="P43" s="60"/>
    </row>
    <row r="44" spans="1:21" s="55" customFormat="1" ht="9.9499999999999993" customHeight="1" thickBot="1" x14ac:dyDescent="0.25">
      <c r="A44" s="99"/>
      <c r="C44" s="64"/>
      <c r="D44" s="56"/>
      <c r="F44" s="140"/>
      <c r="G44" s="71"/>
      <c r="H44" s="114"/>
      <c r="I44" s="89"/>
      <c r="J44" s="89"/>
      <c r="K44" s="59"/>
      <c r="L44" s="59"/>
      <c r="M44" s="59"/>
      <c r="N44" s="59"/>
      <c r="O44" s="59"/>
      <c r="P44" s="60"/>
    </row>
    <row r="45" spans="1:21" s="55" customFormat="1" ht="23.25" thickBot="1" x14ac:dyDescent="0.25">
      <c r="A45" s="99"/>
      <c r="B45" s="138" t="s">
        <v>40</v>
      </c>
      <c r="C45" s="132"/>
      <c r="D45" s="95" t="str">
        <f>IF(AND($F$29&gt;=1,$F$11=3,F41=TRUE),IF(ISBLANK(C45),"  Please enter required data",""),IF(ISBLANK(C45),"","  No entry should be made"))</f>
        <v/>
      </c>
      <c r="E45" s="72"/>
      <c r="F45" s="143"/>
      <c r="G45" s="72"/>
      <c r="H45" s="89"/>
      <c r="I45" s="89"/>
      <c r="J45" s="89"/>
      <c r="K45" s="59"/>
      <c r="L45" s="59"/>
      <c r="M45" s="59"/>
      <c r="N45" s="59"/>
      <c r="O45" s="59"/>
      <c r="P45" s="60"/>
    </row>
    <row r="46" spans="1:21" s="55" customFormat="1" ht="15.6" customHeight="1" x14ac:dyDescent="0.2">
      <c r="A46" s="99"/>
      <c r="B46" s="65"/>
      <c r="C46" s="74"/>
      <c r="D46" s="74"/>
      <c r="E46" s="72"/>
      <c r="F46" s="141"/>
      <c r="G46" s="72"/>
      <c r="H46" s="89"/>
      <c r="I46" s="89"/>
      <c r="J46" s="89"/>
      <c r="K46" s="59"/>
      <c r="L46" s="59"/>
      <c r="M46" s="59"/>
      <c r="N46" s="59"/>
      <c r="O46" s="59"/>
      <c r="P46" s="60"/>
    </row>
    <row r="47" spans="1:21" s="55" customFormat="1" ht="15" customHeight="1" thickBot="1" x14ac:dyDescent="0.25">
      <c r="A47" s="99"/>
      <c r="B47" s="61"/>
      <c r="C47" s="61"/>
      <c r="D47" s="56"/>
      <c r="F47" s="89"/>
      <c r="H47" s="89"/>
      <c r="I47" s="89"/>
      <c r="J47" s="89"/>
      <c r="K47" s="59"/>
      <c r="L47" s="59"/>
      <c r="M47" s="59"/>
      <c r="N47" s="59"/>
      <c r="O47" s="59"/>
      <c r="P47" s="60"/>
    </row>
    <row r="48" spans="1:21" s="88" customFormat="1" ht="13.5" thickBot="1" x14ac:dyDescent="0.25">
      <c r="A48" s="99"/>
      <c r="B48" s="135" t="s">
        <v>44</v>
      </c>
      <c r="C48" s="131"/>
      <c r="D48" s="95" t="str">
        <f>IF(AND($F$29&gt;=2,$F$11=3),IF(ISBLANK(C48),"  Please enter required data",IF(ISNONTEXT(C48),"  Please enter required data","")),IF(ISBLANK(C48),"","  No entry should be made"))</f>
        <v/>
      </c>
      <c r="F48" s="140"/>
      <c r="H48" s="89"/>
      <c r="I48" s="89"/>
      <c r="J48" s="89"/>
      <c r="K48" s="97"/>
      <c r="L48" s="97"/>
      <c r="M48" s="97"/>
      <c r="N48" s="97"/>
      <c r="O48" s="97"/>
      <c r="P48" s="98"/>
    </row>
    <row r="49" spans="1:21" s="88" customFormat="1" ht="23.25" thickBot="1" x14ac:dyDescent="0.25">
      <c r="A49" s="99"/>
      <c r="B49" s="135" t="s">
        <v>34</v>
      </c>
      <c r="C49" s="131"/>
      <c r="D49" s="95" t="str">
        <f>IF(AND($F$29&gt;=2,$F$11=3),IF(ISBLANK(C49),"  Please enter required data",IF(ISNONTEXT(C49),"  Please enter required data","")),IF(ISBLANK(C49),"","  No entry should be made"))</f>
        <v/>
      </c>
      <c r="F49" s="97" t="s">
        <v>42</v>
      </c>
      <c r="H49" s="89"/>
      <c r="I49" s="89"/>
      <c r="J49" s="89"/>
      <c r="K49" s="97"/>
      <c r="L49" s="97"/>
      <c r="M49" s="97"/>
      <c r="N49" s="97"/>
      <c r="O49" s="97"/>
      <c r="P49" s="98"/>
    </row>
    <row r="50" spans="1:21" s="88" customFormat="1" thickBot="1" x14ac:dyDescent="0.25">
      <c r="A50" s="99"/>
      <c r="B50" s="135" t="s">
        <v>48</v>
      </c>
      <c r="C50" s="131"/>
      <c r="D50" s="95" t="str">
        <f>IF(AND($F$29&gt;=2,$F$11=3),IF(ISBLANK(C50),"  Please enter required data",IF(ISNONTEXT(C50),"  Please enter required data","")),IF(ISBLANK(C50),"","  No entry should be made"))</f>
        <v/>
      </c>
      <c r="F50" s="140"/>
      <c r="H50" s="89"/>
      <c r="I50" s="89"/>
      <c r="J50" s="89"/>
      <c r="Q50" s="101"/>
      <c r="R50" s="101"/>
      <c r="S50" s="102"/>
      <c r="T50" s="103"/>
      <c r="U50" s="103"/>
    </row>
    <row r="51" spans="1:21" s="88" customFormat="1" thickBot="1" x14ac:dyDescent="0.25">
      <c r="A51" s="99"/>
      <c r="B51" s="135" t="s">
        <v>21</v>
      </c>
      <c r="C51" s="131"/>
      <c r="D51" s="95" t="str">
        <f>IF(AND($F$29&gt;=2,$F$11=3),IF(ISBLANK(C51),"  Please enter required data",""),IF(ISBLANK(C51),"","  No entry should be made"))</f>
        <v/>
      </c>
      <c r="E51" s="104"/>
      <c r="F51" s="141"/>
      <c r="G51" s="104"/>
      <c r="H51" s="89"/>
      <c r="I51" s="89"/>
      <c r="J51" s="89"/>
      <c r="K51" s="97"/>
      <c r="L51" s="97"/>
      <c r="M51" s="97"/>
      <c r="N51" s="97"/>
      <c r="O51" s="97"/>
      <c r="P51" s="98"/>
    </row>
    <row r="52" spans="1:21" s="88" customFormat="1" thickBot="1" x14ac:dyDescent="0.25">
      <c r="A52" s="99"/>
      <c r="B52" s="135" t="s">
        <v>38</v>
      </c>
      <c r="C52" s="131"/>
      <c r="D52" s="95" t="str">
        <f>IF(AND($F$29&gt;=2,$F$11=3),IF(ISBLANK(C52),"  Please enter required data",""),IF(ISBLANK(C52),"","  No entry should be made"))</f>
        <v/>
      </c>
      <c r="E52" s="104"/>
      <c r="F52" s="141"/>
      <c r="G52" s="104"/>
      <c r="H52" s="89"/>
      <c r="I52" s="89"/>
      <c r="J52" s="89"/>
      <c r="K52" s="97"/>
      <c r="L52" s="97"/>
      <c r="M52" s="97"/>
      <c r="N52" s="97"/>
      <c r="O52" s="97"/>
      <c r="P52" s="98"/>
    </row>
    <row r="53" spans="1:21" s="88" customFormat="1" ht="15.6" customHeight="1" thickBot="1" x14ac:dyDescent="0.25">
      <c r="A53" s="99"/>
      <c r="B53" s="135" t="s">
        <v>39</v>
      </c>
      <c r="C53" s="137"/>
      <c r="D53" s="95" t="str">
        <f>IF(AND($F$29&gt;=2,$F$11=3),IF(IF(ISERROR(FIND("@",C53)),1,0)+IF(ISERROR(FIND(".",C53)),1,0)&gt;0,"  Please enter required data",""),IF(ISBLANK(C53),"","  No entry should be made"))</f>
        <v/>
      </c>
      <c r="E53" s="104"/>
      <c r="F53" s="143"/>
      <c r="G53" s="104"/>
      <c r="H53" s="89"/>
      <c r="I53" s="89"/>
      <c r="J53" s="89"/>
      <c r="K53" s="97"/>
      <c r="L53" s="97"/>
      <c r="M53" s="97"/>
      <c r="N53" s="97"/>
      <c r="O53" s="97"/>
      <c r="P53" s="98"/>
    </row>
    <row r="54" spans="1:21" s="88" customFormat="1" ht="9.9499999999999993" customHeight="1" x14ac:dyDescent="0.2">
      <c r="A54" s="99"/>
      <c r="B54" s="93"/>
      <c r="C54" s="94"/>
      <c r="D54" s="94"/>
      <c r="E54" s="104"/>
      <c r="F54" s="141"/>
      <c r="G54" s="104"/>
      <c r="H54" s="89"/>
      <c r="I54" s="89"/>
      <c r="J54" s="89"/>
      <c r="K54" s="97"/>
      <c r="L54" s="97"/>
      <c r="M54" s="97"/>
      <c r="N54" s="97"/>
      <c r="O54" s="97"/>
      <c r="P54" s="98"/>
    </row>
    <row r="55" spans="1:21" s="55" customFormat="1" ht="15" customHeight="1" x14ac:dyDescent="0.2">
      <c r="A55" s="99"/>
      <c r="B55" s="238" t="s">
        <v>74</v>
      </c>
      <c r="C55" s="167"/>
      <c r="D55" s="136"/>
      <c r="E55" s="72"/>
      <c r="F55" s="146" t="b">
        <v>0</v>
      </c>
      <c r="G55" s="100" t="str">
        <f>IF(F55=TRUE,"Domestic Manufacturer","")</f>
        <v/>
      </c>
      <c r="H55" s="89"/>
      <c r="I55" s="89"/>
      <c r="J55" s="89"/>
      <c r="K55" s="59"/>
      <c r="L55" s="59"/>
      <c r="M55" s="59"/>
      <c r="N55" s="59"/>
      <c r="O55" s="59"/>
      <c r="P55" s="60"/>
    </row>
    <row r="56" spans="1:21" s="55" customFormat="1" ht="27.75" customHeight="1" x14ac:dyDescent="0.2">
      <c r="A56" s="99"/>
      <c r="B56" s="238"/>
      <c r="C56" s="168"/>
      <c r="D56" s="95" t="str">
        <f>IF(AND($F$11=3,$F$29&gt;=2),IF(OR(F55=TRUE,F56=TRUE,F57=TRUE),"","  Please enter required data"),"")</f>
        <v/>
      </c>
      <c r="E56" s="72"/>
      <c r="F56" s="146" t="b">
        <v>0</v>
      </c>
      <c r="G56" s="100" t="str">
        <f>IF(F56=TRUE,"Importer","")</f>
        <v/>
      </c>
      <c r="H56" s="89"/>
      <c r="I56" s="89"/>
      <c r="J56" s="89"/>
      <c r="K56" s="59"/>
      <c r="L56" s="59"/>
      <c r="M56" s="59"/>
      <c r="N56" s="59"/>
      <c r="O56" s="59"/>
      <c r="P56" s="60"/>
    </row>
    <row r="57" spans="1:21" s="55" customFormat="1" ht="15" customHeight="1" x14ac:dyDescent="0.2">
      <c r="A57" s="99"/>
      <c r="B57" s="238"/>
      <c r="C57" s="169"/>
      <c r="D57" s="136"/>
      <c r="E57" s="72"/>
      <c r="F57" s="146" t="b">
        <v>0</v>
      </c>
      <c r="G57" s="100" t="str">
        <f>IF(F57=TRUE,"Private Labeler","")</f>
        <v/>
      </c>
      <c r="H57" s="89"/>
      <c r="I57" s="89"/>
      <c r="J57" s="89"/>
      <c r="K57" s="59"/>
      <c r="L57" s="59"/>
      <c r="M57" s="59"/>
      <c r="N57" s="59"/>
      <c r="O57" s="59"/>
      <c r="P57" s="60"/>
    </row>
    <row r="58" spans="1:21" s="55" customFormat="1" ht="9.9499999999999993" customHeight="1" thickBot="1" x14ac:dyDescent="0.25">
      <c r="A58" s="99"/>
      <c r="B58" s="65"/>
      <c r="C58" s="74"/>
      <c r="D58" s="74"/>
      <c r="E58" s="72"/>
      <c r="F58" s="141"/>
      <c r="G58" s="72"/>
      <c r="H58" s="89"/>
      <c r="I58" s="89"/>
      <c r="J58" s="89"/>
      <c r="K58" s="59"/>
      <c r="L58" s="59"/>
      <c r="M58" s="59"/>
      <c r="N58" s="59"/>
      <c r="O58" s="59"/>
      <c r="P58" s="60"/>
    </row>
    <row r="59" spans="1:21" s="55" customFormat="1" ht="39" customHeight="1" thickBot="1" x14ac:dyDescent="0.25">
      <c r="A59" s="99"/>
      <c r="B59" s="138" t="s">
        <v>71</v>
      </c>
      <c r="C59" s="132"/>
      <c r="D59" s="95" t="str">
        <f>IF(AND($F$29&gt;=2,$F$11=3,F56=TRUE),"",IF(ISBLANK(C59),"","  No entry should be made"))</f>
        <v/>
      </c>
      <c r="E59" s="72"/>
      <c r="F59" s="172"/>
      <c r="G59" s="72"/>
      <c r="H59" s="89"/>
      <c r="I59" s="89"/>
      <c r="J59" s="89"/>
      <c r="K59" s="59"/>
      <c r="L59" s="59"/>
      <c r="M59" s="59"/>
      <c r="N59" s="59"/>
      <c r="O59" s="59"/>
      <c r="P59" s="60"/>
    </row>
    <row r="60" spans="1:21" s="55" customFormat="1" ht="9.9499999999999993" customHeight="1" thickBot="1" x14ac:dyDescent="0.25">
      <c r="A60" s="99"/>
      <c r="B60" s="69"/>
      <c r="C60" s="64"/>
      <c r="D60" s="56"/>
      <c r="F60" s="89"/>
      <c r="G60" s="71"/>
      <c r="H60" s="114"/>
      <c r="I60" s="89"/>
      <c r="J60" s="89"/>
      <c r="K60" s="59"/>
      <c r="L60" s="59"/>
      <c r="M60" s="59"/>
      <c r="N60" s="59"/>
      <c r="O60" s="59"/>
      <c r="P60" s="60"/>
    </row>
    <row r="61" spans="1:21" s="55" customFormat="1" ht="27.75" customHeight="1" thickBot="1" x14ac:dyDescent="0.25">
      <c r="A61" s="99"/>
      <c r="B61" s="138" t="s">
        <v>40</v>
      </c>
      <c r="C61" s="132"/>
      <c r="D61" s="95" t="str">
        <f>IF(AND($F$29&gt;=2,$F$11=3,F57=TRUE),IF(ISBLANK(C61),"  Please enter required data",""),IF(ISBLANK(C61),"","  No entry should be made"))</f>
        <v/>
      </c>
      <c r="E61" s="72"/>
      <c r="F61" s="141"/>
      <c r="G61" s="72"/>
      <c r="H61" s="89"/>
      <c r="I61" s="89"/>
      <c r="J61" s="89"/>
      <c r="K61" s="59"/>
      <c r="L61" s="59"/>
      <c r="M61" s="59"/>
      <c r="N61" s="59"/>
      <c r="O61" s="59"/>
      <c r="P61" s="60"/>
    </row>
    <row r="62" spans="1:21" s="55" customFormat="1" ht="15.6" customHeight="1" x14ac:dyDescent="0.2">
      <c r="A62" s="99"/>
      <c r="B62" s="65"/>
      <c r="C62" s="74"/>
      <c r="D62" s="74"/>
      <c r="E62" s="72"/>
      <c r="F62" s="141"/>
      <c r="G62" s="72"/>
      <c r="H62" s="89"/>
      <c r="I62" s="89"/>
      <c r="J62" s="89"/>
      <c r="K62" s="59"/>
      <c r="L62" s="59"/>
      <c r="M62" s="59"/>
      <c r="N62" s="59"/>
      <c r="O62" s="59"/>
      <c r="P62" s="60"/>
    </row>
    <row r="63" spans="1:21" s="55" customFormat="1" ht="15.6" customHeight="1" thickBot="1" x14ac:dyDescent="0.25">
      <c r="A63" s="99"/>
      <c r="B63" s="65"/>
      <c r="C63" s="74"/>
      <c r="D63" s="74"/>
      <c r="E63" s="72"/>
      <c r="F63" s="141"/>
      <c r="G63" s="72"/>
      <c r="H63" s="89"/>
      <c r="I63" s="89"/>
      <c r="J63" s="89"/>
      <c r="K63" s="59"/>
      <c r="L63" s="59"/>
      <c r="M63" s="59"/>
      <c r="N63" s="59"/>
      <c r="O63" s="59"/>
      <c r="P63" s="60"/>
    </row>
    <row r="64" spans="1:21" s="88" customFormat="1" ht="13.5" thickBot="1" x14ac:dyDescent="0.25">
      <c r="A64" s="99"/>
      <c r="B64" s="135" t="s">
        <v>45</v>
      </c>
      <c r="C64" s="131"/>
      <c r="D64" s="95" t="str">
        <f>IF(AND($F$29&gt;=3,$F$11=3),IF(ISBLANK(C64),"  Please enter required data",IF(ISNONTEXT(C64),"  Please enter required data","")),IF(ISBLANK(C64),"","  No entry should be made"))</f>
        <v/>
      </c>
      <c r="F64" s="140"/>
      <c r="H64" s="89"/>
      <c r="I64" s="89"/>
      <c r="J64" s="89"/>
      <c r="K64" s="97"/>
      <c r="L64" s="97"/>
      <c r="M64" s="97"/>
      <c r="N64" s="97"/>
      <c r="O64" s="97"/>
      <c r="P64" s="98"/>
    </row>
    <row r="65" spans="1:21" s="88" customFormat="1" ht="23.25" thickBot="1" x14ac:dyDescent="0.25">
      <c r="A65" s="99"/>
      <c r="B65" s="135" t="s">
        <v>34</v>
      </c>
      <c r="C65" s="131"/>
      <c r="D65" s="95" t="str">
        <f>IF(AND($F$29&gt;=3,$F$11=3),IF(ISBLANK(C65),"  Please enter required data",IF(ISNONTEXT(C65),"  Please enter required data","")),IF(ISBLANK(C65),"","  No entry should be made"))</f>
        <v/>
      </c>
      <c r="F65" s="97" t="s">
        <v>42</v>
      </c>
      <c r="H65" s="89"/>
      <c r="I65" s="89"/>
      <c r="J65" s="89"/>
      <c r="K65" s="97"/>
      <c r="L65" s="97"/>
      <c r="M65" s="97"/>
      <c r="N65" s="97"/>
      <c r="O65" s="97"/>
      <c r="P65" s="98"/>
    </row>
    <row r="66" spans="1:21" s="88" customFormat="1" thickBot="1" x14ac:dyDescent="0.25">
      <c r="A66" s="99"/>
      <c r="B66" s="135" t="s">
        <v>48</v>
      </c>
      <c r="C66" s="131"/>
      <c r="D66" s="95" t="str">
        <f>IF(AND($F$29&gt;=3,$F$11=3),IF(ISBLANK(C66),"  Please enter required data",IF(ISNONTEXT(C66),"  Please enter required data","")),IF(ISBLANK(C66),"","  No entry should be made"))</f>
        <v/>
      </c>
      <c r="F66" s="140"/>
      <c r="H66" s="89"/>
      <c r="I66" s="89"/>
      <c r="J66" s="89"/>
      <c r="Q66" s="101"/>
      <c r="R66" s="101"/>
      <c r="S66" s="102"/>
      <c r="T66" s="103"/>
      <c r="U66" s="103"/>
    </row>
    <row r="67" spans="1:21" s="88" customFormat="1" thickBot="1" x14ac:dyDescent="0.25">
      <c r="A67" s="99"/>
      <c r="B67" s="135" t="s">
        <v>21</v>
      </c>
      <c r="C67" s="131"/>
      <c r="D67" s="95" t="str">
        <f>IF(AND($F$29&gt;=3,$F$11=3),IF(ISBLANK(C67),"  Please enter required data",""),IF(ISBLANK(C67),"","  No entry should be made"))</f>
        <v/>
      </c>
      <c r="E67" s="104"/>
      <c r="F67" s="141"/>
      <c r="G67" s="104"/>
      <c r="H67" s="89"/>
      <c r="I67" s="89"/>
      <c r="J67" s="89"/>
      <c r="K67" s="97"/>
      <c r="L67" s="97"/>
      <c r="M67" s="97"/>
      <c r="N67" s="97"/>
      <c r="O67" s="97"/>
      <c r="P67" s="98"/>
    </row>
    <row r="68" spans="1:21" s="88" customFormat="1" thickBot="1" x14ac:dyDescent="0.25">
      <c r="A68" s="99"/>
      <c r="B68" s="135" t="s">
        <v>38</v>
      </c>
      <c r="C68" s="131"/>
      <c r="D68" s="95" t="str">
        <f>IF(AND($F$29&gt;=3,$F$11=3),IF(ISBLANK(C68),"  Please enter required data",""),IF(ISBLANK(C68),"","  No entry should be made"))</f>
        <v/>
      </c>
      <c r="E68" s="104"/>
      <c r="F68" s="141"/>
      <c r="G68" s="104"/>
      <c r="H68" s="89"/>
      <c r="I68" s="89"/>
      <c r="J68" s="89"/>
      <c r="K68" s="97"/>
      <c r="L68" s="97"/>
      <c r="M68" s="97"/>
      <c r="N68" s="97"/>
      <c r="O68" s="97"/>
      <c r="P68" s="98"/>
    </row>
    <row r="69" spans="1:21" s="88" customFormat="1" ht="15.6" customHeight="1" thickBot="1" x14ac:dyDescent="0.25">
      <c r="A69" s="99"/>
      <c r="B69" s="135" t="s">
        <v>39</v>
      </c>
      <c r="C69" s="137"/>
      <c r="D69" s="95" t="str">
        <f>IF(AND($F$29&gt;=3,$F$11=3),IF(IF(ISERROR(FIND("@",C69)),1,0)+IF(ISERROR(FIND(".",C69)),1,0)&gt;0,"  Please enter required data",""),IF(ISBLANK(C69),"","  No entry should be made"))</f>
        <v/>
      </c>
      <c r="E69" s="104"/>
      <c r="F69" s="143"/>
      <c r="G69" s="104"/>
      <c r="H69" s="89"/>
      <c r="I69" s="89"/>
      <c r="J69" s="89"/>
      <c r="K69" s="97"/>
      <c r="L69" s="97"/>
      <c r="M69" s="97"/>
      <c r="N69" s="97"/>
      <c r="O69" s="97"/>
      <c r="P69" s="98"/>
    </row>
    <row r="70" spans="1:21" s="88" customFormat="1" ht="9.9499999999999993" customHeight="1" x14ac:dyDescent="0.2">
      <c r="A70" s="99"/>
      <c r="B70" s="93"/>
      <c r="C70" s="94"/>
      <c r="D70" s="94"/>
      <c r="E70" s="104"/>
      <c r="F70" s="141"/>
      <c r="G70" s="104"/>
      <c r="H70" s="89"/>
      <c r="I70" s="89"/>
      <c r="J70" s="89"/>
      <c r="K70" s="97"/>
      <c r="L70" s="97"/>
      <c r="M70" s="97"/>
      <c r="N70" s="97"/>
      <c r="O70" s="97"/>
      <c r="P70" s="98"/>
    </row>
    <row r="71" spans="1:21" s="55" customFormat="1" ht="15" customHeight="1" x14ac:dyDescent="0.2">
      <c r="A71" s="99"/>
      <c r="B71" s="238" t="s">
        <v>74</v>
      </c>
      <c r="C71" s="167"/>
      <c r="D71" s="74"/>
      <c r="E71" s="72"/>
      <c r="F71" s="146" t="b">
        <v>0</v>
      </c>
      <c r="G71" s="100" t="str">
        <f>IF(F71=TRUE,"Domestic Manufacturer","")</f>
        <v/>
      </c>
      <c r="H71" s="89"/>
      <c r="I71" s="89"/>
      <c r="J71" s="89"/>
      <c r="K71" s="59"/>
      <c r="L71" s="59"/>
      <c r="M71" s="59"/>
      <c r="N71" s="59"/>
      <c r="O71" s="59"/>
      <c r="P71" s="60"/>
    </row>
    <row r="72" spans="1:21" s="55" customFormat="1" ht="27.75" customHeight="1" x14ac:dyDescent="0.2">
      <c r="A72" s="99"/>
      <c r="B72" s="238"/>
      <c r="C72" s="168"/>
      <c r="D72" s="95" t="str">
        <f>IF(AND($F$11=3,$F$29&gt;=3),IF(OR(F71=TRUE,F72=TRUE,F73=TRUE),"","  Please enter required data"),"")</f>
        <v/>
      </c>
      <c r="E72" s="72"/>
      <c r="F72" s="146" t="b">
        <v>0</v>
      </c>
      <c r="G72" s="100" t="str">
        <f>IF(F72=TRUE,"Importer","")</f>
        <v/>
      </c>
      <c r="H72" s="89"/>
      <c r="I72" s="89"/>
      <c r="J72" s="89"/>
      <c r="K72" s="59"/>
      <c r="L72" s="59"/>
      <c r="M72" s="59"/>
      <c r="N72" s="59"/>
      <c r="O72" s="59"/>
      <c r="P72" s="60"/>
    </row>
    <row r="73" spans="1:21" s="55" customFormat="1" ht="15" customHeight="1" x14ac:dyDescent="0.2">
      <c r="A73" s="99"/>
      <c r="B73" s="238"/>
      <c r="C73" s="169"/>
      <c r="D73" s="74"/>
      <c r="E73" s="72"/>
      <c r="F73" s="146" t="b">
        <v>0</v>
      </c>
      <c r="G73" s="100" t="str">
        <f>IF(F73=TRUE,"Private Labeler","")</f>
        <v/>
      </c>
      <c r="H73" s="89"/>
      <c r="I73" s="89"/>
      <c r="J73" s="89"/>
      <c r="K73" s="59"/>
      <c r="L73" s="59"/>
      <c r="M73" s="59"/>
      <c r="N73" s="59"/>
      <c r="O73" s="59"/>
      <c r="P73" s="60"/>
    </row>
    <row r="74" spans="1:21" s="55" customFormat="1" ht="9.9499999999999993" customHeight="1" thickBot="1" x14ac:dyDescent="0.25">
      <c r="A74" s="99"/>
      <c r="B74" s="65"/>
      <c r="C74" s="74"/>
      <c r="D74" s="74"/>
      <c r="E74" s="72"/>
      <c r="F74" s="141"/>
      <c r="G74" s="72"/>
      <c r="H74" s="89"/>
      <c r="I74" s="89"/>
      <c r="J74" s="89"/>
      <c r="K74" s="59"/>
      <c r="L74" s="59"/>
      <c r="M74" s="59"/>
      <c r="N74" s="59"/>
      <c r="O74" s="59"/>
      <c r="P74" s="60"/>
    </row>
    <row r="75" spans="1:21" s="55" customFormat="1" ht="39" customHeight="1" thickBot="1" x14ac:dyDescent="0.25">
      <c r="A75" s="99"/>
      <c r="B75" s="138" t="s">
        <v>71</v>
      </c>
      <c r="C75" s="132"/>
      <c r="D75" s="95" t="str">
        <f>IF(AND($F$29&gt;=3,$F$11=3,F72=TRUE),"",IF(ISBLANK(C75),"","  No entry should be made"))</f>
        <v/>
      </c>
      <c r="E75" s="72"/>
      <c r="F75" s="141"/>
      <c r="G75" s="72"/>
      <c r="H75" s="89"/>
      <c r="I75" s="89"/>
      <c r="J75" s="89"/>
      <c r="K75" s="59"/>
      <c r="L75" s="59"/>
      <c r="M75" s="59"/>
      <c r="N75" s="59"/>
      <c r="O75" s="59"/>
      <c r="P75" s="60"/>
    </row>
    <row r="76" spans="1:21" s="55" customFormat="1" ht="9.9499999999999993" customHeight="1" thickBot="1" x14ac:dyDescent="0.25">
      <c r="A76" s="99"/>
      <c r="B76" s="69"/>
      <c r="C76" s="64"/>
      <c r="D76" s="56"/>
      <c r="F76" s="89"/>
      <c r="G76" s="71"/>
      <c r="H76" s="114"/>
      <c r="I76" s="89"/>
      <c r="J76" s="89"/>
      <c r="K76" s="59"/>
      <c r="L76" s="59"/>
      <c r="M76" s="59"/>
      <c r="N76" s="59"/>
      <c r="O76" s="59"/>
      <c r="P76" s="60"/>
    </row>
    <row r="77" spans="1:21" s="55" customFormat="1" ht="27.75" customHeight="1" thickBot="1" x14ac:dyDescent="0.25">
      <c r="A77" s="99"/>
      <c r="B77" s="138" t="s">
        <v>40</v>
      </c>
      <c r="C77" s="132"/>
      <c r="D77" s="95" t="str">
        <f>IF(AND($F$29&gt;=3,$F$11=3,F73=TRUE),IF(ISBLANK(C77),"  Please enter required data",""),IF(ISBLANK(C77),"","  No entry should be made"))</f>
        <v/>
      </c>
      <c r="E77" s="72"/>
      <c r="F77" s="141"/>
      <c r="G77" s="72"/>
      <c r="H77" s="89"/>
      <c r="I77" s="89"/>
      <c r="J77" s="89"/>
      <c r="K77" s="59"/>
      <c r="L77" s="59"/>
      <c r="M77" s="59"/>
      <c r="N77" s="59"/>
      <c r="O77" s="59"/>
      <c r="P77" s="60"/>
    </row>
    <row r="78" spans="1:21" s="55" customFormat="1" ht="15.6" customHeight="1" x14ac:dyDescent="0.2">
      <c r="A78" s="99"/>
      <c r="B78" s="65"/>
      <c r="C78" s="74"/>
      <c r="D78" s="74"/>
      <c r="E78" s="72"/>
      <c r="F78" s="141"/>
      <c r="G78" s="72"/>
      <c r="H78" s="89"/>
      <c r="I78" s="89"/>
      <c r="J78" s="89"/>
      <c r="K78" s="59"/>
      <c r="L78" s="59"/>
      <c r="M78" s="59"/>
      <c r="N78" s="59"/>
      <c r="O78" s="59"/>
      <c r="P78" s="60"/>
    </row>
    <row r="79" spans="1:21" s="55" customFormat="1" ht="15.6" customHeight="1" thickBot="1" x14ac:dyDescent="0.25">
      <c r="A79" s="99"/>
      <c r="B79" s="65"/>
      <c r="C79" s="74"/>
      <c r="D79" s="74"/>
      <c r="E79" s="72"/>
      <c r="F79" s="141"/>
      <c r="G79" s="72"/>
      <c r="H79" s="89"/>
      <c r="I79" s="89"/>
      <c r="J79" s="89"/>
      <c r="K79" s="59"/>
      <c r="L79" s="59"/>
      <c r="M79" s="59"/>
      <c r="N79" s="59"/>
      <c r="O79" s="59"/>
      <c r="P79" s="60"/>
    </row>
    <row r="80" spans="1:21" s="88" customFormat="1" ht="13.5" thickBot="1" x14ac:dyDescent="0.25">
      <c r="A80" s="99"/>
      <c r="B80" s="135" t="s">
        <v>46</v>
      </c>
      <c r="C80" s="131"/>
      <c r="D80" s="95" t="str">
        <f>IF(AND($F$29&gt;=4,$F$11=3),IF(ISBLANK(C80),"  Please enter required data",IF(ISNONTEXT(C80),"  Please enter required data","")),IF(ISBLANK(C80),"","  No entry should be made"))</f>
        <v/>
      </c>
      <c r="F80" s="140"/>
      <c r="H80" s="89"/>
      <c r="I80" s="89"/>
      <c r="J80" s="89"/>
      <c r="K80" s="97"/>
      <c r="L80" s="97"/>
      <c r="M80" s="97"/>
      <c r="N80" s="97"/>
      <c r="O80" s="97"/>
      <c r="P80" s="98"/>
    </row>
    <row r="81" spans="1:21" s="88" customFormat="1" ht="23.25" thickBot="1" x14ac:dyDescent="0.25">
      <c r="A81" s="99"/>
      <c r="B81" s="135" t="s">
        <v>34</v>
      </c>
      <c r="C81" s="131"/>
      <c r="D81" s="95" t="str">
        <f>IF(AND($F$29&gt;=4,$F$11=3),IF(ISBLANK(C81),"  Please enter required data",IF(ISNONTEXT(C81),"  Please enter required data","")),IF(ISBLANK(C81),"","  No entry should be made"))</f>
        <v/>
      </c>
      <c r="F81" s="97" t="s">
        <v>42</v>
      </c>
      <c r="H81" s="89"/>
      <c r="I81" s="89"/>
      <c r="J81" s="89"/>
      <c r="K81" s="97"/>
      <c r="L81" s="97"/>
      <c r="M81" s="97"/>
      <c r="N81" s="97"/>
      <c r="O81" s="97"/>
      <c r="P81" s="98"/>
    </row>
    <row r="82" spans="1:21" s="88" customFormat="1" thickBot="1" x14ac:dyDescent="0.25">
      <c r="A82" s="99"/>
      <c r="B82" s="135" t="s">
        <v>48</v>
      </c>
      <c r="C82" s="131"/>
      <c r="D82" s="95" t="str">
        <f>IF(AND($F$29&gt;=4,$F$11=3),IF(ISBLANK(C82),"  Please enter required data",IF(ISNONTEXT(C82),"  Please enter required data","")),IF(ISBLANK(C82),"","  No entry should be made"))</f>
        <v/>
      </c>
      <c r="F82" s="140"/>
      <c r="H82" s="89"/>
      <c r="I82" s="89"/>
      <c r="J82" s="89"/>
      <c r="Q82" s="101"/>
      <c r="R82" s="101"/>
      <c r="S82" s="102"/>
      <c r="T82" s="103"/>
      <c r="U82" s="103"/>
    </row>
    <row r="83" spans="1:21" s="88" customFormat="1" thickBot="1" x14ac:dyDescent="0.25">
      <c r="A83" s="99"/>
      <c r="B83" s="135" t="s">
        <v>21</v>
      </c>
      <c r="C83" s="131"/>
      <c r="D83" s="95" t="str">
        <f>IF(AND($F$29&gt;=4,$F$11=3),IF(ISBLANK(C83),"  Please enter required data",""),IF(ISBLANK(C83),"","  No entry should be made"))</f>
        <v/>
      </c>
      <c r="E83" s="104"/>
      <c r="F83" s="141"/>
      <c r="G83" s="104"/>
      <c r="H83" s="89"/>
      <c r="I83" s="89"/>
      <c r="J83" s="89"/>
      <c r="K83" s="97"/>
      <c r="L83" s="97"/>
      <c r="M83" s="97"/>
      <c r="N83" s="97"/>
      <c r="O83" s="97"/>
      <c r="P83" s="98"/>
    </row>
    <row r="84" spans="1:21" s="88" customFormat="1" thickBot="1" x14ac:dyDescent="0.25">
      <c r="A84" s="99"/>
      <c r="B84" s="135" t="s">
        <v>38</v>
      </c>
      <c r="C84" s="131"/>
      <c r="D84" s="95" t="str">
        <f>IF(AND($F$29&gt;=4,$F$11=3),IF(ISBLANK(C84),"  Please enter required data",""),IF(ISBLANK(C84),"","  No entry should be made"))</f>
        <v/>
      </c>
      <c r="E84" s="104"/>
      <c r="F84" s="141"/>
      <c r="G84" s="104"/>
      <c r="H84" s="89"/>
      <c r="I84" s="89"/>
      <c r="J84" s="89"/>
      <c r="K84" s="97"/>
      <c r="L84" s="97"/>
      <c r="M84" s="97"/>
      <c r="N84" s="97"/>
      <c r="O84" s="97"/>
      <c r="P84" s="98"/>
    </row>
    <row r="85" spans="1:21" s="88" customFormat="1" ht="15.6" customHeight="1" thickBot="1" x14ac:dyDescent="0.25">
      <c r="A85" s="99"/>
      <c r="B85" s="135" t="s">
        <v>39</v>
      </c>
      <c r="C85" s="137"/>
      <c r="D85" s="95" t="str">
        <f>IF(AND($F$29&gt;=4,$F$11=3),IF(IF(ISERROR(FIND("@",C85)),1,0)+IF(ISERROR(FIND(".",C85)),1,0)&gt;0,"  Please enter required data",""),IF(ISBLANK(C85),"","  No entry should be made"))</f>
        <v/>
      </c>
      <c r="E85" s="104"/>
      <c r="F85" s="143"/>
      <c r="G85" s="104"/>
      <c r="H85" s="89"/>
      <c r="I85" s="89"/>
      <c r="J85" s="89"/>
      <c r="K85" s="97"/>
      <c r="L85" s="97"/>
      <c r="M85" s="97"/>
      <c r="N85" s="97"/>
      <c r="O85" s="97"/>
      <c r="P85" s="98"/>
    </row>
    <row r="86" spans="1:21" s="88" customFormat="1" ht="9.9499999999999993" customHeight="1" x14ac:dyDescent="0.2">
      <c r="A86" s="99"/>
      <c r="B86" s="93"/>
      <c r="C86" s="94"/>
      <c r="D86" s="94"/>
      <c r="E86" s="104"/>
      <c r="F86" s="141"/>
      <c r="G86" s="104"/>
      <c r="H86" s="89"/>
      <c r="I86" s="89"/>
      <c r="J86" s="89"/>
      <c r="K86" s="97"/>
      <c r="L86" s="97"/>
      <c r="M86" s="97"/>
      <c r="N86" s="97"/>
      <c r="O86" s="97"/>
      <c r="P86" s="98"/>
    </row>
    <row r="87" spans="1:21" s="55" customFormat="1" ht="15" customHeight="1" x14ac:dyDescent="0.2">
      <c r="A87" s="99"/>
      <c r="B87" s="238" t="s">
        <v>74</v>
      </c>
      <c r="C87" s="167"/>
      <c r="D87" s="74"/>
      <c r="E87" s="72"/>
      <c r="F87" s="146" t="b">
        <v>0</v>
      </c>
      <c r="G87" s="100" t="str">
        <f>IF(F87=TRUE,"Domestic Manufacturer","")</f>
        <v/>
      </c>
      <c r="H87" s="89"/>
      <c r="I87" s="89"/>
      <c r="J87" s="89"/>
      <c r="K87" s="166"/>
      <c r="L87" s="59"/>
      <c r="M87" s="59"/>
      <c r="N87" s="59"/>
      <c r="O87" s="59"/>
      <c r="P87" s="60"/>
    </row>
    <row r="88" spans="1:21" s="55" customFormat="1" ht="27.75" customHeight="1" x14ac:dyDescent="0.2">
      <c r="A88" s="99"/>
      <c r="B88" s="238"/>
      <c r="C88" s="168"/>
      <c r="D88" s="95" t="str">
        <f>IF(AND($F$11=3,$F$29&gt;=4),IF(OR(F87=TRUE,F88=TRUE,F89=TRUE),"","  Please enter required data"),"")</f>
        <v/>
      </c>
      <c r="E88" s="72"/>
      <c r="F88" s="146" t="b">
        <v>0</v>
      </c>
      <c r="G88" s="100" t="str">
        <f>IF(F88=TRUE,"Importer","")</f>
        <v/>
      </c>
      <c r="H88" s="89"/>
      <c r="I88" s="89"/>
      <c r="J88" s="89"/>
      <c r="K88" s="166"/>
      <c r="L88" s="59"/>
      <c r="M88" s="59"/>
      <c r="N88" s="59"/>
      <c r="O88" s="59"/>
      <c r="P88" s="60"/>
    </row>
    <row r="89" spans="1:21" s="55" customFormat="1" ht="15" customHeight="1" x14ac:dyDescent="0.2">
      <c r="A89" s="99"/>
      <c r="B89" s="238"/>
      <c r="C89" s="169"/>
      <c r="D89" s="74"/>
      <c r="E89" s="72"/>
      <c r="F89" s="146" t="b">
        <v>0</v>
      </c>
      <c r="G89" s="100" t="str">
        <f>IF(F89=TRUE,"Private Labeler","")</f>
        <v/>
      </c>
      <c r="H89" s="89"/>
      <c r="I89" s="89"/>
      <c r="J89" s="89"/>
      <c r="K89" s="59"/>
      <c r="L89" s="59"/>
      <c r="M89" s="59"/>
      <c r="N89" s="59"/>
      <c r="O89" s="59"/>
      <c r="P89" s="60"/>
    </row>
    <row r="90" spans="1:21" s="55" customFormat="1" ht="9.9499999999999993" customHeight="1" thickBot="1" x14ac:dyDescent="0.25">
      <c r="A90" s="99"/>
      <c r="B90" s="65"/>
      <c r="C90" s="74"/>
      <c r="D90" s="74"/>
      <c r="E90" s="72"/>
      <c r="F90" s="141"/>
      <c r="G90" s="72"/>
      <c r="H90" s="89"/>
      <c r="I90" s="89"/>
      <c r="J90" s="89"/>
      <c r="K90" s="59"/>
      <c r="L90" s="59"/>
      <c r="M90" s="59"/>
      <c r="N90" s="59"/>
      <c r="O90" s="59"/>
      <c r="P90" s="60"/>
    </row>
    <row r="91" spans="1:21" s="55" customFormat="1" ht="39" customHeight="1" thickBot="1" x14ac:dyDescent="0.25">
      <c r="A91" s="99"/>
      <c r="B91" s="138" t="s">
        <v>71</v>
      </c>
      <c r="C91" s="132"/>
      <c r="D91" s="95" t="str">
        <f>IF(AND($F$29&gt;=4,$F$11=3,F88=TRUE),"",IF(ISBLANK(C91),"","  No entry should be made"))</f>
        <v/>
      </c>
      <c r="E91" s="72"/>
      <c r="F91" s="141"/>
      <c r="G91" s="72"/>
      <c r="H91" s="89"/>
      <c r="I91" s="89"/>
      <c r="J91" s="89"/>
      <c r="K91" s="59"/>
      <c r="L91" s="59"/>
      <c r="M91" s="59"/>
      <c r="N91" s="59"/>
      <c r="O91" s="59"/>
      <c r="P91" s="60"/>
    </row>
    <row r="92" spans="1:21" s="55" customFormat="1" ht="9.9499999999999993" customHeight="1" thickBot="1" x14ac:dyDescent="0.25">
      <c r="A92" s="99"/>
      <c r="B92" s="69"/>
      <c r="C92" s="64"/>
      <c r="D92" s="56"/>
      <c r="F92" s="89"/>
      <c r="G92" s="71"/>
      <c r="H92" s="114"/>
      <c r="I92" s="89"/>
      <c r="J92" s="89"/>
      <c r="K92" s="59"/>
      <c r="L92" s="59"/>
      <c r="M92" s="59"/>
      <c r="N92" s="59"/>
      <c r="O92" s="59"/>
      <c r="P92" s="60"/>
    </row>
    <row r="93" spans="1:21" s="55" customFormat="1" ht="27.75" customHeight="1" thickBot="1" x14ac:dyDescent="0.25">
      <c r="A93" s="99"/>
      <c r="B93" s="138" t="s">
        <v>40</v>
      </c>
      <c r="C93" s="132"/>
      <c r="D93" s="95" t="str">
        <f>IF(AND($F$29&gt;=4,$F$11=3,F89=TRUE),IF(ISBLANK(C93),"  Please enter required data",""),IF(ISBLANK(C93),"","  No entry should be made"))</f>
        <v/>
      </c>
      <c r="E93" s="72"/>
      <c r="F93" s="141"/>
      <c r="G93" s="72"/>
      <c r="H93" s="89"/>
      <c r="I93" s="89"/>
      <c r="J93" s="89"/>
      <c r="K93" s="59"/>
      <c r="L93" s="59"/>
      <c r="M93" s="59"/>
      <c r="N93" s="59"/>
      <c r="O93" s="59"/>
      <c r="P93" s="60"/>
    </row>
    <row r="94" spans="1:21" s="55" customFormat="1" ht="15.6" customHeight="1" x14ac:dyDescent="0.2">
      <c r="A94" s="99"/>
      <c r="B94" s="65"/>
      <c r="C94" s="74"/>
      <c r="D94" s="74"/>
      <c r="E94" s="72"/>
      <c r="F94" s="141"/>
      <c r="G94" s="72"/>
      <c r="H94" s="89"/>
      <c r="I94" s="89"/>
      <c r="J94" s="89"/>
      <c r="K94" s="59"/>
      <c r="L94" s="59"/>
      <c r="M94" s="59"/>
      <c r="N94" s="59"/>
      <c r="O94" s="59"/>
      <c r="P94" s="60"/>
    </row>
    <row r="95" spans="1:21" s="55" customFormat="1" ht="15.6" customHeight="1" thickBot="1" x14ac:dyDescent="0.25">
      <c r="A95" s="99"/>
      <c r="B95" s="65"/>
      <c r="C95" s="74"/>
      <c r="D95" s="74"/>
      <c r="E95" s="72"/>
      <c r="F95" s="141"/>
      <c r="G95" s="72"/>
      <c r="H95" s="89"/>
      <c r="I95" s="89"/>
      <c r="J95" s="89"/>
      <c r="K95" s="59"/>
      <c r="L95" s="59"/>
      <c r="M95" s="59"/>
      <c r="N95" s="59"/>
      <c r="O95" s="59"/>
      <c r="P95" s="60"/>
    </row>
    <row r="96" spans="1:21" s="88" customFormat="1" ht="13.5" thickBot="1" x14ac:dyDescent="0.25">
      <c r="A96" s="99"/>
      <c r="B96" s="135" t="s">
        <v>47</v>
      </c>
      <c r="C96" s="131"/>
      <c r="D96" s="95" t="str">
        <f>IF(AND($F$29&gt;=5,$F$11=3),IF(ISBLANK(C96),"  Please enter required data",IF(ISNONTEXT(C96),"  Please enter required data","")),IF(ISBLANK(C96),"","  No entry should be made"))</f>
        <v/>
      </c>
      <c r="F96" s="140"/>
      <c r="H96" s="89"/>
      <c r="I96" s="89"/>
      <c r="J96" s="89"/>
      <c r="K96" s="97"/>
      <c r="L96" s="97"/>
      <c r="M96" s="97"/>
      <c r="N96" s="97"/>
      <c r="O96" s="97"/>
      <c r="P96" s="98"/>
    </row>
    <row r="97" spans="1:21" s="88" customFormat="1" ht="23.25" thickBot="1" x14ac:dyDescent="0.25">
      <c r="A97" s="99"/>
      <c r="B97" s="135" t="s">
        <v>34</v>
      </c>
      <c r="C97" s="131"/>
      <c r="D97" s="95" t="str">
        <f>IF(AND($F$29&gt;=5,$F$11=3),IF(ISBLANK(C97),"  Please enter required data",IF(ISNONTEXT(C97),"  Please enter required data","")),IF(ISBLANK(C97),"","  No entry should be made"))</f>
        <v/>
      </c>
      <c r="F97" s="97" t="s">
        <v>42</v>
      </c>
      <c r="H97" s="89"/>
      <c r="I97" s="89"/>
      <c r="J97" s="89"/>
      <c r="K97" s="97"/>
      <c r="L97" s="97"/>
      <c r="M97" s="97"/>
      <c r="N97" s="97"/>
      <c r="O97" s="97"/>
      <c r="P97" s="98"/>
    </row>
    <row r="98" spans="1:21" s="88" customFormat="1" thickBot="1" x14ac:dyDescent="0.25">
      <c r="A98" s="99"/>
      <c r="B98" s="135" t="s">
        <v>48</v>
      </c>
      <c r="C98" s="131"/>
      <c r="D98" s="95" t="str">
        <f>IF(AND($F$29&gt;=5,$F$11=3),IF(ISBLANK(C98),"  Please enter required data",IF(ISNONTEXT(C98),"  Please enter required data","")),IF(ISBLANK(C98),"","  No entry should be made"))</f>
        <v/>
      </c>
      <c r="F98" s="140"/>
      <c r="H98" s="89"/>
      <c r="I98" s="89"/>
      <c r="J98" s="89"/>
      <c r="Q98" s="101"/>
      <c r="R98" s="101"/>
      <c r="S98" s="102"/>
      <c r="T98" s="103"/>
      <c r="U98" s="103"/>
    </row>
    <row r="99" spans="1:21" s="88" customFormat="1" thickBot="1" x14ac:dyDescent="0.25">
      <c r="A99" s="99"/>
      <c r="B99" s="135" t="s">
        <v>21</v>
      </c>
      <c r="C99" s="131"/>
      <c r="D99" s="95" t="str">
        <f>IF(AND($F$29&gt;=5,$F$11=3),IF(ISBLANK(C99),"  Please enter required data",""),IF(ISBLANK(C99),"","  No entry should be made"))</f>
        <v/>
      </c>
      <c r="E99" s="104"/>
      <c r="F99" s="141"/>
      <c r="G99" s="104"/>
      <c r="H99" s="89"/>
      <c r="I99" s="89"/>
      <c r="J99" s="89"/>
      <c r="K99" s="97"/>
      <c r="L99" s="97"/>
      <c r="M99" s="97"/>
      <c r="N99" s="97"/>
      <c r="O99" s="97"/>
      <c r="P99" s="98"/>
    </row>
    <row r="100" spans="1:21" s="88" customFormat="1" thickBot="1" x14ac:dyDescent="0.25">
      <c r="A100" s="99"/>
      <c r="B100" s="135" t="s">
        <v>38</v>
      </c>
      <c r="C100" s="131"/>
      <c r="D100" s="95" t="str">
        <f>IF(AND($F$29&gt;=5,$F$11=3),IF(ISBLANK(C100),"  Please enter required data",""),IF(ISBLANK(C100),"","  No entry should be made"))</f>
        <v/>
      </c>
      <c r="E100" s="104"/>
      <c r="F100" s="141"/>
      <c r="G100" s="104"/>
      <c r="H100" s="89"/>
      <c r="I100" s="89"/>
      <c r="J100" s="89"/>
      <c r="K100" s="97"/>
      <c r="L100" s="97"/>
      <c r="M100" s="97"/>
      <c r="N100" s="97"/>
      <c r="O100" s="97"/>
      <c r="P100" s="98"/>
    </row>
    <row r="101" spans="1:21" s="88" customFormat="1" ht="15.6" customHeight="1" thickBot="1" x14ac:dyDescent="0.25">
      <c r="A101" s="99"/>
      <c r="B101" s="135" t="s">
        <v>39</v>
      </c>
      <c r="C101" s="137"/>
      <c r="D101" s="95" t="str">
        <f>IF(AND($F$29&gt;=5,$F$11=3),IF(IF(ISERROR(FIND("@",C101)),1,0)+IF(ISERROR(FIND(".",C101)),1,0)&gt;0,"  Please enter required data",""),IF(ISBLANK(C101),"","  No entry should be made"))</f>
        <v/>
      </c>
      <c r="E101" s="104"/>
      <c r="F101" s="143"/>
      <c r="G101" s="104"/>
      <c r="H101" s="89"/>
      <c r="I101" s="89"/>
      <c r="J101" s="89"/>
      <c r="K101" s="97"/>
      <c r="L101" s="97"/>
      <c r="M101" s="97"/>
      <c r="N101" s="97"/>
      <c r="O101" s="97"/>
      <c r="P101" s="98"/>
    </row>
    <row r="102" spans="1:21" s="88" customFormat="1" ht="9.9499999999999993" customHeight="1" x14ac:dyDescent="0.2">
      <c r="A102" s="99"/>
      <c r="B102" s="93"/>
      <c r="C102" s="94"/>
      <c r="D102" s="94"/>
      <c r="E102" s="104"/>
      <c r="F102" s="141"/>
      <c r="G102" s="104"/>
      <c r="H102" s="89"/>
      <c r="I102" s="89"/>
      <c r="J102" s="89"/>
      <c r="K102" s="97"/>
      <c r="L102" s="97"/>
      <c r="M102" s="97"/>
      <c r="N102" s="97"/>
      <c r="O102" s="97"/>
      <c r="P102" s="98"/>
    </row>
    <row r="103" spans="1:21" s="55" customFormat="1" ht="15" customHeight="1" x14ac:dyDescent="0.2">
      <c r="A103" s="99"/>
      <c r="B103" s="238" t="s">
        <v>74</v>
      </c>
      <c r="C103" s="167"/>
      <c r="D103" s="74"/>
      <c r="E103" s="72"/>
      <c r="F103" s="146" t="b">
        <v>0</v>
      </c>
      <c r="G103" s="100" t="str">
        <f>IF(F103=TRUE,"Domestic Manufacturer","")</f>
        <v/>
      </c>
      <c r="H103" s="89"/>
      <c r="I103" s="89"/>
      <c r="J103" s="89"/>
      <c r="K103" s="59"/>
      <c r="L103" s="59"/>
      <c r="M103" s="59"/>
      <c r="N103" s="59"/>
      <c r="O103" s="59"/>
      <c r="P103" s="60"/>
    </row>
    <row r="104" spans="1:21" s="55" customFormat="1" ht="27.75" customHeight="1" x14ac:dyDescent="0.2">
      <c r="A104" s="99"/>
      <c r="B104" s="238"/>
      <c r="C104" s="168"/>
      <c r="D104" s="95" t="str">
        <f>IF(AND($F$11=3,$F$29&gt;=5),IF(OR(F103=TRUE,F104=TRUE,F105=TRUE),"","  Please enter required data"),"")</f>
        <v/>
      </c>
      <c r="E104" s="72"/>
      <c r="F104" s="146" t="b">
        <v>0</v>
      </c>
      <c r="G104" s="100" t="str">
        <f>IF(F104=TRUE,"Importer","")</f>
        <v/>
      </c>
      <c r="H104" s="89"/>
      <c r="I104" s="89"/>
      <c r="J104" s="89"/>
      <c r="K104" s="59"/>
      <c r="L104" s="59"/>
      <c r="M104" s="59"/>
      <c r="N104" s="59"/>
      <c r="O104" s="59"/>
      <c r="P104" s="60"/>
    </row>
    <row r="105" spans="1:21" s="55" customFormat="1" ht="15" customHeight="1" x14ac:dyDescent="0.2">
      <c r="A105" s="99"/>
      <c r="B105" s="238"/>
      <c r="C105" s="169"/>
      <c r="D105" s="74"/>
      <c r="E105" s="72"/>
      <c r="F105" s="146" t="b">
        <v>0</v>
      </c>
      <c r="G105" s="100" t="str">
        <f>IF(F105=TRUE,"Private Labeler","")</f>
        <v/>
      </c>
      <c r="H105" s="89"/>
      <c r="I105" s="89"/>
      <c r="J105" s="89"/>
      <c r="K105" s="59"/>
      <c r="L105" s="59"/>
      <c r="M105" s="59"/>
      <c r="N105" s="59"/>
      <c r="O105" s="59"/>
      <c r="P105" s="60"/>
    </row>
    <row r="106" spans="1:21" s="55" customFormat="1" ht="9.9499999999999993" customHeight="1" thickBot="1" x14ac:dyDescent="0.25">
      <c r="A106" s="99"/>
      <c r="B106" s="65"/>
      <c r="C106" s="74"/>
      <c r="D106" s="74"/>
      <c r="E106" s="72"/>
      <c r="F106" s="141"/>
      <c r="G106" s="72"/>
      <c r="H106" s="89"/>
      <c r="I106" s="89"/>
      <c r="J106" s="89"/>
      <c r="K106" s="59"/>
      <c r="L106" s="59"/>
      <c r="M106" s="59"/>
      <c r="N106" s="59"/>
      <c r="O106" s="59"/>
      <c r="P106" s="60"/>
    </row>
    <row r="107" spans="1:21" s="55" customFormat="1" ht="34.5" thickBot="1" x14ac:dyDescent="0.25">
      <c r="A107" s="99"/>
      <c r="B107" s="138" t="s">
        <v>71</v>
      </c>
      <c r="C107" s="132"/>
      <c r="D107" s="95" t="str">
        <f>IF(AND($F$29&gt;=5,$F$11=3,F104=TRUE),"",IF(ISBLANK(C107),"","  No entry should be made"))</f>
        <v/>
      </c>
      <c r="E107" s="72"/>
      <c r="F107" s="141"/>
      <c r="G107" s="72"/>
      <c r="H107" s="89"/>
      <c r="I107" s="89"/>
      <c r="J107" s="89"/>
      <c r="K107" s="59"/>
      <c r="L107" s="59"/>
      <c r="M107" s="59"/>
      <c r="N107" s="59"/>
      <c r="O107" s="59"/>
      <c r="P107" s="60"/>
    </row>
    <row r="108" spans="1:21" s="55" customFormat="1" ht="9.9499999999999993" customHeight="1" thickBot="1" x14ac:dyDescent="0.25">
      <c r="A108" s="99"/>
      <c r="B108" s="69"/>
      <c r="C108" s="64"/>
      <c r="D108" s="56"/>
      <c r="F108" s="89"/>
      <c r="G108" s="71"/>
      <c r="H108" s="114"/>
      <c r="I108" s="89"/>
      <c r="J108" s="89"/>
      <c r="K108" s="59"/>
      <c r="L108" s="59"/>
      <c r="M108" s="59"/>
      <c r="N108" s="59"/>
      <c r="O108" s="59"/>
      <c r="P108" s="60"/>
    </row>
    <row r="109" spans="1:21" s="55" customFormat="1" ht="23.25" thickBot="1" x14ac:dyDescent="0.25">
      <c r="A109" s="99"/>
      <c r="B109" s="138" t="s">
        <v>40</v>
      </c>
      <c r="C109" s="132"/>
      <c r="D109" s="95" t="str">
        <f>IF(AND($F$29&gt;=5,$F$11=3,F105=TRUE),IF(ISBLANK(C109),"  Please enter required data",""),IF(ISBLANK(C109),"","  No entry should be made"))</f>
        <v/>
      </c>
      <c r="E109" s="72"/>
      <c r="F109" s="141"/>
      <c r="G109" s="72"/>
      <c r="H109" s="89"/>
      <c r="I109" s="89"/>
      <c r="J109" s="89"/>
      <c r="K109" s="59"/>
      <c r="L109" s="59"/>
      <c r="M109" s="59"/>
      <c r="N109" s="59"/>
      <c r="O109" s="59"/>
      <c r="P109" s="60"/>
    </row>
    <row r="110" spans="1:21" s="55" customFormat="1" ht="20.100000000000001" customHeight="1" thickBot="1" x14ac:dyDescent="0.25">
      <c r="A110" s="149"/>
      <c r="B110" s="153"/>
      <c r="C110" s="154"/>
      <c r="D110" s="154"/>
      <c r="E110" s="72"/>
      <c r="F110" s="141"/>
      <c r="G110" s="72"/>
      <c r="H110" s="89"/>
      <c r="I110" s="89"/>
      <c r="J110" s="89"/>
      <c r="K110" s="59"/>
      <c r="L110" s="59"/>
      <c r="M110" s="59"/>
      <c r="N110" s="59"/>
      <c r="O110" s="59"/>
      <c r="P110" s="60"/>
    </row>
    <row r="111" spans="1:21" s="55" customFormat="1" ht="20.100000000000001" customHeight="1" x14ac:dyDescent="0.2">
      <c r="A111" s="99"/>
      <c r="B111" s="155" t="s">
        <v>55</v>
      </c>
      <c r="C111" s="74"/>
      <c r="D111" s="74"/>
      <c r="E111" s="72"/>
      <c r="F111" s="141"/>
      <c r="G111" s="72"/>
      <c r="H111" s="89"/>
      <c r="I111" s="89"/>
      <c r="J111" s="89"/>
      <c r="K111" s="59"/>
      <c r="L111" s="59"/>
      <c r="M111" s="59"/>
      <c r="N111" s="59"/>
      <c r="O111" s="59"/>
      <c r="P111" s="60"/>
    </row>
    <row r="112" spans="1:21" s="55" customFormat="1" ht="17.100000000000001" customHeight="1" x14ac:dyDescent="0.2">
      <c r="A112" s="99"/>
      <c r="B112" s="106" t="str">
        <f>"Compliance Statement "&amp;IF(F11=1,"- Domestic Manufacturer",IF(F11=2,"- Importer",IF(F11=3,"- Third-Party Representative","")))</f>
        <v xml:space="preserve">Compliance Statement </v>
      </c>
      <c r="F112" s="89"/>
      <c r="H112" s="89"/>
      <c r="I112" s="89"/>
      <c r="J112" s="89"/>
      <c r="Q112" s="57"/>
      <c r="R112" s="57"/>
      <c r="S112" s="63"/>
      <c r="T112" s="62"/>
      <c r="U112" s="62"/>
    </row>
    <row r="113" spans="1:83" s="55" customFormat="1" ht="124.5" customHeight="1" x14ac:dyDescent="0.2">
      <c r="A113" s="99"/>
      <c r="B113" s="237" t="str">
        <f>IF(F11=0,"SELECT SUBMITTER TYPE AT THE TOP OF THIS WORKSHEET",IF(F11=1,F113,IF(F11=2,F113,IF(F11=3,G113,"Error in Submitter Type"))))</f>
        <v>SELECT SUBMITTER TYPE AT THE TOP OF THIS WORKSHEET</v>
      </c>
      <c r="C113" s="237"/>
      <c r="D113" s="237"/>
      <c r="E113" s="73"/>
      <c r="F113" s="165" t="s">
        <v>72</v>
      </c>
      <c r="G113" s="165" t="s">
        <v>73</v>
      </c>
      <c r="H113" s="115"/>
      <c r="I113" s="89"/>
      <c r="J113" s="89"/>
      <c r="K113" s="63"/>
      <c r="L113" s="63"/>
      <c r="M113" s="63"/>
      <c r="N113" s="63"/>
      <c r="O113" s="63"/>
      <c r="R113" s="63"/>
      <c r="S113" s="62"/>
      <c r="T113" s="62"/>
      <c r="U113" s="57"/>
    </row>
    <row r="114" spans="1:83" s="55" customFormat="1" ht="6" customHeight="1" thickBot="1" x14ac:dyDescent="0.25">
      <c r="A114" s="99"/>
      <c r="F114" s="89"/>
      <c r="H114" s="89"/>
      <c r="I114" s="89"/>
      <c r="J114" s="89"/>
    </row>
    <row r="115" spans="1:83" s="101" customFormat="1" ht="23.25" thickBot="1" x14ac:dyDescent="0.25">
      <c r="A115" s="126"/>
      <c r="B115" s="107" t="s">
        <v>26</v>
      </c>
      <c r="C115" s="130"/>
      <c r="D115" s="95" t="str">
        <f>IF(ISBLANK(C115),"  Please enter required data",IF(ISNONTEXT(C115),"  Please enter required data",""))</f>
        <v xml:space="preserve">  Please enter required data</v>
      </c>
      <c r="E115" s="111"/>
      <c r="F115" s="144"/>
      <c r="G115" s="111"/>
      <c r="H115" s="116"/>
      <c r="I115" s="116"/>
      <c r="J115" s="116"/>
    </row>
    <row r="116" spans="1:83" s="101" customFormat="1" ht="13.5" customHeight="1" thickBot="1" x14ac:dyDescent="0.25">
      <c r="A116" s="125"/>
      <c r="B116" s="108" t="s">
        <v>25</v>
      </c>
      <c r="C116" s="133"/>
      <c r="D116" s="124" t="str">
        <f>IF(IF(ISERROR(FIND("@",C116)),1,0)+IF(ISERROR(FIND(".",C116)),1,0)&gt;0,"  Please enter required data"," ")</f>
        <v xml:space="preserve">  Please enter required data</v>
      </c>
      <c r="E116" s="112"/>
      <c r="F116" s="117"/>
      <c r="G116" s="102"/>
      <c r="H116" s="116"/>
      <c r="I116" s="116"/>
      <c r="J116" s="116"/>
      <c r="L116" s="102"/>
      <c r="M116" s="127"/>
      <c r="N116" s="127"/>
    </row>
    <row r="117" spans="1:83" s="101" customFormat="1" ht="13.5" customHeight="1" thickBot="1" x14ac:dyDescent="0.25">
      <c r="B117" s="108" t="s">
        <v>27</v>
      </c>
      <c r="C117" s="134"/>
      <c r="D117" s="123" t="str">
        <f>IF(ISNUMBER(C117),"","  Please enter required data")</f>
        <v xml:space="preserve">  Please enter required data</v>
      </c>
      <c r="E117" s="128"/>
      <c r="F117" s="117"/>
      <c r="H117" s="117"/>
      <c r="I117" s="117"/>
      <c r="J117" s="117"/>
      <c r="N117" s="127"/>
      <c r="CE117" s="129"/>
    </row>
    <row r="118" spans="1:83" ht="13.5" thickBot="1" x14ac:dyDescent="0.25">
      <c r="A118" s="178"/>
      <c r="B118" s="179"/>
      <c r="C118" s="179"/>
      <c r="D118" s="179"/>
    </row>
    <row r="120" spans="1:83" x14ac:dyDescent="0.2">
      <c r="B120" s="180" t="s">
        <v>78</v>
      </c>
      <c r="C120" s="105"/>
      <c r="D120" s="105"/>
    </row>
    <row r="121" spans="1:83" x14ac:dyDescent="0.2">
      <c r="B121" s="181"/>
      <c r="C121" s="105"/>
      <c r="D121" s="105"/>
    </row>
    <row r="122" spans="1:83" x14ac:dyDescent="0.2">
      <c r="B122" s="180" t="s">
        <v>79</v>
      </c>
      <c r="C122" s="105"/>
      <c r="D122" s="105"/>
    </row>
    <row r="123" spans="1:83" x14ac:dyDescent="0.2">
      <c r="B123" s="180" t="s">
        <v>80</v>
      </c>
      <c r="C123" s="105"/>
      <c r="D123" s="105"/>
    </row>
    <row r="124" spans="1:83" x14ac:dyDescent="0.2">
      <c r="B124" s="182"/>
      <c r="C124" s="105"/>
      <c r="D124" s="105"/>
    </row>
    <row r="125" spans="1:83" ht="234.95" customHeight="1" x14ac:dyDescent="0.2">
      <c r="B125" s="234" t="s">
        <v>81</v>
      </c>
      <c r="C125" s="234"/>
      <c r="D125" s="234"/>
    </row>
  </sheetData>
  <sheetProtection password="E076" sheet="1"/>
  <mergeCells count="9">
    <mergeCell ref="B125:D125"/>
    <mergeCell ref="B14:C14"/>
    <mergeCell ref="B27:D27"/>
    <mergeCell ref="B113:D113"/>
    <mergeCell ref="B39:B41"/>
    <mergeCell ref="B55:B57"/>
    <mergeCell ref="B71:B73"/>
    <mergeCell ref="B87:B89"/>
    <mergeCell ref="B103:B105"/>
  </mergeCells>
  <phoneticPr fontId="0" type="noConversion"/>
  <conditionalFormatting sqref="D18:D22">
    <cfRule type="expression" dxfId="89" priority="228" stopIfTrue="1">
      <formula>ISBLANK(C18)</formula>
    </cfRule>
  </conditionalFormatting>
  <conditionalFormatting sqref="D117">
    <cfRule type="expression" dxfId="88" priority="182" stopIfTrue="1">
      <formula>ISNUMBER(C117)</formula>
    </cfRule>
  </conditionalFormatting>
  <conditionalFormatting sqref="C117">
    <cfRule type="expression" dxfId="87" priority="181" stopIfTrue="1">
      <formula>ISNUMBER(C117)</formula>
    </cfRule>
  </conditionalFormatting>
  <conditionalFormatting sqref="D23">
    <cfRule type="expression" dxfId="86" priority="172" stopIfTrue="1">
      <formula>ISBLANK(C23)</formula>
    </cfRule>
  </conditionalFormatting>
  <conditionalFormatting sqref="C23">
    <cfRule type="expression" dxfId="85" priority="174" stopIfTrue="1">
      <formula>ISNONTEXT(C23)</formula>
    </cfRule>
  </conditionalFormatting>
  <conditionalFormatting sqref="D115">
    <cfRule type="expression" dxfId="84" priority="171" stopIfTrue="1">
      <formula>ISBLANK(C115)</formula>
    </cfRule>
  </conditionalFormatting>
  <conditionalFormatting sqref="C115">
    <cfRule type="expression" dxfId="83" priority="170" stopIfTrue="1">
      <formula>ISNONTEXT(C115)</formula>
    </cfRule>
  </conditionalFormatting>
  <conditionalFormatting sqref="D116">
    <cfRule type="expression" dxfId="82" priority="166" stopIfTrue="1">
      <formula>ISBLANK(C116)</formula>
    </cfRule>
  </conditionalFormatting>
  <conditionalFormatting sqref="C116">
    <cfRule type="expression" dxfId="81" priority="168" stopIfTrue="1">
      <formula>ISNONTEXT(C116)</formula>
    </cfRule>
  </conditionalFormatting>
  <conditionalFormatting sqref="D24:D25">
    <cfRule type="expression" dxfId="80" priority="154" stopIfTrue="1">
      <formula>IF(F11=2,FALSE,IF(ISBLANK(C24),FALSE,TRUE))</formula>
    </cfRule>
  </conditionalFormatting>
  <conditionalFormatting sqref="C43">
    <cfRule type="expression" dxfId="79" priority="152" stopIfTrue="1">
      <formula>IF(AND($F$29&gt;=1,$F$11=3,F40=TRUE),FALSE,IF(ISBLANK(C43),FALSE,TRUE))</formula>
    </cfRule>
  </conditionalFormatting>
  <conditionalFormatting sqref="C24:C25">
    <cfRule type="expression" dxfId="78" priority="156" stopIfTrue="1">
      <formula>IF(F11=2,FALSE,IF(ISBLANK(C24),FALSE,TRUE))</formula>
    </cfRule>
  </conditionalFormatting>
  <conditionalFormatting sqref="D12">
    <cfRule type="expression" dxfId="77" priority="111" stopIfTrue="1">
      <formula>IF(OR(F11=1,F11=2,F11=3),FALSE,TRUE)</formula>
    </cfRule>
  </conditionalFormatting>
  <conditionalFormatting sqref="B11:B13">
    <cfRule type="expression" dxfId="76" priority="110" stopIfTrue="1">
      <formula>IF(OR($F$11=1,$F$11=2,$F$11=3),FALSE,TRUE)</formula>
    </cfRule>
  </conditionalFormatting>
  <conditionalFormatting sqref="C18:C20">
    <cfRule type="expression" dxfId="75" priority="184" stopIfTrue="1">
      <formula>ISNONTEXT(C18)</formula>
    </cfRule>
  </conditionalFormatting>
  <conditionalFormatting sqref="C21:C22">
    <cfRule type="expression" dxfId="74" priority="109" stopIfTrue="1">
      <formula>ISBLANK(C21)</formula>
    </cfRule>
  </conditionalFormatting>
  <conditionalFormatting sqref="D29">
    <cfRule type="expression" dxfId="73" priority="107" stopIfTrue="1">
      <formula>IF(F11=3,IF(ISNUMBER(C29),FALSE,TRUE),IF(ISBLANK(C29),FALSE,TRUE))</formula>
    </cfRule>
  </conditionalFormatting>
  <conditionalFormatting sqref="C29">
    <cfRule type="expression" dxfId="72" priority="106" stopIfTrue="1">
      <formula>IF(F11=3,IF(OR(C29=1,C29=2,C29=3,C29=4,C29=5),FALSE,TRUE),IF(ISBLANK(C29),FALSE,TRUE))</formula>
    </cfRule>
  </conditionalFormatting>
  <conditionalFormatting sqref="D35:D36">
    <cfRule type="expression" dxfId="71" priority="105" stopIfTrue="1">
      <formula>IF(AND($F$29&gt;=1,$F$11=3),IF(ISBLANK(C35),TRUE,FALSE),IF(ISBLANK(C35),FALSE,TRUE))</formula>
    </cfRule>
  </conditionalFormatting>
  <conditionalFormatting sqref="D37">
    <cfRule type="expression" dxfId="70" priority="104" stopIfTrue="1">
      <formula>IF(AND($F$29&gt;=1,$F$11=3),IF(IF(ISERROR(FIND("@",C37)),1,0)+IF(ISERROR(FIND(".",C37)),1,0)&gt;0,TRUE,FALSE),IF(ISBLANK(C37),FALSE,TRUE))</formula>
    </cfRule>
  </conditionalFormatting>
  <conditionalFormatting sqref="C39:C41">
    <cfRule type="expression" dxfId="69" priority="96" stopIfTrue="1">
      <formula>IF(AND($F$11=3,$F$29&gt;=1),IF(OR($F$39=TRUE,$F$40=TRUE,$F$41=TRUE),FALSE,TRUE),FALSE)</formula>
    </cfRule>
  </conditionalFormatting>
  <conditionalFormatting sqref="D40">
    <cfRule type="expression" dxfId="68" priority="95" stopIfTrue="1">
      <formula>IF(AND($F$11=3,$F$29&gt;=1),IF(OR(F39=TRUE,F40=TRUE,F41=TRUE),FALSE,TRUE),FALSE)</formula>
    </cfRule>
  </conditionalFormatting>
  <conditionalFormatting sqref="C55:C57">
    <cfRule type="expression" dxfId="67" priority="93" stopIfTrue="1">
      <formula>IF(AND($F$11=3,$F$29&gt;=2),IF(OR($F$55=TRUE,$F$56=TRUE,$F$57=TRUE),FALSE,TRUE),FALSE)</formula>
    </cfRule>
  </conditionalFormatting>
  <conditionalFormatting sqref="C71:C73">
    <cfRule type="expression" dxfId="66" priority="89" stopIfTrue="1">
      <formula>IF(AND($F$11=3,$F$29&gt;=3),IF(OR($F$71=TRUE,$F$72=TRUE,$F$73=TRUE),FALSE,TRUE),FALSE)</formula>
    </cfRule>
  </conditionalFormatting>
  <conditionalFormatting sqref="C87:C89">
    <cfRule type="expression" dxfId="65" priority="88" stopIfTrue="1">
      <formula>IF(AND($F$11=3,$F$29&gt;=4),IF(OR($F$87=TRUE,$F$88=TRUE,$F$89=TRUE),FALSE,TRUE),FALSE)</formula>
    </cfRule>
  </conditionalFormatting>
  <conditionalFormatting sqref="C103:C105">
    <cfRule type="expression" dxfId="64" priority="87" stopIfTrue="1">
      <formula>IF(AND($F$11=3,$F$29&gt;=5),IF(OR($F$103=TRUE,$F$104=TRUE,$F$105=TRUE),FALSE,TRUE),FALSE)</formula>
    </cfRule>
  </conditionalFormatting>
  <conditionalFormatting sqref="D43">
    <cfRule type="expression" dxfId="63" priority="85" stopIfTrue="1">
      <formula>IF(AND($F$29&gt;=1,$F$11=3,F40=TRUE),FALSE,IF(ISBLANK(C43),FALSE,TRUE))</formula>
    </cfRule>
  </conditionalFormatting>
  <conditionalFormatting sqref="C32:C34">
    <cfRule type="expression" dxfId="62" priority="84" stopIfTrue="1">
      <formula>IF(AND($F$29&gt;=1,$F$11=3),IF(ISBLANK(C32),TRUE,IF(ISNONTEXT(C32),TRUE,FALSE)),IF(ISBLANK(C32),FALSE,TRUE))</formula>
    </cfRule>
  </conditionalFormatting>
  <conditionalFormatting sqref="C37">
    <cfRule type="expression" dxfId="61" priority="83" stopIfTrue="1">
      <formula>IF(AND($F$29&gt;=1,$F$11=3),IF(IF(ISERROR(FIND("@",C37)),1,0)+IF(ISERROR(FIND(".",C37)),1,0)&gt;0,TRUE,FALSE),IF(ISBLANK(C37),FALSE,TRUE))</formula>
    </cfRule>
  </conditionalFormatting>
  <conditionalFormatting sqref="D45">
    <cfRule type="expression" dxfId="60" priority="65" stopIfTrue="1">
      <formula>IF(AND($F$29&gt;=1,$F$11=3,F41=TRUE),IF(ISBLANK(C45),TRUE,FALSE),IF(ISBLANK(C45),FALSE,TRUE))</formula>
    </cfRule>
  </conditionalFormatting>
  <conditionalFormatting sqref="C45">
    <cfRule type="expression" dxfId="59" priority="64" stopIfTrue="1">
      <formula>IF(AND($F$29&gt;=1,$F$11=3,F41=TRUE),IF(ISBLANK(C45),TRUE,FALSE),IF(ISBLANK(C45),FALSE,TRUE))</formula>
    </cfRule>
  </conditionalFormatting>
  <conditionalFormatting sqref="C59">
    <cfRule type="expression" dxfId="58" priority="47" stopIfTrue="1">
      <formula>IF(AND($F$29&gt;=2,$F$11=3,F56=TRUE),FALSE,IF(ISBLANK(C59),FALSE,TRUE))</formula>
    </cfRule>
  </conditionalFormatting>
  <conditionalFormatting sqref="C75">
    <cfRule type="expression" dxfId="57" priority="46" stopIfTrue="1">
      <formula>IF(AND($F$29&gt;=3,$F$11=3,F72=TRUE),FALSE,IF(ISBLANK(C75),FALSE,TRUE))</formula>
    </cfRule>
  </conditionalFormatting>
  <conditionalFormatting sqref="C91">
    <cfRule type="expression" dxfId="56" priority="45" stopIfTrue="1">
      <formula>IF(AND($F$29&gt;=4,$F$11=3,F88=TRUE),FALSE,IF(ISBLANK(C91),FALSE,TRUE))</formula>
    </cfRule>
  </conditionalFormatting>
  <conditionalFormatting sqref="C107">
    <cfRule type="expression" dxfId="55" priority="44" stopIfTrue="1">
      <formula>IF(AND($F$29&gt;=5,$F$11=3,F104=TRUE),FALSE,IF(ISBLANK(C107),FALSE,TRUE))</formula>
    </cfRule>
  </conditionalFormatting>
  <conditionalFormatting sqref="C61">
    <cfRule type="expression" dxfId="54" priority="43" stopIfTrue="1">
      <formula>IF(AND($F$29&gt;=2,$F$11=3,F57=TRUE),IF(ISBLANK(C61),TRUE,FALSE),IF(ISBLANK(C61),FALSE,TRUE))</formula>
    </cfRule>
  </conditionalFormatting>
  <conditionalFormatting sqref="C77">
    <cfRule type="expression" dxfId="53" priority="42" stopIfTrue="1">
      <formula>IF(AND($F$29&gt;=3,$F$11=3,F73=TRUE),IF(ISBLANK(C77),TRUE,FALSE),IF(ISBLANK(C77),FALSE,TRUE))</formula>
    </cfRule>
  </conditionalFormatting>
  <conditionalFormatting sqref="C93">
    <cfRule type="expression" dxfId="52" priority="41" stopIfTrue="1">
      <formula>IF(AND($F$29&gt;=4,$F$11=3,F89=TRUE),IF(ISBLANK(C93),TRUE,FALSE),IF(ISBLANK(C93),FALSE,TRUE))</formula>
    </cfRule>
  </conditionalFormatting>
  <conditionalFormatting sqref="C109">
    <cfRule type="expression" dxfId="51" priority="40" stopIfTrue="1">
      <formula>IF(AND($F$29&gt;=5,$F$11=3,F105=TRUE),IF(ISBLANK(C109),TRUE,FALSE),IF(ISBLANK(C109),FALSE,TRUE))</formula>
    </cfRule>
  </conditionalFormatting>
  <conditionalFormatting sqref="D32:D34">
    <cfRule type="expression" dxfId="50" priority="39" stopIfTrue="1">
      <formula>IF(AND($F$29&gt;=1,$F$11=3),IF(ISBLANK(C32),TRUE,IF(ISNONTEXT(C32),TRUE,FALSE)),IF(ISBLANK(C32),FALSE,TRUE))</formula>
    </cfRule>
  </conditionalFormatting>
  <conditionalFormatting sqref="C35:C36">
    <cfRule type="expression" dxfId="49" priority="38" stopIfTrue="1">
      <formula>IF(AND($F$29&gt;=1,$F$11=3),IF(ISBLANK(C35),TRUE,FALSE),IF(ISBLANK(C35),FALSE,TRUE))</formula>
    </cfRule>
  </conditionalFormatting>
  <conditionalFormatting sqref="D51:D52">
    <cfRule type="expression" dxfId="48" priority="37" stopIfTrue="1">
      <formula>IF(AND($F$29&gt;=2,$F$11=3),IF(ISBLANK(C51),TRUE,FALSE),IF(ISBLANK(C51),FALSE,TRUE))</formula>
    </cfRule>
  </conditionalFormatting>
  <conditionalFormatting sqref="D53">
    <cfRule type="expression" dxfId="47" priority="36" stopIfTrue="1">
      <formula>IF(AND($F$29&gt;=2,$F$11=3),IF(IF(ISERROR(FIND("@",C53)),1,0)+IF(ISERROR(FIND(".",C53)),1,0)&gt;0,TRUE,FALSE),IF(ISBLANK(C53),FALSE,TRUE))</formula>
    </cfRule>
  </conditionalFormatting>
  <conditionalFormatting sqref="C48:C50">
    <cfRule type="expression" dxfId="46" priority="35" stopIfTrue="1">
      <formula>IF(AND($F$29&gt;=2,$F$11=3),IF(ISBLANK(C48),TRUE,IF(ISNONTEXT(C48),TRUE,FALSE)),IF(ISBLANK(C48),FALSE,TRUE))</formula>
    </cfRule>
  </conditionalFormatting>
  <conditionalFormatting sqref="C53">
    <cfRule type="expression" dxfId="45" priority="34" stopIfTrue="1">
      <formula>IF(AND($F$29&gt;=2,$F$11=3),IF(IF(ISERROR(FIND("@",C53)),1,0)+IF(ISERROR(FIND(".",C53)),1,0)&gt;0,TRUE,FALSE),IF(ISBLANK(C53),FALSE,TRUE))</formula>
    </cfRule>
  </conditionalFormatting>
  <conditionalFormatting sqref="D48:D50">
    <cfRule type="expression" dxfId="44" priority="33" stopIfTrue="1">
      <formula>IF(AND($F$29&gt;=2,$F$11=3),IF(ISBLANK(C48),TRUE,IF(ISNONTEXT(C48),TRUE,FALSE)),IF(ISBLANK(C48),FALSE,TRUE))</formula>
    </cfRule>
  </conditionalFormatting>
  <conditionalFormatting sqref="C51:C52">
    <cfRule type="expression" dxfId="43" priority="32" stopIfTrue="1">
      <formula>IF(AND($F$29&gt;=2,$F$11=3),IF(ISBLANK(C51),TRUE,FALSE),IF(ISBLANK(C51),FALSE,TRUE))</formula>
    </cfRule>
  </conditionalFormatting>
  <conditionalFormatting sqref="D67:D68">
    <cfRule type="expression" dxfId="42" priority="31" stopIfTrue="1">
      <formula>IF(AND($F$29&gt;=3,$F$11=3),IF(ISBLANK(C67),TRUE,FALSE),IF(ISBLANK(C67),FALSE,TRUE))</formula>
    </cfRule>
  </conditionalFormatting>
  <conditionalFormatting sqref="D69">
    <cfRule type="expression" dxfId="41" priority="30" stopIfTrue="1">
      <formula>IF(AND($F$29&gt;=3,$F$11=3),IF(IF(ISERROR(FIND("@",C69)),1,0)+IF(ISERROR(FIND(".",C69)),1,0)&gt;0,TRUE,FALSE),IF(ISBLANK(C69),FALSE,TRUE))</formula>
    </cfRule>
  </conditionalFormatting>
  <conditionalFormatting sqref="C64:C66">
    <cfRule type="expression" dxfId="40" priority="29" stopIfTrue="1">
      <formula>IF(AND($F$29&gt;=3,$F$11=3),IF(ISBLANK(C64),TRUE,IF(ISNONTEXT(C64),TRUE,FALSE)),IF(ISBLANK(C64),FALSE,TRUE))</formula>
    </cfRule>
  </conditionalFormatting>
  <conditionalFormatting sqref="C69">
    <cfRule type="expression" dxfId="39" priority="28" stopIfTrue="1">
      <formula>IF(AND($F$29&gt;=3,$F$11=3),IF(IF(ISERROR(FIND("@",C69)),1,0)+IF(ISERROR(FIND(".",C69)),1,0)&gt;0,TRUE,FALSE),IF(ISBLANK(C69),FALSE,TRUE))</formula>
    </cfRule>
  </conditionalFormatting>
  <conditionalFormatting sqref="D64:D66">
    <cfRule type="expression" dxfId="38" priority="27" stopIfTrue="1">
      <formula>IF(AND($F$29&gt;=3,$F$11=3),IF(ISBLANK(C64),TRUE,IF(ISNONTEXT(C64),TRUE,FALSE)),IF(ISBLANK(C64),FALSE,TRUE))</formula>
    </cfRule>
  </conditionalFormatting>
  <conditionalFormatting sqref="C67:C68">
    <cfRule type="expression" dxfId="37" priority="26" stopIfTrue="1">
      <formula>IF(AND($F$29&gt;=3,$F$11=3),IF(ISBLANK(C67),TRUE,FALSE),IF(ISBLANK(C67),FALSE,TRUE))</formula>
    </cfRule>
  </conditionalFormatting>
  <conditionalFormatting sqref="D83:D84">
    <cfRule type="expression" dxfId="36" priority="25" stopIfTrue="1">
      <formula>IF(AND($F$29&gt;=4,$F$11=3),IF(ISBLANK(C83),TRUE,FALSE),IF(ISBLANK(C83),FALSE,TRUE))</formula>
    </cfRule>
  </conditionalFormatting>
  <conditionalFormatting sqref="D85">
    <cfRule type="expression" dxfId="35" priority="24" stopIfTrue="1">
      <formula>IF(AND($F$29&gt;=4,$F$11=3),IF(IF(ISERROR(FIND("@",C85)),1,0)+IF(ISERROR(FIND(".",C85)),1,0)&gt;0,TRUE,FALSE),IF(ISBLANK(C85),FALSE,TRUE))</formula>
    </cfRule>
  </conditionalFormatting>
  <conditionalFormatting sqref="C80:C82">
    <cfRule type="expression" dxfId="34" priority="23" stopIfTrue="1">
      <formula>IF(AND($F$29&gt;=4,$F$11=3),IF(ISBLANK(C80),TRUE,IF(ISNONTEXT(C80),TRUE,FALSE)),IF(ISBLANK(C80),FALSE,TRUE))</formula>
    </cfRule>
  </conditionalFormatting>
  <conditionalFormatting sqref="C85">
    <cfRule type="expression" dxfId="33" priority="22" stopIfTrue="1">
      <formula>IF(AND($F$29&gt;=4,$F$11=3),IF(IF(ISERROR(FIND("@",C85)),1,0)+IF(ISERROR(FIND(".",C85)),1,0)&gt;0,TRUE,FALSE),IF(ISBLANK(C85),FALSE,TRUE))</formula>
    </cfRule>
  </conditionalFormatting>
  <conditionalFormatting sqref="D80:D82">
    <cfRule type="expression" dxfId="32" priority="21" stopIfTrue="1">
      <formula>IF(AND($F$29&gt;=4,$F$11=3),IF(ISBLANK(C80),TRUE,IF(ISNONTEXT(C80),TRUE,FALSE)),IF(ISBLANK(C80),FALSE,TRUE))</formula>
    </cfRule>
  </conditionalFormatting>
  <conditionalFormatting sqref="C83:C84">
    <cfRule type="expression" dxfId="31" priority="20" stopIfTrue="1">
      <formula>IF(AND($F$29&gt;=4,$F$11=3),IF(ISBLANK(C83),TRUE,FALSE),IF(ISBLANK(C83),FALSE,TRUE))</formula>
    </cfRule>
  </conditionalFormatting>
  <conditionalFormatting sqref="D99:D100">
    <cfRule type="expression" dxfId="30" priority="19" stopIfTrue="1">
      <formula>IF(AND($F$29&gt;=5,$F$11=3),IF(ISBLANK(C99),TRUE,FALSE),IF(ISBLANK(C99),FALSE,TRUE))</formula>
    </cfRule>
  </conditionalFormatting>
  <conditionalFormatting sqref="D101">
    <cfRule type="expression" dxfId="29" priority="18" stopIfTrue="1">
      <formula>IF(AND($F$29&gt;=5,$F$11=3),IF(IF(ISERROR(FIND("@",C101)),1,0)+IF(ISERROR(FIND(".",C101)),1,0)&gt;0,TRUE,FALSE),IF(ISBLANK(C101),FALSE,TRUE))</formula>
    </cfRule>
  </conditionalFormatting>
  <conditionalFormatting sqref="C96:C98">
    <cfRule type="expression" dxfId="28" priority="17" stopIfTrue="1">
      <formula>IF(AND($F$29&gt;=5,$F$11=3),IF(ISBLANK(C96),TRUE,IF(ISNONTEXT(C96),TRUE,FALSE)),IF(ISBLANK(C96),FALSE,TRUE))</formula>
    </cfRule>
  </conditionalFormatting>
  <conditionalFormatting sqref="C101">
    <cfRule type="expression" dxfId="27" priority="16" stopIfTrue="1">
      <formula>IF(AND($F$29&gt;=5,$F$11=3),IF(IF(ISERROR(FIND("@",C101)),1,0)+IF(ISERROR(FIND(".",C101)),1,0)&gt;0,TRUE,FALSE),IF(ISBLANK(C101),FALSE,TRUE))</formula>
    </cfRule>
  </conditionalFormatting>
  <conditionalFormatting sqref="D96:D98">
    <cfRule type="expression" dxfId="26" priority="15" stopIfTrue="1">
      <formula>IF(AND($F$29&gt;=5,$F$11=3),IF(ISBLANK(C96),TRUE,IF(ISNONTEXT(C96),TRUE,FALSE)),IF(ISBLANK(C96),FALSE,TRUE))</formula>
    </cfRule>
  </conditionalFormatting>
  <conditionalFormatting sqref="C99:C100">
    <cfRule type="expression" dxfId="25" priority="14" stopIfTrue="1">
      <formula>IF(AND($F$29&gt;=5,$F$11=3),IF(ISBLANK(C99),TRUE,FALSE),IF(ISBLANK(C99),FALSE,TRUE))</formula>
    </cfRule>
  </conditionalFormatting>
  <conditionalFormatting sqref="D5 D7">
    <cfRule type="cellIs" dxfId="24" priority="229" stopIfTrue="1" operator="equal">
      <formula>"Error"</formula>
    </cfRule>
    <cfRule type="cellIs" dxfId="23" priority="231" stopIfTrue="1" operator="equal">
      <formula>"OK"</formula>
    </cfRule>
  </conditionalFormatting>
  <conditionalFormatting sqref="B113:D113">
    <cfRule type="expression" dxfId="22" priority="13" stopIfTrue="1">
      <formula>IF(OR(F11=1,F11=2,F11=3),FALSE,TRUE)</formula>
    </cfRule>
  </conditionalFormatting>
  <conditionalFormatting sqref="D56">
    <cfRule type="expression" dxfId="21" priority="12" stopIfTrue="1">
      <formula>IF(AND($F$11=3,$F$29&gt;=2),IF(OR(F55=TRUE,F56=TRUE,F57=TRUE),FALSE,TRUE),FALSE)</formula>
    </cfRule>
  </conditionalFormatting>
  <conditionalFormatting sqref="D72">
    <cfRule type="expression" dxfId="20" priority="11" stopIfTrue="1">
      <formula>IF(AND($F$11=3,$F$29&gt;=3),IF(OR(F71=TRUE,F72=TRUE,F73=TRUE),FALSE,TRUE),FALSE)</formula>
    </cfRule>
  </conditionalFormatting>
  <conditionalFormatting sqref="D88">
    <cfRule type="expression" dxfId="19" priority="10" stopIfTrue="1">
      <formula>IF(AND($F$11=3,$F$29&gt;=4),IF(OR(F87=TRUE,F88=TRUE,F89=TRUE),FALSE,TRUE),FALSE)</formula>
    </cfRule>
  </conditionalFormatting>
  <conditionalFormatting sqref="D104">
    <cfRule type="expression" dxfId="18" priority="9" stopIfTrue="1">
      <formula>IF(AND($F$11=3,$F$29&gt;=5),IF(OR(F103=TRUE,F104=TRUE,F105=TRUE),FALSE,TRUE),FALSE)</formula>
    </cfRule>
  </conditionalFormatting>
  <conditionalFormatting sqref="D59">
    <cfRule type="expression" dxfId="17" priority="8" stopIfTrue="1">
      <formula>IF(AND($F$29&gt;=2,$F$11=3,F56=TRUE),FALSE,IF(ISBLANK(C59),FALSE,TRUE))</formula>
    </cfRule>
  </conditionalFormatting>
  <conditionalFormatting sqref="D75">
    <cfRule type="expression" dxfId="16" priority="7" stopIfTrue="1">
      <formula>IF(AND($F$29&gt;=3,$F$11=3,F72=TRUE),FALSE,IF(ISBLANK(C75),FALSE,TRUE))</formula>
    </cfRule>
  </conditionalFormatting>
  <conditionalFormatting sqref="D91">
    <cfRule type="expression" dxfId="15" priority="6" stopIfTrue="1">
      <formula>IF(AND($F$29&gt;=4,$F$11=3,F88=TRUE),FALSE,IF(ISBLANK(C91),FALSE,TRUE))</formula>
    </cfRule>
  </conditionalFormatting>
  <conditionalFormatting sqref="D107">
    <cfRule type="expression" dxfId="14" priority="5" stopIfTrue="1">
      <formula>IF(AND($F$29&gt;=5,$F$11=3,F104=TRUE),FALSE,IF(ISBLANK(C107),FALSE,TRUE))</formula>
    </cfRule>
  </conditionalFormatting>
  <conditionalFormatting sqref="D61">
    <cfRule type="expression" dxfId="13" priority="4" stopIfTrue="1">
      <formula>IF(AND($F$29&gt;=2,$F$11=3,F57=TRUE),IF(ISBLANK(C61),TRUE,FALSE),IF(ISBLANK(C61),FALSE,TRUE))</formula>
    </cfRule>
  </conditionalFormatting>
  <conditionalFormatting sqref="D77">
    <cfRule type="expression" dxfId="12" priority="3" stopIfTrue="1">
      <formula>IF(AND($F$29&gt;=3,$F$11=3,F73=TRUE),IF(ISBLANK(C77),TRUE,FALSE),IF(ISBLANK(C77),FALSE,TRUE))</formula>
    </cfRule>
  </conditionalFormatting>
  <conditionalFormatting sqref="D93">
    <cfRule type="expression" dxfId="11" priority="2" stopIfTrue="1">
      <formula>IF(AND($F$29&gt;=4,$F$11=3,F89=TRUE),IF(ISBLANK(C93),TRUE,FALSE),IF(ISBLANK(C93),FALSE,TRUE))</formula>
    </cfRule>
  </conditionalFormatting>
  <conditionalFormatting sqref="D109">
    <cfRule type="expression" dxfId="10" priority="1" stopIfTrue="1">
      <formula>IF(AND($F$29&gt;=5,$F$11=3,F105=TRUE),IF(ISBLANK(C109),TRUE,FALSE),IF(ISBLANK(C109),FALSE,TRUE))</formula>
    </cfRule>
  </conditionalFormatting>
  <dataValidations count="54">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D5"/>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D7"/>
    <dataValidation type="whole" allowBlank="1" showInputMessage="1" showErrorMessage="1" errorTitle="Date" error="The entry is not a date in MM/DD/YYYY format.  Please reenter the date." sqref="C117">
      <formula1>0</formula1>
      <formula2>100000</formula2>
    </dataValidation>
    <dataValidation type="custom" allowBlank="1" showInputMessage="1" showErrorMessage="1" errorTitle="Company Address" error="The entry for Company Address is not a valid entry.  Please reenter the Company Address." sqref="C19">
      <formula1>IF(ISNONTEXT(C19),FALSE,TRUE)</formula1>
    </dataValidation>
    <dataValidation type="custom" allowBlank="1" showInputMessage="1" showErrorMessage="1" errorTitle="Submitter Email Address" error="Your entry is not an email address.  Please reeneter the Submitter Email Address." sqref="C116">
      <formula1>IF(IF(ISERROR(FIND("@",C116)),1,0)+IF(ISERROR(FIND(".",C116)),1,0)&gt;0,FALSE,TRUE)</formula1>
    </dataValidation>
    <dataValidation type="custom" allowBlank="1" showInputMessage="1" showErrorMessage="1" errorTitle="Submitter Name" error="The entry for Submitter Name is not a valid entry.  Please reenter the Submitter Name." sqref="C115">
      <formula1>IF(ISNONTEXT(C115),FALSE,TRUE)</formula1>
    </dataValidation>
    <dataValidation type="custom" allowBlank="1" showInputMessage="1" showErrorMessage="1" errorTitle="Contact Email Address" error="Your entry is not an email address.  Please reenter the Contact Email Address." sqref="C23">
      <formula1>IF(IF(ISERROR(FIND("@",C23)),1,0)+IF(ISERROR(FIND(".",C23)),1,0)&gt;0,FALSE,TRUE)</formula1>
    </dataValidation>
    <dataValidation type="custom" allowBlank="1" showInputMessage="1" showErrorMessage="1" errorTitle="Company Name" error="The entry for Company Name is not a valid entry.  Please reenter the Company Name." sqref="C18">
      <formula1>IF(ISNONTEXT(C18),FALSE,TRUE)</formula1>
    </dataValidation>
    <dataValidation type="custom" allowBlank="1" showInputMessage="1" showErrorMessage="1" errorTitle="Contact Name" error="The entry for Contact Name is not a valid entry.  Please reenter the Contact Name." sqref="C20">
      <formula1>IF(ISNONTEXT(C20),FALSE,TRUE)</formula1>
    </dataValidation>
    <dataValidation type="custom" allowBlank="1" showInputMessage="1" showErrorMessage="1" errorTitle="Contact Telephone Number" error="The entry for Contact Telephone Number is not a valid entry.  Please reenter the Contact Telephone Number." sqref="C21">
      <formula1>IF(ISBLANK(C21),FALSE,TRUE)</formula1>
    </dataValidation>
    <dataValidation type="custom" allowBlank="1" showInputMessage="1" showErrorMessage="1" errorTitle="Contact Fax Number" error="The entry for Contact Fax Number is not a valid entry.  Please reenter the Contact Fax Number." sqref="C22">
      <formula1>IF(ISBLANK(C22),FALSE,TRUE)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C25">
      <formula1>IF(F12=2,IF(ISBLANK(C25),FALSE,TRUE),FALSE)</formula1>
    </dataValidation>
    <dataValidation type="custom" allowBlank="1" showInputMessage="1" showErrorMessage="1" errorTitle="How Many Companies?" error="Either you have not selected Third- Party Representative above or your entry is not an integer between 1 and 5._x000a__x000a_Click &quot;Retry&quot; to reenter the number of companies or &quot;Cancel&quot; to escape." sqref="C29">
      <formula1>IF(F11=3,IF(OR(C29=1,C29=2,C29=3,C29=4,C29=5),TRUE,FALSE),FALSE)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107">
      <formula1>IF(AND($F$29&gt;=5,$F$11=3,F104=TRUE),TRUE,IF(ISBLANK(C107),TRUE,FALSE))</formula1>
    </dataValidation>
    <dataValidation type="custom" allowBlank="1" showInputMessage="1" showErrorMessage="1" errorTitle="Private Labeler Names" error="No entry should be made for the Private Labeler names._x000a__x000a_Click &quot;Cancel&quot; to escape." sqref="C109">
      <formula1>IF(AND($F$29&gt;=5,$F$11=3,F105=TRUE),IF(ISBLANK(C109),FALSE,TRUE),IF(ISBLANK(C109),TRUE,FALSE))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33">
      <formula1>IF(AND($F$29&gt;=1,$F$11=3),IF(ISBLANK(C33),TRUE,IF(ISNONTEXT(C33),FALSE,TRUE)),IF(ISBLANK(C33),TRUE,FALSE))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32">
      <formula1>IF(AND($F$29&gt;=1,$F$11=3),IF(ISBLANK(C32),TRUE,IF(ISNONTEXT(C32),FALSE,TRUE)),IF(ISBLANK(C32),TRUE,FALSE))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34">
      <formula1>IF(AND($F$29&gt;=1,$F$11=3),IF(ISBLANK(C34),TRUE,IF(ISNONTEXT(C34),FALSE,TRUE)),IF(ISBLANK(C34),TRUE,FALSE))</formula1>
    </dataValidation>
    <dataValidation type="custom" allowBlank="1" showInputMessage="1" showErrorMessage="1" errorTitle="Telephone Number" error="No entry should be made for Telephone Number._x000a__x000a_Click &quot;Cancel&quot; to escape." sqref="C35">
      <formula1>IF(AND($F$29&gt;=1,$F$11=3),IF(ISBLANK(C35),FALSE,TRUE),IF(ISBLANK(C35),TRUE,FALSE))</formula1>
    </dataValidation>
    <dataValidation type="custom" allowBlank="1" showInputMessage="1" showErrorMessage="1" errorTitle="Fax Number" error="No entry should be made for Fax Number._x000a__x000a_Click &quot;Cancel&quot; to escape." sqref="C36">
      <formula1>IF(AND($F$29&gt;=1,$F$11=3),IF(ISBLANK(C36),FALSE,TRUE),IF(ISBLANK(C36),TRUE,FALSE))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37">
      <formula1>IF(AND($F$29&gt;=1,$F$11=3),IF(IF(ISERROR(FIND("@",C37)),1,0)+IF(ISERROR(FIND(".",C37)),1,0)&gt;0,FALSE,TRUE),IF(ISBLANK(C37),TRUE,FALSE))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48">
      <formula1>IF(AND($F$29&gt;=2,$F$11=3),IF(ISBLANK(C48),TRUE,IF(ISNONTEXT(C48),FALSE,TRUE)),IF(ISBLANK(C48),TRUE,FALSE))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49">
      <formula1>IF(AND($F$29&gt;=2,$F$11=3),IF(ISBLANK(C49),TRUE,IF(ISNONTEXT(C49),FALSE,TRUE)),IF(ISBLANK(C49),TRUE,FALSE))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50">
      <formula1>IF(AND($F$29&gt;=2,$F$11=3),IF(ISBLANK(C50),TRUE,IF(ISNONTEXT(C50),FALSE,TRUE)),IF(ISBLANK(C50),TRUE,FALSE))</formula1>
    </dataValidation>
    <dataValidation type="custom" allowBlank="1" showInputMessage="1" showErrorMessage="1" errorTitle="Telephone Number" error="No entry should be made for Telephone Number._x000a__x000a_Click &quot;Cancel&quot; to escape." sqref="C51">
      <formula1>IF(AND($F$29&gt;=2,$F$11=3),IF(ISBLANK(C51),FALSE,TRUE),IF(ISBLANK(C51),TRUE,FALSE))</formula1>
    </dataValidation>
    <dataValidation type="custom" allowBlank="1" showInputMessage="1" showErrorMessage="1" errorTitle="Fax Number" error="No entry should be made for Fax Number._x000a__x000a_Click &quot;Cancel&quot; to escape." sqref="C52">
      <formula1>IF(AND($F$29&gt;=2,$F$11=3),IF(ISBLANK(C52),FALSE,TRUE),IF(ISBLANK(C52),TRUE,FALSE))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53">
      <formula1>IF(AND($F$29&gt;=2,$F$11=3),IF(IF(ISERROR(FIND("@",C53)),1,0)+IF(ISERROR(FIND(".",C53)),1,0)&gt;0,FALSE,TRUE),IF(ISBLANK(C53),TRUE,FALSE))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64">
      <formula1>IF(AND($F$29&gt;=3,$F$11=3),IF(ISBLANK(C64),TRUE,IF(ISNONTEXT(C64),FALSE,TRUE)),IF(ISBLANK(C64),TRUE,FALSE))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65">
      <formula1>IF(AND($F$29&gt;=3,$F$11=3),IF(ISBLANK(C65),TRUE,IF(ISNONTEXT(C65),FALSE,TRUE)),IF(ISBLANK(C65),TRUE,FALSE))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66">
      <formula1>IF(AND($F$29&gt;=3,$F$11=3),IF(ISBLANK(C66),TRUE,IF(ISNONTEXT(C66),FALSE,TRUE)),IF(ISBLANK(C66),TRUE,FALSE))</formula1>
    </dataValidation>
    <dataValidation type="custom" allowBlank="1" showInputMessage="1" showErrorMessage="1" errorTitle="Telephone Number" error="No entry should be made for Telephone Number._x000a__x000a_Click &quot;Cancel&quot; to escape." sqref="C67">
      <formula1>IF(AND($F$29&gt;=3,$F$11=3),IF(ISBLANK(C67),FALSE,TRUE),IF(ISBLANK(C67),TRUE,FALSE))</formula1>
    </dataValidation>
    <dataValidation type="custom" allowBlank="1" showInputMessage="1" showErrorMessage="1" errorTitle="Fax Number" error="No entry should be made for Fax Number._x000a__x000a_Click &quot;Cancel&quot; to escape." sqref="C68">
      <formula1>IF(AND($F$29&gt;=3,$F$11=3),IF(ISBLANK(C68),FALSE,TRUE),IF(ISBLANK(C68),TRUE,FALSE))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69">
      <formula1>IF(AND($F$29&gt;=3,$F$11=3),IF(IF(ISERROR(FIND("@",C69)),1,0)+IF(ISERROR(FIND(".",C69)),1,0)&gt;0,FALSE,TRUE),IF(ISBLANK(C69),TRUE,FALSE))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80">
      <formula1>IF(AND($F$29&gt;=4,$F$11=3),IF(ISBLANK(C80),TRUE,IF(ISNONTEXT(C80),FALSE,TRUE)),IF(ISBLANK(C80),TRUE,FALSE))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81">
      <formula1>IF(AND($F$29&gt;=4,$F$11=3),IF(ISBLANK(C81),TRUE,IF(ISNONTEXT(C81),FALSE,TRUE)),IF(ISBLANK(C81),TRUE,FALSE))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82">
      <formula1>IF(AND($F$29&gt;=4,$F$11=3),IF(ISBLANK(C82),TRUE,IF(ISNONTEXT(C82),FALSE,TRUE)),IF(ISBLANK(C82),TRUE,FALSE))</formula1>
    </dataValidation>
    <dataValidation type="custom" allowBlank="1" showInputMessage="1" showErrorMessage="1" errorTitle="Telephone Number" error="No entry should be made for Telephone Number._x000a__x000a_Click &quot;Cancel&quot; to escape." sqref="C83">
      <formula1>IF(AND($F$29&gt;=4,$F$11=3),IF(ISBLANK(C83),FALSE,TRUE),IF(ISBLANK(C83),TRUE,FALSE))</formula1>
    </dataValidation>
    <dataValidation type="custom" allowBlank="1" showInputMessage="1" showErrorMessage="1" errorTitle="Fax Number" error="No entry should be made for Fax Number._x000a__x000a_Click &quot;Cancel&quot; to escape." sqref="C84">
      <formula1>IF(AND($F$29&gt;=4,$F$11=3),IF(ISBLANK(C84),FALSE,TRUE),IF(ISBLANK(C84),TRUE,FALSE))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85">
      <formula1>IF(AND($F$29&gt;=4,$F$11=3),IF(IF(ISERROR(FIND("@",C85)),1,0)+IF(ISERROR(FIND(".",C85)),1,0)&gt;0,FALSE,TRUE),IF(ISBLANK(C85),TRUE,FALSE))</formula1>
    </dataValidation>
    <dataValidation type="custom" allowBlank="1" showInputMessage="1" showErrorMessage="1" errorTitle="Company Name" error="Either the entry must be in text or no entry should be made for Company Name._x000a__x000a_Click &quot;Retry&quot; to reenter the Company Name or &quot;Cancel&quot; to escape." sqref="C96">
      <formula1>IF(AND($F$29&gt;=5,$F$11=3),IF(ISBLANK(C96),TRUE,IF(ISNONTEXT(C96),FALSE,TRUE)),IF(ISBLANK(C96),TRUE,FALSE))</formula1>
    </dataValidation>
    <dataValidation type="custom" allowBlank="1" showInputMessage="1" showErrorMessage="1" errorTitle="Company Address" error="Either the entry must be in text or no entry should be made for Company Address._x000a__x000a_Click &quot;Retry&quot; to reenter the Company Address or &quot;Cancel&quot; to escape." sqref="C97">
      <formula1>IF(AND($F$29&gt;=5,$F$11=3),IF(ISBLANK(C97),TRUE,IF(ISNONTEXT(C97),FALSE,TRUE)),IF(ISBLANK(C97),TRUE,FALSE))</formula1>
    </dataValidation>
    <dataValidation type="custom" allowBlank="1" showInputMessage="1" showErrorMessage="1" errorTitle="Responsible Person at Company" error="Either the entry must be in text or no entry should be made for the Responsible Person at Company._x000a__x000a_Click &quot;Retry&quot; to reenter the Responsible Person at Company or &quot;Cancel&quot; to escape." sqref="C98">
      <formula1>IF(AND($F$29&gt;=5,$F$11=3),IF(ISBLANK(C98),TRUE,IF(ISNONTEXT(C98),FALSE,TRUE)),IF(ISBLANK(C98),TRUE,FALSE))</formula1>
    </dataValidation>
    <dataValidation type="custom" allowBlank="1" showInputMessage="1" showErrorMessage="1" errorTitle="Telephone Number" error="No entry should be made for Telephone Number._x000a__x000a_Click &quot;Cancel&quot; to escape." sqref="C99">
      <formula1>IF(AND($F$29&gt;=5,$F$11=3),IF(ISBLANK(C99),FALSE,TRUE),IF(ISBLANK(C99),TRUE,FALSE))</formula1>
    </dataValidation>
    <dataValidation type="custom" allowBlank="1" showInputMessage="1" showErrorMessage="1" errorTitle="Fax Number" error="No entry should be made for Fax Number._x000a__x000a_Click &quot;Cancel&quot; to escape." sqref="C100">
      <formula1>IF(AND($F$29&gt;=5,$F$11=3),IF(ISBLANK(C100),FALSE,TRUE),IF(ISBLANK(C100),TRUE,FALSE))</formula1>
    </dataValidation>
    <dataValidation type="custom" allowBlank="1" showInputMessage="1" showErrorMessage="1" errorTitle="Email Address" error="Either the entry is not a valid email address or no entry should be made for Email Address._x000a__x000a_Click &quot;Retry&quot; to reenter the Email Address or &quot;Cancel&quot; to escape." sqref="C101">
      <formula1>IF(AND($F$29&gt;=5,$F$11=3),IF(IF(ISERROR(FIND("@",C101)),1,0)+IF(ISERROR(FIND(".",C101)),1,0)&gt;0,FALSE,TRUE),IF(ISBLANK(C101),TRUE,FALSE))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orter ID Number" prompt="If entering information into this field, do NOT provide a Federal Employer ID # or a Social Security Number.  ONLY provide a Customs-assigned ID number." sqref="C43">
      <formula1>IF(AND($F$29&gt;=1,$F$11=3,F40=TRUE),TRUE,IF(ISBLANK(C43),TRUE,FALSE))</formula1>
    </dataValidation>
    <dataValidation type="custom" allowBlank="1" showInputMessage="1" showErrorMessage="1" errorTitle="Private Labeler Names" error="No entry should be made for the Private Labeler names._x000a__x000a_Click &quot;Cancel&quot; to escape." sqref="C45">
      <formula1>IF(AND($F$29&gt;=1,$F$11=3,F41=TRUE),IF(ISBLANK(C45),FALSE,TRUE),IF(ISBLANK(C45),TRUE,FALSE))</formula1>
    </dataValidation>
    <dataValidation type="custom" allowBlank="1" showInputMessage="1" showErrorMessage="1" errorTitle="Private Labeler Names" error="No entry should be made for the Private Labeler names._x000a__x000a_Click &quot;Cancel&quot; to escape." sqref="C93">
      <formula1>IF(AND($F$29&gt;=4,$F$11=3,F89=TRUE),IF(ISBLANK(C93),FALSE,TRUE),IF(ISBLANK(C93),TRUE,FALSE))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91">
      <formula1>IF(AND($F$29&gt;=4,$F$11=3,F88=TRUE),TRUE,IF(ISBLANK(C91),TRUE,FALSE))</formula1>
    </dataValidation>
    <dataValidation type="custom" allowBlank="1" showInputMessage="1" showErrorMessage="1" errorTitle="Private Labeler Names" error="No entry should be made for the Private Labeler names._x000a__x000a_Click &quot;Cancel&quot; to escape." sqref="C77">
      <formula1>IF(AND($F$29&gt;=3,$F$11=3,F73=TRUE),IF(ISBLANK(C77),FALSE,TRUE),IF(ISBLANK(C77),TRUE,FALSE))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75">
      <formula1>IF(AND($F$29&gt;=3,$F$11=3,F72=TRUE),TRUE,IF(ISBLANK(C75),TRUE,FALSE))</formula1>
    </dataValidation>
    <dataValidation type="custom" allowBlank="1" showInputMessage="1" showErrorMessage="1" errorTitle="Private Labeler Names" error="No entry should be made for the Private Labeler names._x000a__x000a_Click &quot;Cancel&quot; to escape." sqref="C61">
      <formula1>IF(AND($F$29&gt;=2,$F$11=3,F57=TRUE),IF(ISBLANK(C61),FALSE,TRUE),IF(ISBLANK(C61),TRUE,FALSE))</formula1>
    </dataValidation>
    <dataValidation type="custom" allowBlank="1" showInputMessage="1" showErrorMessage="1" errorTitle="CBP Imorter ID Number" error="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59">
      <formula1>IF(AND($F$29&gt;=2,$F$11=3,F56=TRUE),TRUE,IF(ISBLANK(C59),TRUE,FALSE))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C24">
      <formula1>IF(F11=2,IF(ISBLANK(C24),FALSE,TRUE),FALSE)</formula1>
    </dataValidation>
  </dataValidations>
  <pageMargins left="0.7" right="0.7" top="0.75" bottom="0.75" header="0.3" footer="0.3"/>
  <pageSetup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Group Box 2">
              <controlPr defaultSize="0" autoFill="0" autoPict="0">
                <anchor moveWithCells="1">
                  <from>
                    <xdr:col>1</xdr:col>
                    <xdr:colOff>0</xdr:colOff>
                    <xdr:row>10</xdr:row>
                    <xdr:rowOff>0</xdr:rowOff>
                  </from>
                  <to>
                    <xdr:col>2</xdr:col>
                    <xdr:colOff>0</xdr:colOff>
                    <xdr:row>13</xdr:row>
                    <xdr:rowOff>0</xdr:rowOff>
                  </to>
                </anchor>
              </controlPr>
            </control>
          </mc:Choice>
        </mc:AlternateContent>
        <mc:AlternateContent xmlns:mc="http://schemas.openxmlformats.org/markup-compatibility/2006">
          <mc:Choice Requires="x14">
            <control shapeId="4115" r:id="rId5" name="Option Button 19">
              <controlPr defaultSize="0" autoFill="0" autoLine="0" autoPict="0">
                <anchor moveWithCells="1">
                  <from>
                    <xdr:col>1</xdr:col>
                    <xdr:colOff>0</xdr:colOff>
                    <xdr:row>10</xdr:row>
                    <xdr:rowOff>0</xdr:rowOff>
                  </from>
                  <to>
                    <xdr:col>1</xdr:col>
                    <xdr:colOff>1571625</xdr:colOff>
                    <xdr:row>11</xdr:row>
                    <xdr:rowOff>0</xdr:rowOff>
                  </to>
                </anchor>
              </controlPr>
            </control>
          </mc:Choice>
        </mc:AlternateContent>
        <mc:AlternateContent xmlns:mc="http://schemas.openxmlformats.org/markup-compatibility/2006">
          <mc:Choice Requires="x14">
            <control shapeId="4116" r:id="rId6" name="Option Button 20">
              <controlPr defaultSize="0" autoFill="0" autoLine="0" autoPict="0">
                <anchor moveWithCells="1">
                  <from>
                    <xdr:col>1</xdr:col>
                    <xdr:colOff>0</xdr:colOff>
                    <xdr:row>11</xdr:row>
                    <xdr:rowOff>0</xdr:rowOff>
                  </from>
                  <to>
                    <xdr:col>2</xdr:col>
                    <xdr:colOff>0</xdr:colOff>
                    <xdr:row>12</xdr:row>
                    <xdr:rowOff>0</xdr:rowOff>
                  </to>
                </anchor>
              </controlPr>
            </control>
          </mc:Choice>
        </mc:AlternateContent>
        <mc:AlternateContent xmlns:mc="http://schemas.openxmlformats.org/markup-compatibility/2006">
          <mc:Choice Requires="x14">
            <control shapeId="4117" r:id="rId7" name="Option Button 21">
              <controlPr defaultSize="0" autoFill="0" autoLine="0" autoPict="0">
                <anchor moveWithCells="1">
                  <from>
                    <xdr:col>1</xdr:col>
                    <xdr:colOff>0</xdr:colOff>
                    <xdr:row>12</xdr:row>
                    <xdr:rowOff>0</xdr:rowOff>
                  </from>
                  <to>
                    <xdr:col>2</xdr:col>
                    <xdr:colOff>0</xdr:colOff>
                    <xdr:row>13</xdr:row>
                    <xdr:rowOff>0</xdr:rowOff>
                  </to>
                </anchor>
              </controlPr>
            </control>
          </mc:Choice>
        </mc:AlternateContent>
        <mc:AlternateContent xmlns:mc="http://schemas.openxmlformats.org/markup-compatibility/2006">
          <mc:Choice Requires="x14">
            <control shapeId="4165" r:id="rId8" name="Check Box 69">
              <controlPr defaultSize="0" autoFill="0" autoLine="0" autoPict="0">
                <anchor moveWithCells="1">
                  <from>
                    <xdr:col>2</xdr:col>
                    <xdr:colOff>0</xdr:colOff>
                    <xdr:row>38</xdr:row>
                    <xdr:rowOff>0</xdr:rowOff>
                  </from>
                  <to>
                    <xdr:col>2</xdr:col>
                    <xdr:colOff>3219450</xdr:colOff>
                    <xdr:row>39</xdr:row>
                    <xdr:rowOff>0</xdr:rowOff>
                  </to>
                </anchor>
              </controlPr>
            </control>
          </mc:Choice>
        </mc:AlternateContent>
        <mc:AlternateContent xmlns:mc="http://schemas.openxmlformats.org/markup-compatibility/2006">
          <mc:Choice Requires="x14">
            <control shapeId="4166" r:id="rId9" name="Check Box 70">
              <controlPr defaultSize="0" autoFill="0" autoLine="0" autoPict="0">
                <anchor moveWithCells="1">
                  <from>
                    <xdr:col>2</xdr:col>
                    <xdr:colOff>0</xdr:colOff>
                    <xdr:row>39</xdr:row>
                    <xdr:rowOff>0</xdr:rowOff>
                  </from>
                  <to>
                    <xdr:col>3</xdr:col>
                    <xdr:colOff>0</xdr:colOff>
                    <xdr:row>40</xdr:row>
                    <xdr:rowOff>0</xdr:rowOff>
                  </to>
                </anchor>
              </controlPr>
            </control>
          </mc:Choice>
        </mc:AlternateContent>
        <mc:AlternateContent xmlns:mc="http://schemas.openxmlformats.org/markup-compatibility/2006">
          <mc:Choice Requires="x14">
            <control shapeId="4167" r:id="rId10" name="Check Box 71">
              <controlPr defaultSize="0" autoFill="0" autoLine="0" autoPict="0">
                <anchor moveWithCells="1">
                  <from>
                    <xdr:col>2</xdr:col>
                    <xdr:colOff>0</xdr:colOff>
                    <xdr:row>40</xdr:row>
                    <xdr:rowOff>0</xdr:rowOff>
                  </from>
                  <to>
                    <xdr:col>3</xdr:col>
                    <xdr:colOff>0</xdr:colOff>
                    <xdr:row>41</xdr:row>
                    <xdr:rowOff>0</xdr:rowOff>
                  </to>
                </anchor>
              </controlPr>
            </control>
          </mc:Choice>
        </mc:AlternateContent>
        <mc:AlternateContent xmlns:mc="http://schemas.openxmlformats.org/markup-compatibility/2006">
          <mc:Choice Requires="x14">
            <control shapeId="4168" r:id="rId11" name="Check Box 72">
              <controlPr defaultSize="0" autoFill="0" autoLine="0" autoPict="0">
                <anchor moveWithCells="1">
                  <from>
                    <xdr:col>2</xdr:col>
                    <xdr:colOff>0</xdr:colOff>
                    <xdr:row>54</xdr:row>
                    <xdr:rowOff>0</xdr:rowOff>
                  </from>
                  <to>
                    <xdr:col>2</xdr:col>
                    <xdr:colOff>3333750</xdr:colOff>
                    <xdr:row>55</xdr:row>
                    <xdr:rowOff>0</xdr:rowOff>
                  </to>
                </anchor>
              </controlPr>
            </control>
          </mc:Choice>
        </mc:AlternateContent>
        <mc:AlternateContent xmlns:mc="http://schemas.openxmlformats.org/markup-compatibility/2006">
          <mc:Choice Requires="x14">
            <control shapeId="4169" r:id="rId12" name="Check Box 73">
              <controlPr defaultSize="0" autoFill="0" autoLine="0" autoPict="0">
                <anchor moveWithCells="1">
                  <from>
                    <xdr:col>2</xdr:col>
                    <xdr:colOff>0</xdr:colOff>
                    <xdr:row>55</xdr:row>
                    <xdr:rowOff>0</xdr:rowOff>
                  </from>
                  <to>
                    <xdr:col>3</xdr:col>
                    <xdr:colOff>0</xdr:colOff>
                    <xdr:row>56</xdr:row>
                    <xdr:rowOff>0</xdr:rowOff>
                  </to>
                </anchor>
              </controlPr>
            </control>
          </mc:Choice>
        </mc:AlternateContent>
        <mc:AlternateContent xmlns:mc="http://schemas.openxmlformats.org/markup-compatibility/2006">
          <mc:Choice Requires="x14">
            <control shapeId="4170" r:id="rId13" name="Check Box 74">
              <controlPr defaultSize="0" autoFill="0" autoLine="0" autoPict="0">
                <anchor moveWithCells="1">
                  <from>
                    <xdr:col>2</xdr:col>
                    <xdr:colOff>0</xdr:colOff>
                    <xdr:row>56</xdr:row>
                    <xdr:rowOff>0</xdr:rowOff>
                  </from>
                  <to>
                    <xdr:col>3</xdr:col>
                    <xdr:colOff>0</xdr:colOff>
                    <xdr:row>57</xdr:row>
                    <xdr:rowOff>0</xdr:rowOff>
                  </to>
                </anchor>
              </controlPr>
            </control>
          </mc:Choice>
        </mc:AlternateContent>
        <mc:AlternateContent xmlns:mc="http://schemas.openxmlformats.org/markup-compatibility/2006">
          <mc:Choice Requires="x14">
            <control shapeId="4171" r:id="rId14" name="Check Box 75">
              <controlPr defaultSize="0" autoFill="0" autoLine="0" autoPict="0">
                <anchor moveWithCells="1">
                  <from>
                    <xdr:col>2</xdr:col>
                    <xdr:colOff>0</xdr:colOff>
                    <xdr:row>70</xdr:row>
                    <xdr:rowOff>0</xdr:rowOff>
                  </from>
                  <to>
                    <xdr:col>2</xdr:col>
                    <xdr:colOff>3352800</xdr:colOff>
                    <xdr:row>71</xdr:row>
                    <xdr:rowOff>0</xdr:rowOff>
                  </to>
                </anchor>
              </controlPr>
            </control>
          </mc:Choice>
        </mc:AlternateContent>
        <mc:AlternateContent xmlns:mc="http://schemas.openxmlformats.org/markup-compatibility/2006">
          <mc:Choice Requires="x14">
            <control shapeId="4172" r:id="rId15" name="Check Box 76">
              <controlPr defaultSize="0" autoFill="0" autoLine="0" autoPict="0">
                <anchor moveWithCells="1">
                  <from>
                    <xdr:col>2</xdr:col>
                    <xdr:colOff>0</xdr:colOff>
                    <xdr:row>71</xdr:row>
                    <xdr:rowOff>0</xdr:rowOff>
                  </from>
                  <to>
                    <xdr:col>3</xdr:col>
                    <xdr:colOff>0</xdr:colOff>
                    <xdr:row>72</xdr:row>
                    <xdr:rowOff>0</xdr:rowOff>
                  </to>
                </anchor>
              </controlPr>
            </control>
          </mc:Choice>
        </mc:AlternateContent>
        <mc:AlternateContent xmlns:mc="http://schemas.openxmlformats.org/markup-compatibility/2006">
          <mc:Choice Requires="x14">
            <control shapeId="4173" r:id="rId16" name="Check Box 77">
              <controlPr defaultSize="0" autoFill="0" autoLine="0" autoPict="0">
                <anchor moveWithCells="1">
                  <from>
                    <xdr:col>2</xdr:col>
                    <xdr:colOff>0</xdr:colOff>
                    <xdr:row>72</xdr:row>
                    <xdr:rowOff>0</xdr:rowOff>
                  </from>
                  <to>
                    <xdr:col>3</xdr:col>
                    <xdr:colOff>0</xdr:colOff>
                    <xdr:row>73</xdr:row>
                    <xdr:rowOff>0</xdr:rowOff>
                  </to>
                </anchor>
              </controlPr>
            </control>
          </mc:Choice>
        </mc:AlternateContent>
        <mc:AlternateContent xmlns:mc="http://schemas.openxmlformats.org/markup-compatibility/2006">
          <mc:Choice Requires="x14">
            <control shapeId="4174" r:id="rId17" name="Check Box 78">
              <controlPr defaultSize="0" autoFill="0" autoLine="0" autoPict="0">
                <anchor moveWithCells="1">
                  <from>
                    <xdr:col>2</xdr:col>
                    <xdr:colOff>0</xdr:colOff>
                    <xdr:row>86</xdr:row>
                    <xdr:rowOff>0</xdr:rowOff>
                  </from>
                  <to>
                    <xdr:col>2</xdr:col>
                    <xdr:colOff>3314700</xdr:colOff>
                    <xdr:row>87</xdr:row>
                    <xdr:rowOff>0</xdr:rowOff>
                  </to>
                </anchor>
              </controlPr>
            </control>
          </mc:Choice>
        </mc:AlternateContent>
        <mc:AlternateContent xmlns:mc="http://schemas.openxmlformats.org/markup-compatibility/2006">
          <mc:Choice Requires="x14">
            <control shapeId="4175" r:id="rId18" name="Check Box 79">
              <controlPr defaultSize="0" autoFill="0" autoLine="0" autoPict="0">
                <anchor moveWithCells="1">
                  <from>
                    <xdr:col>2</xdr:col>
                    <xdr:colOff>0</xdr:colOff>
                    <xdr:row>87</xdr:row>
                    <xdr:rowOff>0</xdr:rowOff>
                  </from>
                  <to>
                    <xdr:col>3</xdr:col>
                    <xdr:colOff>0</xdr:colOff>
                    <xdr:row>88</xdr:row>
                    <xdr:rowOff>0</xdr:rowOff>
                  </to>
                </anchor>
              </controlPr>
            </control>
          </mc:Choice>
        </mc:AlternateContent>
        <mc:AlternateContent xmlns:mc="http://schemas.openxmlformats.org/markup-compatibility/2006">
          <mc:Choice Requires="x14">
            <control shapeId="4176" r:id="rId19" name="Check Box 80">
              <controlPr defaultSize="0" autoFill="0" autoLine="0" autoPict="0">
                <anchor moveWithCells="1">
                  <from>
                    <xdr:col>2</xdr:col>
                    <xdr:colOff>0</xdr:colOff>
                    <xdr:row>88</xdr:row>
                    <xdr:rowOff>0</xdr:rowOff>
                  </from>
                  <to>
                    <xdr:col>3</xdr:col>
                    <xdr:colOff>0</xdr:colOff>
                    <xdr:row>89</xdr:row>
                    <xdr:rowOff>0</xdr:rowOff>
                  </to>
                </anchor>
              </controlPr>
            </control>
          </mc:Choice>
        </mc:AlternateContent>
        <mc:AlternateContent xmlns:mc="http://schemas.openxmlformats.org/markup-compatibility/2006">
          <mc:Choice Requires="x14">
            <control shapeId="4177" r:id="rId20" name="Check Box 81">
              <controlPr defaultSize="0" autoFill="0" autoLine="0" autoPict="0">
                <anchor moveWithCells="1">
                  <from>
                    <xdr:col>2</xdr:col>
                    <xdr:colOff>0</xdr:colOff>
                    <xdr:row>102</xdr:row>
                    <xdr:rowOff>0</xdr:rowOff>
                  </from>
                  <to>
                    <xdr:col>2</xdr:col>
                    <xdr:colOff>3276600</xdr:colOff>
                    <xdr:row>103</xdr:row>
                    <xdr:rowOff>0</xdr:rowOff>
                  </to>
                </anchor>
              </controlPr>
            </control>
          </mc:Choice>
        </mc:AlternateContent>
        <mc:AlternateContent xmlns:mc="http://schemas.openxmlformats.org/markup-compatibility/2006">
          <mc:Choice Requires="x14">
            <control shapeId="4178" r:id="rId21" name="Check Box 82">
              <controlPr defaultSize="0" autoFill="0" autoLine="0" autoPict="0">
                <anchor moveWithCells="1">
                  <from>
                    <xdr:col>2</xdr:col>
                    <xdr:colOff>0</xdr:colOff>
                    <xdr:row>103</xdr:row>
                    <xdr:rowOff>0</xdr:rowOff>
                  </from>
                  <to>
                    <xdr:col>3</xdr:col>
                    <xdr:colOff>0</xdr:colOff>
                    <xdr:row>104</xdr:row>
                    <xdr:rowOff>0</xdr:rowOff>
                  </to>
                </anchor>
              </controlPr>
            </control>
          </mc:Choice>
        </mc:AlternateContent>
        <mc:AlternateContent xmlns:mc="http://schemas.openxmlformats.org/markup-compatibility/2006">
          <mc:Choice Requires="x14">
            <control shapeId="4179" r:id="rId22" name="Check Box 83">
              <controlPr defaultSize="0" autoFill="0" autoLine="0" autoPict="0">
                <anchor moveWithCells="1">
                  <from>
                    <xdr:col>2</xdr:col>
                    <xdr:colOff>0</xdr:colOff>
                    <xdr:row>104</xdr:row>
                    <xdr:rowOff>0</xdr:rowOff>
                  </from>
                  <to>
                    <xdr:col>3</xdr:col>
                    <xdr:colOff>0</xdr:colOff>
                    <xdr:row>105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43"/>
  <sheetViews>
    <sheetView showGridLines="0" zoomScale="75" workbookViewId="0">
      <pane xSplit="9" ySplit="10" topLeftCell="J11" activePane="bottomRight" state="frozen"/>
      <selection pane="topRight" activeCell="I1" sqref="I1"/>
      <selection pane="bottomLeft" activeCell="A8" sqref="A8"/>
      <selection pane="bottomRight" activeCell="C11" sqref="C11"/>
    </sheetView>
  </sheetViews>
  <sheetFormatPr defaultRowHeight="12.75" x14ac:dyDescent="0.2"/>
  <cols>
    <col min="1" max="1" width="6.42578125" style="10" customWidth="1"/>
    <col min="2" max="2" width="8" style="10" customWidth="1"/>
    <col min="3" max="3" width="12.7109375" style="11" customWidth="1"/>
    <col min="4" max="4" width="19.28515625" style="11" customWidth="1"/>
    <col min="5" max="7" width="15.7109375" style="11" customWidth="1"/>
    <col min="8" max="8" width="9.140625" style="11"/>
    <col min="9" max="9" width="10.85546875" style="11" customWidth="1"/>
    <col min="10" max="10" width="14.42578125" style="11" hidden="1" customWidth="1"/>
    <col min="11" max="11" width="11" style="11" customWidth="1"/>
    <col min="12" max="12" width="18.42578125" style="11" customWidth="1"/>
    <col min="13" max="13" width="13.7109375" style="11" customWidth="1"/>
    <col min="14" max="14" width="22.42578125" style="11" customWidth="1"/>
    <col min="15" max="15" width="12.85546875" style="11" customWidth="1"/>
    <col min="16" max="16" width="18.42578125" style="11" customWidth="1"/>
    <col min="17" max="17" width="14.7109375" style="11" hidden="1" customWidth="1"/>
    <col min="18" max="18" width="11.42578125" style="11" customWidth="1"/>
    <col min="19" max="19" width="15" style="11" customWidth="1"/>
    <col min="20" max="20" width="13.7109375" style="11" customWidth="1"/>
    <col min="21" max="21" width="13.7109375" style="11" hidden="1" customWidth="1"/>
    <col min="22" max="23" width="14.7109375" style="11" customWidth="1"/>
    <col min="24" max="24" width="10.7109375" style="11" hidden="1" customWidth="1"/>
    <col min="25" max="25" width="4.7109375" style="13" customWidth="1"/>
    <col min="26" max="26" width="9.7109375" style="14" customWidth="1"/>
    <col min="27" max="27" width="20.85546875" style="14" customWidth="1"/>
    <col min="28" max="28" width="9.7109375" style="14" customWidth="1"/>
    <col min="29" max="29" width="11.140625" style="14" customWidth="1"/>
    <col min="30" max="30" width="13.85546875" style="14" customWidth="1"/>
    <col min="31" max="31" width="12.5703125" style="14" customWidth="1"/>
    <col min="32" max="32" width="25.140625" style="14" customWidth="1"/>
    <col min="33" max="33" width="13.85546875" style="14" hidden="1" customWidth="1"/>
    <col min="34" max="34" width="16.5703125" style="14" customWidth="1"/>
    <col min="35" max="35" width="23.7109375" style="14" customWidth="1"/>
    <col min="36" max="36" width="20.85546875" style="14" customWidth="1"/>
    <col min="37" max="37" width="24" style="14" customWidth="1"/>
    <col min="38" max="38" width="20.85546875" style="14" customWidth="1"/>
    <col min="39" max="39" width="22.42578125" style="14" customWidth="1"/>
    <col min="40" max="40" width="10.7109375" style="14" hidden="1" customWidth="1"/>
    <col min="41" max="41" width="17.7109375" style="14" customWidth="1"/>
    <col min="42" max="42" width="20.7109375" style="14" customWidth="1"/>
    <col min="43" max="43" width="14.7109375" style="14" customWidth="1"/>
    <col min="44" max="44" width="14.7109375" style="14" hidden="1" customWidth="1"/>
    <col min="45" max="46" width="28.7109375" style="14" customWidth="1"/>
    <col min="47" max="47" width="10.7109375" style="14" hidden="1" customWidth="1"/>
    <col min="48" max="48" width="16.28515625" style="3" hidden="1" customWidth="1"/>
    <col min="49" max="50" width="12.5703125" style="10" hidden="1" customWidth="1"/>
    <col min="51" max="51" width="26" style="10" hidden="1" customWidth="1"/>
    <col min="52" max="60" width="14" style="11" hidden="1" customWidth="1"/>
    <col min="61" max="63" width="14" style="47" hidden="1" customWidth="1"/>
    <col min="64" max="65" width="14" style="11" hidden="1" customWidth="1"/>
    <col min="66" max="66" width="9.140625" style="10" hidden="1" customWidth="1"/>
    <col min="67" max="67" width="4.140625" style="10" hidden="1" customWidth="1"/>
    <col min="68" max="16384" width="9.140625" style="10"/>
  </cols>
  <sheetData>
    <row r="1" spans="1:120" ht="39.950000000000003" customHeight="1" x14ac:dyDescent="0.2">
      <c r="A1" s="163" t="str">
        <f>Certification!A3</f>
        <v>Low-Voltage, Dry-Type Distribution Transformers Based on kVA Grouping</v>
      </c>
      <c r="B1" s="67" t="s">
        <v>0</v>
      </c>
      <c r="D1" s="253" t="str">
        <f>Certification!C3</f>
        <v>Low-Voltage, Dry-Type Distribution Transformers Based on kVA Grouping</v>
      </c>
      <c r="E1" s="253"/>
      <c r="F1" s="253"/>
      <c r="G1" s="253"/>
      <c r="I1" s="75" t="str">
        <f>Certification!D3</f>
        <v>Version 4.3</v>
      </c>
      <c r="K1" s="80"/>
      <c r="BC1" s="135"/>
    </row>
    <row r="2" spans="1:120" x14ac:dyDescent="0.2">
      <c r="A2" s="163" t="str">
        <f>Certification!A4</f>
        <v>4.3</v>
      </c>
      <c r="BC2" s="135"/>
    </row>
    <row r="3" spans="1:120" ht="25.5" customHeight="1" x14ac:dyDescent="0.2">
      <c r="B3" s="258" t="s">
        <v>22</v>
      </c>
      <c r="C3" s="258"/>
      <c r="D3" s="66" t="str">
        <f>IF(COUNTA(INPUT)=0,"No Data",IF(COUNTIF(B11:B110,"Error")&gt;0,"Error","OK"))</f>
        <v>No Data</v>
      </c>
      <c r="E3" s="70"/>
      <c r="F3" s="259" t="s">
        <v>24</v>
      </c>
      <c r="G3" s="259"/>
      <c r="H3" s="260" t="str">
        <f>Certification!D7</f>
        <v>No Data</v>
      </c>
      <c r="I3" s="260"/>
      <c r="K3" s="79"/>
      <c r="BC3" s="135"/>
    </row>
    <row r="4" spans="1:120" s="36" customFormat="1" x14ac:dyDescent="0.2">
      <c r="C4" s="14"/>
      <c r="D4" s="14"/>
      <c r="E4" s="14"/>
      <c r="F4" s="14"/>
      <c r="G4" s="14"/>
      <c r="H4" s="14"/>
      <c r="I4" s="14"/>
      <c r="J4" s="14"/>
      <c r="K4" s="3"/>
      <c r="L4" s="51"/>
      <c r="M4" s="3"/>
      <c r="N4" s="3"/>
      <c r="O4" s="3"/>
      <c r="P4" s="14"/>
      <c r="Q4" s="14"/>
      <c r="R4" s="14"/>
      <c r="S4" s="14"/>
      <c r="T4" s="14"/>
      <c r="U4" s="14"/>
      <c r="V4" s="14"/>
      <c r="W4" s="14"/>
      <c r="X4" s="14"/>
      <c r="Y4" s="37"/>
      <c r="Z4" s="14"/>
      <c r="AA4" s="14"/>
      <c r="AB4" s="14"/>
      <c r="AC4" s="14"/>
      <c r="AD4" s="14"/>
      <c r="AE4" s="14"/>
      <c r="AF4" s="14"/>
      <c r="AG4" s="14"/>
      <c r="AH4" s="14"/>
      <c r="AI4" s="3"/>
      <c r="AJ4" s="3"/>
      <c r="AK4" s="3"/>
      <c r="AL4" s="3"/>
      <c r="AM4" s="14"/>
      <c r="AN4" s="14"/>
      <c r="AO4" s="14"/>
      <c r="AP4" s="14"/>
      <c r="AQ4" s="14"/>
      <c r="AR4" s="14"/>
      <c r="AS4" s="14"/>
      <c r="AT4" s="14"/>
      <c r="AU4" s="14"/>
      <c r="AV4" s="3"/>
      <c r="AZ4" s="14"/>
      <c r="BA4" s="14"/>
      <c r="BB4" s="14"/>
      <c r="BC4" s="135"/>
      <c r="BD4" s="14"/>
      <c r="BE4" s="14"/>
      <c r="BF4" s="14"/>
      <c r="BG4" s="14"/>
      <c r="BH4" s="14"/>
      <c r="BI4" s="3"/>
      <c r="BJ4" s="3"/>
      <c r="BK4" s="3"/>
      <c r="BL4" s="14"/>
      <c r="BM4" s="14"/>
    </row>
    <row r="5" spans="1:120" s="5" customFormat="1" ht="26.25" thickBot="1" x14ac:dyDescent="0.4">
      <c r="A5" s="254" t="s">
        <v>20</v>
      </c>
      <c r="B5" s="254"/>
      <c r="C5" s="254"/>
      <c r="D5" s="254"/>
      <c r="E5" s="254"/>
      <c r="F5" s="254"/>
      <c r="G5" s="254"/>
      <c r="H5" s="254"/>
      <c r="I5" s="254"/>
      <c r="J5" s="78"/>
      <c r="K5" s="35"/>
      <c r="L5" s="76"/>
      <c r="M5" s="35"/>
      <c r="N5" s="35"/>
      <c r="O5" s="35"/>
      <c r="P5" s="35"/>
      <c r="Q5" s="35"/>
      <c r="R5" s="35"/>
      <c r="S5" s="35"/>
      <c r="T5" s="35"/>
      <c r="U5" s="35"/>
      <c r="V5" s="35"/>
      <c r="W5" s="35"/>
      <c r="X5" s="35"/>
      <c r="Y5" s="4"/>
      <c r="Z5" s="2"/>
      <c r="AA5" s="2"/>
      <c r="AB5" s="2"/>
      <c r="AC5" s="2"/>
      <c r="AD5" s="2"/>
      <c r="AE5" s="2"/>
      <c r="AF5" s="2"/>
      <c r="AG5" s="2"/>
      <c r="AH5" s="2"/>
      <c r="AI5" s="2"/>
      <c r="AJ5" s="2"/>
      <c r="AK5" s="2"/>
      <c r="AL5" s="2"/>
      <c r="AM5" s="2"/>
      <c r="AN5" s="2"/>
      <c r="AO5" s="2"/>
      <c r="AP5" s="2"/>
      <c r="AQ5" s="2"/>
      <c r="AR5" s="2"/>
      <c r="AS5" s="2"/>
      <c r="AT5" s="2"/>
      <c r="AU5" s="2"/>
      <c r="AV5" s="2"/>
      <c r="BC5" s="135"/>
      <c r="DO5" s="6"/>
      <c r="DP5" s="6"/>
    </row>
    <row r="6" spans="1:120" s="9" customFormat="1" ht="92.25" customHeight="1" thickBot="1" x14ac:dyDescent="0.25">
      <c r="A6" s="255" t="s">
        <v>28</v>
      </c>
      <c r="B6" s="256"/>
      <c r="C6" s="256"/>
      <c r="D6" s="256"/>
      <c r="E6" s="256"/>
      <c r="F6" s="256"/>
      <c r="G6" s="256"/>
      <c r="H6" s="256"/>
      <c r="I6" s="257"/>
      <c r="J6" s="68"/>
      <c r="K6" s="68"/>
      <c r="L6" s="77"/>
      <c r="M6" s="68"/>
      <c r="N6" s="77"/>
      <c r="O6" s="68"/>
      <c r="P6" s="77"/>
      <c r="Q6" s="77"/>
      <c r="R6" s="77"/>
      <c r="S6" s="77"/>
      <c r="T6" s="77"/>
      <c r="U6" s="77"/>
      <c r="V6" s="77"/>
      <c r="W6" s="77"/>
      <c r="X6" s="77"/>
      <c r="Y6" s="8"/>
      <c r="Z6" s="262" t="s">
        <v>12</v>
      </c>
      <c r="AA6" s="247"/>
      <c r="AB6" s="247"/>
      <c r="AC6" s="247" t="s">
        <v>12</v>
      </c>
      <c r="AD6" s="247"/>
      <c r="AE6" s="247"/>
      <c r="AF6" s="247" t="s">
        <v>12</v>
      </c>
      <c r="AG6" s="247"/>
      <c r="AH6" s="247"/>
      <c r="AI6" s="247" t="s">
        <v>12</v>
      </c>
      <c r="AJ6" s="247"/>
      <c r="AK6" s="247" t="s">
        <v>12</v>
      </c>
      <c r="AL6" s="247"/>
      <c r="AM6" s="247"/>
      <c r="AN6" s="247"/>
      <c r="AO6" s="247"/>
      <c r="AP6" s="247" t="s">
        <v>12</v>
      </c>
      <c r="AQ6" s="247"/>
      <c r="AR6" s="247"/>
      <c r="AS6" s="247" t="s">
        <v>12</v>
      </c>
      <c r="AT6" s="248"/>
      <c r="AU6" s="221"/>
      <c r="AV6" s="34"/>
      <c r="AX6" s="1"/>
      <c r="BC6" s="135"/>
      <c r="BI6" s="173"/>
      <c r="BJ6" s="173"/>
      <c r="BK6" s="173"/>
      <c r="DO6" s="7"/>
      <c r="DP6" s="7"/>
    </row>
    <row r="7" spans="1:120" ht="6" customHeight="1" x14ac:dyDescent="0.2">
      <c r="F7" s="47"/>
      <c r="G7" s="47"/>
      <c r="K7" s="47"/>
      <c r="L7" s="47"/>
      <c r="M7" s="47"/>
      <c r="N7" s="47"/>
      <c r="O7" s="47"/>
      <c r="Q7" s="47"/>
      <c r="U7" s="47"/>
      <c r="AX7" s="1"/>
      <c r="AZ7" s="10"/>
      <c r="BA7" s="10"/>
      <c r="BB7" s="10"/>
      <c r="BC7" s="93"/>
      <c r="BD7" s="10"/>
      <c r="BE7" s="10"/>
      <c r="BF7" s="10"/>
      <c r="BG7" s="10"/>
      <c r="BH7" s="10"/>
      <c r="BI7" s="52"/>
      <c r="BJ7" s="52"/>
      <c r="BK7" s="52"/>
      <c r="BL7" s="10"/>
      <c r="BM7" s="10"/>
      <c r="DO7" s="11"/>
      <c r="DP7" s="11"/>
    </row>
    <row r="8" spans="1:120" ht="6" customHeight="1" x14ac:dyDescent="0.2">
      <c r="F8" s="47"/>
      <c r="G8" s="47"/>
      <c r="K8" s="47"/>
      <c r="L8" s="47"/>
      <c r="M8" s="47"/>
      <c r="N8" s="47"/>
      <c r="O8" s="47"/>
      <c r="Q8" s="47"/>
      <c r="U8" s="47"/>
      <c r="AX8" s="1"/>
      <c r="AZ8" s="10"/>
      <c r="BA8" s="10"/>
      <c r="BB8" s="10"/>
      <c r="BC8" s="93"/>
      <c r="BD8" s="10"/>
      <c r="BE8" s="10"/>
      <c r="BF8" s="10"/>
      <c r="BG8" s="10"/>
      <c r="BH8" s="10"/>
      <c r="BI8" s="52"/>
      <c r="BJ8" s="52"/>
      <c r="BK8" s="52"/>
      <c r="BL8" s="10"/>
      <c r="BM8" s="10"/>
      <c r="DO8" s="11"/>
      <c r="DP8" s="11"/>
    </row>
    <row r="9" spans="1:120" ht="15.2" customHeight="1" x14ac:dyDescent="0.2">
      <c r="A9" s="250" t="s">
        <v>1</v>
      </c>
      <c r="B9" s="250" t="s">
        <v>10</v>
      </c>
      <c r="C9" s="244" t="s">
        <v>19</v>
      </c>
      <c r="D9" s="244" t="s">
        <v>59</v>
      </c>
      <c r="E9" s="244" t="s">
        <v>13</v>
      </c>
      <c r="F9" s="244" t="s">
        <v>118</v>
      </c>
      <c r="G9" s="244" t="s">
        <v>119</v>
      </c>
      <c r="H9" s="244" t="s">
        <v>2</v>
      </c>
      <c r="I9" s="244" t="s">
        <v>3</v>
      </c>
      <c r="J9" s="47"/>
      <c r="K9" s="240" t="s">
        <v>14</v>
      </c>
      <c r="L9" s="240" t="s">
        <v>15</v>
      </c>
      <c r="M9" s="240" t="s">
        <v>17</v>
      </c>
      <c r="N9" s="240" t="s">
        <v>16</v>
      </c>
      <c r="O9" s="240" t="s">
        <v>18</v>
      </c>
      <c r="P9" s="240" t="s">
        <v>120</v>
      </c>
      <c r="Q9" s="242"/>
      <c r="R9" s="244" t="s">
        <v>121</v>
      </c>
      <c r="S9" s="240" t="s">
        <v>124</v>
      </c>
      <c r="T9" s="244" t="s">
        <v>122</v>
      </c>
      <c r="U9" s="244"/>
      <c r="V9" s="244" t="s">
        <v>127</v>
      </c>
      <c r="W9" s="244" t="s">
        <v>128</v>
      </c>
      <c r="X9" s="240"/>
      <c r="Z9" s="244" t="str">
        <f t="shared" ref="Z9:AF9" si="0">C9&amp;" Status"</f>
        <v>Manu-facturer Status</v>
      </c>
      <c r="AA9" s="244" t="str">
        <f t="shared" si="0"/>
        <v>For Third-Party Representatives, Company Number From Certification Sheet Status</v>
      </c>
      <c r="AB9" s="244" t="str">
        <f t="shared" si="0"/>
        <v>Brand Name(s) Status</v>
      </c>
      <c r="AC9" s="244" t="str">
        <f t="shared" si="0"/>
        <v>Least Efficient Model Number in kVA Grouping Status</v>
      </c>
      <c r="AD9" s="244" t="str">
        <f t="shared" si="0"/>
        <v>Most Efficient Model Number in kVA Grouping Status</v>
      </c>
      <c r="AE9" s="244" t="str">
        <f t="shared" si="0"/>
        <v>Action Status</v>
      </c>
      <c r="AF9" s="244" t="str">
        <f t="shared" si="0"/>
        <v>Product Class Status</v>
      </c>
      <c r="AG9" s="3"/>
      <c r="AH9" s="244" t="str">
        <f t="shared" ref="AH9:AU9" si="1">K9&amp;" Status"</f>
        <v>Sample Size (Number of Units Tested) Status</v>
      </c>
      <c r="AI9" s="244" t="str">
        <f t="shared" si="1"/>
        <v>Is the Certification for this Basic Model Based on a Waiver of DOE's Test Procedure Requirements? Status</v>
      </c>
      <c r="AJ9" s="244" t="str">
        <f t="shared" si="1"/>
        <v>Date of Test Procedure Waiver, if Applicable Status</v>
      </c>
      <c r="AK9" s="244" t="str">
        <f t="shared" si="1"/>
        <v>Is the Certification based upon any Exception Relief from an Applicable Standard by DOE's Office of Hearing and Appeals? Status</v>
      </c>
      <c r="AL9" s="244" t="str">
        <f t="shared" si="1"/>
        <v>Date of Exception Relief, if Applicable Status</v>
      </c>
      <c r="AM9" s="244" t="str">
        <f t="shared" si="1"/>
        <v>Is Certification based on an Alternate Way of Determining Measures of Energy Conservation? Status</v>
      </c>
      <c r="AN9" s="244" t="str">
        <f t="shared" si="1"/>
        <v xml:space="preserve"> Status</v>
      </c>
      <c r="AO9" s="244" t="str">
        <f t="shared" si="1"/>
        <v>kVA Rating Status</v>
      </c>
      <c r="AP9" s="244" t="str">
        <f t="shared" si="1"/>
        <v>Is the Insulation Type "Low-Voltage, Dry-Type"? Status</v>
      </c>
      <c r="AQ9" s="239" t="str">
        <f t="shared" si="1"/>
        <v>Number of Phases Status</v>
      </c>
      <c r="AR9" s="239" t="str">
        <f t="shared" si="1"/>
        <v xml:space="preserve"> Status</v>
      </c>
      <c r="AS9" s="239" t="str">
        <f t="shared" si="1"/>
        <v>Represented Efficiency of Least Efficient Model in kVA Grouping (%) Status</v>
      </c>
      <c r="AT9" s="239" t="str">
        <f t="shared" si="1"/>
        <v>Represented Efficiency of Most Efficient Model in kVA Grouping (%) Status</v>
      </c>
      <c r="AU9" s="244" t="str">
        <f t="shared" si="1"/>
        <v xml:space="preserve"> Status</v>
      </c>
      <c r="AX9" s="1"/>
      <c r="AZ9" s="10"/>
      <c r="BA9" s="10"/>
      <c r="BB9" s="10"/>
      <c r="BC9" s="65"/>
      <c r="BD9" s="10"/>
      <c r="BE9" s="10"/>
      <c r="BF9" s="10"/>
      <c r="BG9" s="10"/>
      <c r="BH9" s="10"/>
      <c r="BI9" s="52"/>
      <c r="BJ9" s="52"/>
      <c r="BK9" s="52"/>
      <c r="BL9" s="10"/>
      <c r="BM9" s="10"/>
      <c r="DO9" s="11"/>
      <c r="DP9" s="11"/>
    </row>
    <row r="10" spans="1:120" s="18" customFormat="1" ht="95.25" customHeight="1" thickBot="1" x14ac:dyDescent="0.25">
      <c r="A10" s="251"/>
      <c r="B10" s="251"/>
      <c r="C10" s="249"/>
      <c r="D10" s="249"/>
      <c r="E10" s="249"/>
      <c r="F10" s="249"/>
      <c r="G10" s="249"/>
      <c r="H10" s="249"/>
      <c r="I10" s="246"/>
      <c r="J10" s="215"/>
      <c r="K10" s="252"/>
      <c r="L10" s="252"/>
      <c r="M10" s="252"/>
      <c r="N10" s="252"/>
      <c r="O10" s="252"/>
      <c r="P10" s="241"/>
      <c r="Q10" s="243"/>
      <c r="R10" s="249"/>
      <c r="S10" s="252"/>
      <c r="T10" s="246"/>
      <c r="U10" s="246"/>
      <c r="V10" s="246"/>
      <c r="W10" s="246"/>
      <c r="X10" s="252"/>
      <c r="Y10" s="41"/>
      <c r="Z10" s="245"/>
      <c r="AA10" s="245"/>
      <c r="AB10" s="245"/>
      <c r="AC10" s="245"/>
      <c r="AD10" s="245"/>
      <c r="AE10" s="245"/>
      <c r="AF10" s="245"/>
      <c r="AG10" s="216" t="str">
        <f>J10&amp;" Status"</f>
        <v xml:space="preserve"> Status</v>
      </c>
      <c r="AH10" s="245"/>
      <c r="AI10" s="245"/>
      <c r="AJ10" s="245"/>
      <c r="AK10" s="245"/>
      <c r="AL10" s="245"/>
      <c r="AM10" s="245"/>
      <c r="AN10" s="245"/>
      <c r="AO10" s="245"/>
      <c r="AP10" s="245"/>
      <c r="AQ10" s="239"/>
      <c r="AR10" s="239"/>
      <c r="AS10" s="239"/>
      <c r="AT10" s="239"/>
      <c r="AU10" s="245"/>
      <c r="AV10" s="38"/>
      <c r="AW10" s="39"/>
      <c r="AX10" s="39"/>
      <c r="AY10" s="261" t="s">
        <v>6</v>
      </c>
      <c r="AZ10" s="261"/>
      <c r="BA10" s="164"/>
      <c r="BB10" s="161" t="s">
        <v>8</v>
      </c>
      <c r="BC10" s="161" t="s">
        <v>62</v>
      </c>
      <c r="BD10" s="161" t="s">
        <v>63</v>
      </c>
      <c r="BE10" s="161" t="s">
        <v>64</v>
      </c>
      <c r="BF10" s="161" t="s">
        <v>65</v>
      </c>
      <c r="BG10" s="161" t="s">
        <v>66</v>
      </c>
      <c r="BH10" s="161" t="s">
        <v>67</v>
      </c>
      <c r="BI10" s="161" t="s">
        <v>75</v>
      </c>
      <c r="BJ10" s="161" t="s">
        <v>76</v>
      </c>
      <c r="BK10" s="161" t="s">
        <v>77</v>
      </c>
      <c r="BL10" s="161" t="s">
        <v>69</v>
      </c>
      <c r="BM10" s="161" t="s">
        <v>68</v>
      </c>
      <c r="BO10" s="40" t="s">
        <v>11</v>
      </c>
    </row>
    <row r="11" spans="1:120" s="18" customFormat="1" ht="26.25" thickTop="1" x14ac:dyDescent="0.2">
      <c r="A11" s="53">
        <v>1</v>
      </c>
      <c r="B11" s="54" t="str">
        <f t="shared" ref="B11:B74" si="2">IF(COUNTIF(Z11:AU11,"")=No_of_Columns,"",IF(COUNTIF(Z11:AU11,"ok")=No_of_Columns,"ok","Error"))</f>
        <v/>
      </c>
      <c r="C11" s="228"/>
      <c r="D11" s="28"/>
      <c r="E11" s="231"/>
      <c r="F11" s="231"/>
      <c r="G11" s="231"/>
      <c r="H11" s="29"/>
      <c r="I11" s="28"/>
      <c r="J11" s="29"/>
      <c r="K11" s="29"/>
      <c r="L11" s="29"/>
      <c r="M11" s="48"/>
      <c r="N11" s="29"/>
      <c r="O11" s="48"/>
      <c r="P11" s="29"/>
      <c r="Q11" s="44"/>
      <c r="R11" s="28"/>
      <c r="S11" s="28"/>
      <c r="T11" s="222"/>
      <c r="U11" s="28"/>
      <c r="V11" s="28"/>
      <c r="W11" s="218"/>
      <c r="X11" s="225"/>
      <c r="Y11" s="217"/>
      <c r="Z11" s="16" t="str">
        <f t="shared" ref="Z11:Z74" si="3">IF(COUNTA($C11:$X11)=0,"",IF(ISBLANK($C11),"Empty cell","ok"))</f>
        <v/>
      </c>
      <c r="AA11" s="16" t="str">
        <f t="shared" ref="AA11:AA74" si="4">IF(COUNTA($C11:$X11)=0,"",IF($AZ$13=3,IF(ISBLANK(D11),"Empty cell",IF(ISNUMBER(D11),IF(D11=INT(D11),IF(D11&gt;0,IF(D11&lt;=$AZ$14,"ok","Entry must be a positive integer &lt;= "&amp;$AZ$14),"Entry must be a positive integer &lt;= "&amp;$AZ$14),"Entry must be a positive integer &lt;= "&amp;$AZ$14),"Entry must be a positive integer &lt;= "&amp;$AZ$14)),IF(ISBLANK(D11),"ok","Submitter is not a Third-Party Rep.")))</f>
        <v/>
      </c>
      <c r="AB11" s="16" t="str">
        <f t="shared" ref="AB11:AB74" si="5">IF(COUNTA($C11:$X11)=0,"",IF(ISBLANK($E11),"Empty cell","ok"))</f>
        <v/>
      </c>
      <c r="AC11" s="16" t="str">
        <f t="shared" ref="AC11:AC74" si="6">IF(COUNTA($C11:$X11)=0,"",IF(ISBLANK($F11),"Empty cell","ok"))</f>
        <v/>
      </c>
      <c r="AD11" s="16" t="str">
        <f t="shared" ref="AD11:AD74" si="7">IF(COUNTA($C11:$X11)=0,"",IF(ISBLANK($G11),"Empty cell","ok"))</f>
        <v/>
      </c>
      <c r="AE11" s="16" t="str">
        <f t="shared" ref="AE11:AE74" si="8">IF(COUNTA($C11:$X11)=0,"",IF(ISBLANK($H11),"Empty cell",IF(OR($H11="n",$H11="d",$H11="c",$H11="e",$H11="f"),"ok","Should be n, d, c, e, or f")))</f>
        <v/>
      </c>
      <c r="AF11" s="16" t="str">
        <f t="shared" ref="AF11:AF74" si="9">IF(COUNTA($C11:$X11)=0,"",IF(ISBLANK($I11),"Empty cell",IF($I11&lt;1,IF(No_of_Product_Classes=1,"Product Class should be '1'","Prod. Cl. should be an int. betw. 1 and "&amp;No_of_Product_Classes),IF($I11&gt;No_of_Product_Classes,IF(No_of_Product_Classes=1,"Product Class should be '1'","Prod. Cl. should be an int. betw. 1 and "&amp;No_of_Product_Classes),IF($I11=INT($I11),"ok",IF(No_of_Product_Classes=1,"Product Class should be '1'","Prod. Cl. should be an int. betw. 1 and "&amp;No_of_Product_Classes))))))</f>
        <v/>
      </c>
      <c r="AG11" s="16" t="str">
        <f t="shared" ref="AG11:AG74" si="10">IF(COUNTA($C11:$X11)=0,"","ok")</f>
        <v/>
      </c>
      <c r="AH11" s="16" t="str">
        <f t="shared" ref="AH11:AH74" si="11">IF(COUNTA($C11:$X11)=0,"",IF(H11="d","ok",IF(ISBLANK($K11),"Empty cell",IF(ISNUMBER(K11)=FALSE,"Entry should be a positive integer",IF($K11&lt;1,"Entry should be a positive integer",IF($K11=INT($K11),"ok","Entry should be a positive integer"))))))</f>
        <v/>
      </c>
      <c r="AI11" s="16" t="str">
        <f t="shared" ref="AI11:AI74" si="12">IF(COUNTA($C11:$X11)=0,"",IF(H11="d","ok",IF(ISBLANK(L11),"Empty cell",IF(L11="yes","ok",IF(L11="y","ok",IF(L11="no","ok",IF(L11="n","ok","Entry should be either 'yes', 'y', 'no' or 'n'")))))))</f>
        <v/>
      </c>
      <c r="AJ11" s="16" t="str">
        <f t="shared" ref="AJ11:AJ74" si="13">IF(COUNTA($C11:$X11)=0,"",IF(H11="d","ok",IF(ISBLANK(L11),IF(ISBLANK(M11),"ok","Waiver question not answered"),IF(OR(L11="yes",L11="y"),IF(ISBLANK(M11),"Empty cell",IF(ISNUMBER(M11),IF(M11&lt;1,"Entry should be a date in M/D/YYYY format","ok"),"Entry should be a date in M/D/YYYY format")),IF(OR(L11="no",L11="n"),IF(ISBLANK(M11),"ok","No entry should be made in cell"),IF(ISBLANK(M11),"ok","No entry should be made in cell"))))))</f>
        <v/>
      </c>
      <c r="AK11" s="16" t="str">
        <f t="shared" ref="AK11:AK74" si="14">IF(COUNTA($C11:$X11)=0,"",IF(H11="d","ok",IF(ISBLANK(N11),"Empty cell",IF(N11="yes","ok",IF(N11="y","ok",IF(N11="no","ok",IF(N11="n","ok","Entry should be either 'yes', 'y', 'no' or 'n'")))))))</f>
        <v/>
      </c>
      <c r="AL11" s="16" t="str">
        <f t="shared" ref="AL11:AL74" si="15">IF(COUNTA($C11:$X11)=0,"",IF(H11="d","ok",IF(ISBLANK(N11),IF(ISBLANK(O11),"ok","Exemption question not answered"),IF(OR(N11="yes",N11="y"),IF(ISBLANK(O11),"Empty cell",IF(ISNUMBER(O11),IF(O11&lt;1,"Entry should be a date in M/D/YYYY format","ok"),"Entry should be a date in M/D/YYYY format")),IF(OR(N11="no",N11="n"),IF(ISBLANK(O11),"ok","No entry should be made in cell"),IF(ISBLANK(O11),"ok","No entry should be made in cell"))))))</f>
        <v/>
      </c>
      <c r="AM11" s="16" t="str">
        <f t="shared" ref="AM11:AM74" si="16">IF(COUNTA($C11:$X11)=0,"",IF(H11="d","ok",IF(ISBLANK(P11),"Empty cell",IF(P11="yes","ok",IF(P11="y","ok",IF(P11="no","ok",IF(P11="n","ok","Entry should be either 'yes', 'y', 'no' or 'n'")))))))</f>
        <v/>
      </c>
      <c r="AN11" s="16" t="str">
        <f t="shared" ref="AN11:AN74" si="17">IF(COUNTA($C11:$X11)=0,"","ok")</f>
        <v/>
      </c>
      <c r="AO11" s="16" t="str">
        <f t="shared" ref="AO11:AO74" si="18">IF(COUNTA($C11:$X11)=0,"",IF(H11="d","ok",IF(ISBLANK($R11),"Empty cell",IF(ISNUMBER($R11),IF($R11&gt;0,"ok","Entry should be greater than 0"),"Entry should be a number"))))</f>
        <v/>
      </c>
      <c r="AP11" s="16" t="str">
        <f t="shared" ref="AP11:AP74" si="19">IF(COUNTA($C11:$X11)=0,"",IF(H11="d","ok",IF(ISBLANK(S11),"Empty cell",IF(S11="yes","ok",IF(S11="y","ok",IF(S11="no","ok",IF(S11="n","ok","Entry should be either 'yes', 'y', 'no' or 'n'")))))))</f>
        <v/>
      </c>
      <c r="AQ11" s="16" t="str">
        <f t="shared" ref="AQ11:AQ74" si="20">IF(COUNTA($C11:$X11)=0,"",IF(H11="d","ok",IF(ISBLANK($T11),"Empty cell",IF(OR(T11=1,T11=3),"ok","Entry should be '1' or '3'"))))</f>
        <v/>
      </c>
      <c r="AR11" s="16" t="str">
        <f t="shared" ref="AR11:AR74" si="21">IF(COUNTA($C11:$X11)=0,"","ok")</f>
        <v/>
      </c>
      <c r="AS11" s="16" t="str">
        <f t="shared" ref="AS11:AS74" si="22">IF(COUNTA($C11:$X11)=0,"",IF(H11="d","ok",IF(ISBLANK($V11),"Empty cell",IF(ISNUMBER($V11),IF($V11&gt;=1,IF($V11&gt;100,"Entry should be a percentage less than or equal to 100","ok"),"Entry should be a percentage greater than 0"),"Entry should be a number"))))</f>
        <v/>
      </c>
      <c r="AT11" s="16" t="str">
        <f t="shared" ref="AT11:AT74" si="23">IF(COUNTA($C11:$X11)=0,"",IF(H11="d","ok",IF(ISBLANK($W11),"Empty cell",IF(ISNUMBER($W11),IF($W11&gt;=1,IF($W11&gt;100,"Entry should be a percentage less than or equal to 100","ok"),"Entry should be a percentage greater than 0"),"Entry should be a number"))))</f>
        <v/>
      </c>
      <c r="AU11" s="16" t="str">
        <f t="shared" ref="AU11:AU74" si="24">IF(COUNTA($C11:$X11)=0,"","ok")</f>
        <v/>
      </c>
      <c r="AV11" s="17"/>
      <c r="AY11" s="18" t="s">
        <v>4</v>
      </c>
      <c r="AZ11" s="19">
        <v>22</v>
      </c>
      <c r="BA11" s="19"/>
      <c r="BB11" s="58" t="str">
        <f t="shared" ref="BB11:BB74" si="25">IF(AF11="ok",VLOOKUP(I11,PrClDesc,2),"")</f>
        <v/>
      </c>
      <c r="BC11" s="58" t="str">
        <f>IF(ISBLANK($D11),"",CHOOSE($D11,Certification!$C$32,Certification!$C$48,Certification!$C$64,Certification!$C$80,Certification!$C$96))</f>
        <v/>
      </c>
      <c r="BD11" s="58" t="str">
        <f>IF(ISBLANK($D11),"",CHOOSE($D11,Certification!$C$33,Certification!$C$49,Certification!$C$65,Certification!$C$81,Certification!$C$97))</f>
        <v/>
      </c>
      <c r="BE11" s="58" t="str">
        <f>IF(ISBLANK($D11),"",CHOOSE($D11,Certification!$C$34,Certification!$C$50,Certification!$C$66,Certification!$C$82,Certification!$C$98))</f>
        <v/>
      </c>
      <c r="BF11" s="58" t="str">
        <f>IF(ISBLANK($D11),"",CHOOSE($D11,Certification!$C$35,Certification!$C$51,Certification!$C$67,Certification!$C$83,Certification!$C$99))</f>
        <v/>
      </c>
      <c r="BG11" s="58" t="str">
        <f>IF(ISBLANK($D11),"",CHOOSE($D11,Certification!$C$36,Certification!$C$52,Certification!$C$68,Certification!$C$84,Certification!$C$100))</f>
        <v/>
      </c>
      <c r="BH11" s="58" t="str">
        <f>IF(ISBLANK($D11),"",CHOOSE($D11,Certification!$C$37,Certification!$C$53,Certification!$C$69,Certification!$C$85,Certification!$C$101))</f>
        <v/>
      </c>
      <c r="BI11" s="174" t="str">
        <f>IF(ISBLANK($D11),"",CHOOSE($D11,Certification!$G$39,Certification!$G$55,Certification!$G$71,Certification!$G$87,Certification!$G$103))</f>
        <v/>
      </c>
      <c r="BJ11" s="174" t="str">
        <f>IF(ISBLANK($D11),"",CHOOSE($D11,Certification!$G$40,Certification!$G$56,Certification!$G$72,Certification!$G$88,Certification!$G$104))</f>
        <v/>
      </c>
      <c r="BK11" s="174" t="str">
        <f>IF(ISBLANK($D11),"",CHOOSE($D11,Certification!$G$41,Certification!$G$57,Certification!$G$73,Certification!$G$89,Certification!$G$105))</f>
        <v/>
      </c>
      <c r="BL11" s="58" t="str">
        <f>IF(ISBLANK($D11),"",CHOOSE($D11,IF(ISBLANK(Certification!$C$43),"",Certification!$C$43),IF(ISBLANK(Certification!$C$59),"",Certification!$C$59),IF(ISBLANK(Certification!$C$75),"",Certification!$C$75),IF(ISBLANK(Certification!$C$91),"",Certification!$C$91),IF(ISBLANK(Certification!$C$107),"",Certification!$C$107)))</f>
        <v/>
      </c>
      <c r="BM11" s="58" t="str">
        <f>IF(ISBLANK($D11),"",CHOOSE($D11,IF(ISBLANK(Certification!$C$45),"",Certification!$C$45),IF(ISBLANK(Certification!$C$61),"",Certification!$C$61),IF(ISBLANK(Certification!$C$77),"",Certification!$C$77),IF(ISBLANK(Certification!$C$93),"",Certification!$C$93),IF(ISBLANK(Certification!$C$109),"",Certification!$C$109)))</f>
        <v/>
      </c>
      <c r="BO11" s="20" t="s">
        <v>9</v>
      </c>
    </row>
    <row r="12" spans="1:120" s="18" customFormat="1" ht="25.5" x14ac:dyDescent="0.2">
      <c r="A12" s="53">
        <v>2</v>
      </c>
      <c r="B12" s="54" t="str">
        <f t="shared" si="2"/>
        <v/>
      </c>
      <c r="C12" s="229"/>
      <c r="D12" s="30"/>
      <c r="E12" s="232"/>
      <c r="F12" s="232"/>
      <c r="G12" s="232"/>
      <c r="H12" s="31"/>
      <c r="I12" s="30"/>
      <c r="J12" s="31"/>
      <c r="K12" s="31"/>
      <c r="L12" s="31"/>
      <c r="M12" s="49"/>
      <c r="N12" s="31"/>
      <c r="O12" s="49"/>
      <c r="P12" s="31"/>
      <c r="Q12" s="45"/>
      <c r="R12" s="30"/>
      <c r="S12" s="30"/>
      <c r="T12" s="223"/>
      <c r="U12" s="30"/>
      <c r="V12" s="30"/>
      <c r="W12" s="219"/>
      <c r="X12" s="226"/>
      <c r="Y12" s="15"/>
      <c r="Z12" s="16" t="str">
        <f t="shared" si="3"/>
        <v/>
      </c>
      <c r="AA12" s="16" t="str">
        <f t="shared" si="4"/>
        <v/>
      </c>
      <c r="AB12" s="16" t="str">
        <f t="shared" si="5"/>
        <v/>
      </c>
      <c r="AC12" s="16" t="str">
        <f t="shared" si="6"/>
        <v/>
      </c>
      <c r="AD12" s="16" t="str">
        <f t="shared" si="7"/>
        <v/>
      </c>
      <c r="AE12" s="16" t="str">
        <f t="shared" si="8"/>
        <v/>
      </c>
      <c r="AF12" s="16" t="str">
        <f t="shared" si="9"/>
        <v/>
      </c>
      <c r="AG12" s="16" t="str">
        <f t="shared" si="10"/>
        <v/>
      </c>
      <c r="AH12" s="16" t="str">
        <f t="shared" si="11"/>
        <v/>
      </c>
      <c r="AI12" s="16" t="str">
        <f t="shared" si="12"/>
        <v/>
      </c>
      <c r="AJ12" s="16" t="str">
        <f t="shared" si="13"/>
        <v/>
      </c>
      <c r="AK12" s="16" t="str">
        <f t="shared" si="14"/>
        <v/>
      </c>
      <c r="AL12" s="16" t="str">
        <f t="shared" si="15"/>
        <v/>
      </c>
      <c r="AM12" s="16" t="str">
        <f t="shared" si="16"/>
        <v/>
      </c>
      <c r="AN12" s="16" t="str">
        <f t="shared" si="17"/>
        <v/>
      </c>
      <c r="AO12" s="16" t="str">
        <f t="shared" si="18"/>
        <v/>
      </c>
      <c r="AP12" s="16" t="str">
        <f t="shared" si="19"/>
        <v/>
      </c>
      <c r="AQ12" s="16" t="str">
        <f t="shared" si="20"/>
        <v/>
      </c>
      <c r="AR12" s="16" t="str">
        <f t="shared" si="21"/>
        <v/>
      </c>
      <c r="AS12" s="16" t="str">
        <f t="shared" si="22"/>
        <v/>
      </c>
      <c r="AT12" s="16" t="str">
        <f t="shared" si="23"/>
        <v/>
      </c>
      <c r="AU12" s="16" t="str">
        <f t="shared" si="24"/>
        <v/>
      </c>
      <c r="AV12" s="17"/>
      <c r="AY12" s="18" t="s">
        <v>5</v>
      </c>
      <c r="AZ12" s="175">
        <v>1</v>
      </c>
      <c r="BA12" s="19"/>
      <c r="BB12" s="58" t="str">
        <f t="shared" si="25"/>
        <v/>
      </c>
      <c r="BC12" s="58" t="str">
        <f>IF(ISBLANK($D12),"",CHOOSE($D12,Certification!$C$32,Certification!$C$48,Certification!$C$64,Certification!$C$80,Certification!$C$96))</f>
        <v/>
      </c>
      <c r="BD12" s="58" t="str">
        <f>IF(ISBLANK($D12),"",CHOOSE($D12,Certification!$C$33,Certification!$C$49,Certification!$C$65,Certification!$C$81,Certification!$C$97))</f>
        <v/>
      </c>
      <c r="BE12" s="58" t="str">
        <f>IF(ISBLANK($D12),"",CHOOSE($D12,Certification!$C$34,Certification!$C$50,Certification!$C$66,Certification!$C$82,Certification!$C$98))</f>
        <v/>
      </c>
      <c r="BF12" s="58" t="str">
        <f>IF(ISBLANK($D12),"",CHOOSE($D12,Certification!$C$35,Certification!$C$51,Certification!$C$67,Certification!$C$83,Certification!$C$99))</f>
        <v/>
      </c>
      <c r="BG12" s="58" t="str">
        <f>IF(ISBLANK($D12),"",CHOOSE($D12,Certification!$C$36,Certification!$C$52,Certification!$C$68,Certification!$C$84,Certification!$C$100))</f>
        <v/>
      </c>
      <c r="BH12" s="58" t="str">
        <f>IF(ISBLANK($D12),"",CHOOSE($D12,Certification!$C$37,Certification!$C$53,Certification!$C$69,Certification!$C$85,Certification!$C$101))</f>
        <v/>
      </c>
      <c r="BI12" s="174" t="str">
        <f>IF(ISBLANK($D12),"",CHOOSE($D12,Certification!$G$39,Certification!$G$55,Certification!$G$71,Certification!$G$87,Certification!$G$103))</f>
        <v/>
      </c>
      <c r="BJ12" s="174" t="str">
        <f>IF(ISBLANK($D12),"",CHOOSE($D12,Certification!$G$40,Certification!$G$56,Certification!$G$72,Certification!$G$88,Certification!$G$104))</f>
        <v/>
      </c>
      <c r="BK12" s="174" t="str">
        <f>IF(ISBLANK($D12),"",CHOOSE($D12,Certification!$G$41,Certification!$G$57,Certification!$G$73,Certification!$G$89,Certification!$G$105))</f>
        <v/>
      </c>
      <c r="BL12" s="58" t="str">
        <f>IF(ISBLANK($D12),"",CHOOSE($D12,IF(ISBLANK(Certification!$C$43),"",Certification!$C$43),IF(ISBLANK(Certification!$C$59),"",Certification!$C$59),IF(ISBLANK(Certification!$C$75),"",Certification!$C$75),IF(ISBLANK(Certification!$C$91),"",Certification!$C$91),IF(ISBLANK(Certification!$C$107),"",Certification!$C$107)))</f>
        <v/>
      </c>
      <c r="BM12" s="58" t="str">
        <f>IF(ISBLANK($D12),"",CHOOSE($D12,IF(ISBLANK(Certification!$C$45),"",Certification!$C$45),IF(ISBLANK(Certification!$C$61),"",Certification!$C$61),IF(ISBLANK(Certification!$C$77),"",Certification!$C$77),IF(ISBLANK(Certification!$C$93),"",Certification!$C$93),IF(ISBLANK(Certification!$C$109),"",Certification!$C$109)))</f>
        <v/>
      </c>
      <c r="BO12" s="20" t="s">
        <v>9</v>
      </c>
    </row>
    <row r="13" spans="1:120" s="18" customFormat="1" ht="25.5" x14ac:dyDescent="0.2">
      <c r="A13" s="53">
        <v>3</v>
      </c>
      <c r="B13" s="54" t="str">
        <f t="shared" si="2"/>
        <v/>
      </c>
      <c r="C13" s="229"/>
      <c r="D13" s="30"/>
      <c r="E13" s="232"/>
      <c r="F13" s="232"/>
      <c r="G13" s="232"/>
      <c r="H13" s="31"/>
      <c r="I13" s="30"/>
      <c r="J13" s="31"/>
      <c r="K13" s="31"/>
      <c r="L13" s="31"/>
      <c r="M13" s="49"/>
      <c r="N13" s="31"/>
      <c r="O13" s="49"/>
      <c r="P13" s="31"/>
      <c r="Q13" s="45"/>
      <c r="R13" s="30"/>
      <c r="S13" s="30"/>
      <c r="T13" s="223"/>
      <c r="U13" s="30"/>
      <c r="V13" s="30"/>
      <c r="W13" s="219"/>
      <c r="X13" s="226"/>
      <c r="Y13" s="15"/>
      <c r="Z13" s="16" t="str">
        <f t="shared" si="3"/>
        <v/>
      </c>
      <c r="AA13" s="16" t="str">
        <f t="shared" si="4"/>
        <v/>
      </c>
      <c r="AB13" s="16" t="str">
        <f t="shared" si="5"/>
        <v/>
      </c>
      <c r="AC13" s="16" t="str">
        <f t="shared" si="6"/>
        <v/>
      </c>
      <c r="AD13" s="16" t="str">
        <f t="shared" si="7"/>
        <v/>
      </c>
      <c r="AE13" s="16" t="str">
        <f t="shared" si="8"/>
        <v/>
      </c>
      <c r="AF13" s="16" t="str">
        <f t="shared" si="9"/>
        <v/>
      </c>
      <c r="AG13" s="16" t="str">
        <f t="shared" si="10"/>
        <v/>
      </c>
      <c r="AH13" s="16" t="str">
        <f t="shared" si="11"/>
        <v/>
      </c>
      <c r="AI13" s="16" t="str">
        <f t="shared" si="12"/>
        <v/>
      </c>
      <c r="AJ13" s="16" t="str">
        <f t="shared" si="13"/>
        <v/>
      </c>
      <c r="AK13" s="16" t="str">
        <f t="shared" si="14"/>
        <v/>
      </c>
      <c r="AL13" s="16" t="str">
        <f t="shared" si="15"/>
        <v/>
      </c>
      <c r="AM13" s="16" t="str">
        <f t="shared" si="16"/>
        <v/>
      </c>
      <c r="AN13" s="16" t="str">
        <f t="shared" si="17"/>
        <v/>
      </c>
      <c r="AO13" s="16" t="str">
        <f t="shared" si="18"/>
        <v/>
      </c>
      <c r="AP13" s="16" t="str">
        <f t="shared" si="19"/>
        <v/>
      </c>
      <c r="AQ13" s="16" t="str">
        <f t="shared" si="20"/>
        <v/>
      </c>
      <c r="AR13" s="16" t="str">
        <f t="shared" si="21"/>
        <v/>
      </c>
      <c r="AS13" s="16" t="str">
        <f t="shared" si="22"/>
        <v/>
      </c>
      <c r="AT13" s="16" t="str">
        <f t="shared" si="23"/>
        <v/>
      </c>
      <c r="AU13" s="16" t="str">
        <f t="shared" si="24"/>
        <v/>
      </c>
      <c r="AV13" s="17"/>
      <c r="AY13" s="18" t="s">
        <v>57</v>
      </c>
      <c r="AZ13" s="19">
        <f>Certification!F11</f>
        <v>0</v>
      </c>
      <c r="BA13" s="19"/>
      <c r="BB13" s="58" t="str">
        <f t="shared" si="25"/>
        <v/>
      </c>
      <c r="BC13" s="58" t="str">
        <f>IF(ISBLANK($D13),"",CHOOSE($D13,Certification!$C$32,Certification!$C$48,Certification!$C$64,Certification!$C$80,Certification!$C$96))</f>
        <v/>
      </c>
      <c r="BD13" s="58" t="str">
        <f>IF(ISBLANK($D13),"",CHOOSE($D13,Certification!$C$33,Certification!$C$49,Certification!$C$65,Certification!$C$81,Certification!$C$97))</f>
        <v/>
      </c>
      <c r="BE13" s="58" t="str">
        <f>IF(ISBLANK($D13),"",CHOOSE($D13,Certification!$C$34,Certification!$C$50,Certification!$C$66,Certification!$C$82,Certification!$C$98))</f>
        <v/>
      </c>
      <c r="BF13" s="58" t="str">
        <f>IF(ISBLANK($D13),"",CHOOSE($D13,Certification!$C$35,Certification!$C$51,Certification!$C$67,Certification!$C$83,Certification!$C$99))</f>
        <v/>
      </c>
      <c r="BG13" s="58" t="str">
        <f>IF(ISBLANK($D13),"",CHOOSE($D13,Certification!$C$36,Certification!$C$52,Certification!$C$68,Certification!$C$84,Certification!$C$100))</f>
        <v/>
      </c>
      <c r="BH13" s="58" t="str">
        <f>IF(ISBLANK($D13),"",CHOOSE($D13,Certification!$C$37,Certification!$C$53,Certification!$C$69,Certification!$C$85,Certification!$C$101))</f>
        <v/>
      </c>
      <c r="BI13" s="174" t="str">
        <f>IF(ISBLANK($D13),"",CHOOSE($D13,Certification!$G$39,Certification!$G$55,Certification!$G$71,Certification!$G$87,Certification!$G$103))</f>
        <v/>
      </c>
      <c r="BJ13" s="174" t="str">
        <f>IF(ISBLANK($D13),"",CHOOSE($D13,Certification!$G$40,Certification!$G$56,Certification!$G$72,Certification!$G$88,Certification!$G$104))</f>
        <v/>
      </c>
      <c r="BK13" s="174" t="str">
        <f>IF(ISBLANK($D13),"",CHOOSE($D13,Certification!$G$41,Certification!$G$57,Certification!$G$73,Certification!$G$89,Certification!$G$105))</f>
        <v/>
      </c>
      <c r="BL13" s="58" t="str">
        <f>IF(ISBLANK($D13),"",CHOOSE($D13,IF(ISBLANK(Certification!$C$43),"",Certification!$C$43),IF(ISBLANK(Certification!$C$59),"",Certification!$C$59),IF(ISBLANK(Certification!$C$75),"",Certification!$C$75),IF(ISBLANK(Certification!$C$91),"",Certification!$C$91),IF(ISBLANK(Certification!$C$107),"",Certification!$C$107)))</f>
        <v/>
      </c>
      <c r="BM13" s="58" t="str">
        <f>IF(ISBLANK($D13),"",CHOOSE($D13,IF(ISBLANK(Certification!$C$45),"",Certification!$C$45),IF(ISBLANK(Certification!$C$61),"",Certification!$C$61),IF(ISBLANK(Certification!$C$77),"",Certification!$C$77),IF(ISBLANK(Certification!$C$93),"",Certification!$C$93),IF(ISBLANK(Certification!$C$109),"",Certification!$C$109)))</f>
        <v/>
      </c>
      <c r="BO13" s="20" t="s">
        <v>9</v>
      </c>
    </row>
    <row r="14" spans="1:120" s="18" customFormat="1" ht="25.5" customHeight="1" x14ac:dyDescent="0.2">
      <c r="A14" s="53">
        <v>4</v>
      </c>
      <c r="B14" s="54" t="str">
        <f t="shared" si="2"/>
        <v/>
      </c>
      <c r="C14" s="229"/>
      <c r="D14" s="30"/>
      <c r="E14" s="232"/>
      <c r="F14" s="232"/>
      <c r="G14" s="232"/>
      <c r="H14" s="31"/>
      <c r="I14" s="30"/>
      <c r="J14" s="31"/>
      <c r="K14" s="31"/>
      <c r="L14" s="31"/>
      <c r="M14" s="49"/>
      <c r="N14" s="31"/>
      <c r="O14" s="49"/>
      <c r="P14" s="31"/>
      <c r="Q14" s="45"/>
      <c r="R14" s="30"/>
      <c r="S14" s="30"/>
      <c r="T14" s="223"/>
      <c r="U14" s="30"/>
      <c r="V14" s="30"/>
      <c r="W14" s="219"/>
      <c r="X14" s="226"/>
      <c r="Y14" s="15"/>
      <c r="Z14" s="16" t="str">
        <f t="shared" si="3"/>
        <v/>
      </c>
      <c r="AA14" s="16" t="str">
        <f t="shared" si="4"/>
        <v/>
      </c>
      <c r="AB14" s="16" t="str">
        <f t="shared" si="5"/>
        <v/>
      </c>
      <c r="AC14" s="16" t="str">
        <f t="shared" si="6"/>
        <v/>
      </c>
      <c r="AD14" s="16" t="str">
        <f t="shared" si="7"/>
        <v/>
      </c>
      <c r="AE14" s="16" t="str">
        <f t="shared" si="8"/>
        <v/>
      </c>
      <c r="AF14" s="16" t="str">
        <f t="shared" si="9"/>
        <v/>
      </c>
      <c r="AG14" s="16" t="str">
        <f t="shared" si="10"/>
        <v/>
      </c>
      <c r="AH14" s="16" t="str">
        <f t="shared" si="11"/>
        <v/>
      </c>
      <c r="AI14" s="16" t="str">
        <f t="shared" si="12"/>
        <v/>
      </c>
      <c r="AJ14" s="16" t="str">
        <f t="shared" si="13"/>
        <v/>
      </c>
      <c r="AK14" s="16" t="str">
        <f t="shared" si="14"/>
        <v/>
      </c>
      <c r="AL14" s="16" t="str">
        <f t="shared" si="15"/>
        <v/>
      </c>
      <c r="AM14" s="16" t="str">
        <f t="shared" si="16"/>
        <v/>
      </c>
      <c r="AN14" s="16" t="str">
        <f t="shared" si="17"/>
        <v/>
      </c>
      <c r="AO14" s="16" t="str">
        <f t="shared" si="18"/>
        <v/>
      </c>
      <c r="AP14" s="16" t="str">
        <f t="shared" si="19"/>
        <v/>
      </c>
      <c r="AQ14" s="16" t="str">
        <f t="shared" si="20"/>
        <v/>
      </c>
      <c r="AR14" s="16" t="str">
        <f t="shared" si="21"/>
        <v/>
      </c>
      <c r="AS14" s="16" t="str">
        <f t="shared" si="22"/>
        <v/>
      </c>
      <c r="AT14" s="16" t="str">
        <f t="shared" si="23"/>
        <v/>
      </c>
      <c r="AU14" s="16" t="str">
        <f t="shared" si="24"/>
        <v/>
      </c>
      <c r="AV14" s="17"/>
      <c r="AY14" s="73" t="s">
        <v>58</v>
      </c>
      <c r="AZ14" s="160">
        <f>Certification!F29</f>
        <v>0</v>
      </c>
      <c r="BA14" s="160"/>
      <c r="BB14" s="58" t="str">
        <f t="shared" si="25"/>
        <v/>
      </c>
      <c r="BC14" s="58" t="str">
        <f>IF(ISBLANK($D14),"",CHOOSE($D14,Certification!$C$32,Certification!$C$48,Certification!$C$64,Certification!$C$80,Certification!$C$96))</f>
        <v/>
      </c>
      <c r="BD14" s="58" t="str">
        <f>IF(ISBLANK($D14),"",CHOOSE($D14,Certification!$C$33,Certification!$C$49,Certification!$C$65,Certification!$C$81,Certification!$C$97))</f>
        <v/>
      </c>
      <c r="BE14" s="58" t="str">
        <f>IF(ISBLANK($D14),"",CHOOSE($D14,Certification!$C$34,Certification!$C$50,Certification!$C$66,Certification!$C$82,Certification!$C$98))</f>
        <v/>
      </c>
      <c r="BF14" s="58" t="str">
        <f>IF(ISBLANK($D14),"",CHOOSE($D14,Certification!$C$35,Certification!$C$51,Certification!$C$67,Certification!$C$83,Certification!$C$99))</f>
        <v/>
      </c>
      <c r="BG14" s="58" t="str">
        <f>IF(ISBLANK($D14),"",CHOOSE($D14,Certification!$C$36,Certification!$C$52,Certification!$C$68,Certification!$C$84,Certification!$C$100))</f>
        <v/>
      </c>
      <c r="BH14" s="58" t="str">
        <f>IF(ISBLANK($D14),"",CHOOSE($D14,Certification!$C$37,Certification!$C$53,Certification!$C$69,Certification!$C$85,Certification!$C$101))</f>
        <v/>
      </c>
      <c r="BI14" s="174" t="str">
        <f>IF(ISBLANK($D14),"",CHOOSE($D14,Certification!$G$39,Certification!$G$55,Certification!$G$71,Certification!$G$87,Certification!$G$103))</f>
        <v/>
      </c>
      <c r="BJ14" s="174" t="str">
        <f>IF(ISBLANK($D14),"",CHOOSE($D14,Certification!$G$40,Certification!$G$56,Certification!$G$72,Certification!$G$88,Certification!$G$104))</f>
        <v/>
      </c>
      <c r="BK14" s="174" t="str">
        <f>IF(ISBLANK($D14),"",CHOOSE($D14,Certification!$G$41,Certification!$G$57,Certification!$G$73,Certification!$G$89,Certification!$G$105))</f>
        <v/>
      </c>
      <c r="BL14" s="58" t="str">
        <f>IF(ISBLANK($D14),"",CHOOSE($D14,IF(ISBLANK(Certification!$C$43),"",Certification!$C$43),IF(ISBLANK(Certification!$C$59),"",Certification!$C$59),IF(ISBLANK(Certification!$C$75),"",Certification!$C$75),IF(ISBLANK(Certification!$C$91),"",Certification!$C$91),IF(ISBLANK(Certification!$C$107),"",Certification!$C$107)))</f>
        <v/>
      </c>
      <c r="BM14" s="58" t="str">
        <f>IF(ISBLANK($D14),"",CHOOSE($D14,IF(ISBLANK(Certification!$C$45),"",Certification!$C$45),IF(ISBLANK(Certification!$C$61),"",Certification!$C$61),IF(ISBLANK(Certification!$C$77),"",Certification!$C$77),IF(ISBLANK(Certification!$C$93),"",Certification!$C$93),IF(ISBLANK(Certification!$C$109),"",Certification!$C$109)))</f>
        <v/>
      </c>
      <c r="BO14" s="20" t="s">
        <v>9</v>
      </c>
    </row>
    <row r="15" spans="1:120" s="18" customFormat="1" ht="25.5" x14ac:dyDescent="0.2">
      <c r="A15" s="53">
        <v>5</v>
      </c>
      <c r="B15" s="54" t="str">
        <f t="shared" si="2"/>
        <v/>
      </c>
      <c r="C15" s="229"/>
      <c r="D15" s="30"/>
      <c r="E15" s="232"/>
      <c r="F15" s="232"/>
      <c r="G15" s="232"/>
      <c r="H15" s="31"/>
      <c r="I15" s="30"/>
      <c r="J15" s="31"/>
      <c r="K15" s="31"/>
      <c r="L15" s="31"/>
      <c r="M15" s="49"/>
      <c r="N15" s="31"/>
      <c r="O15" s="49"/>
      <c r="P15" s="31"/>
      <c r="Q15" s="45"/>
      <c r="R15" s="30"/>
      <c r="S15" s="30"/>
      <c r="T15" s="223"/>
      <c r="U15" s="30"/>
      <c r="V15" s="30"/>
      <c r="W15" s="219"/>
      <c r="X15" s="226"/>
      <c r="Y15" s="15"/>
      <c r="Z15" s="16" t="str">
        <f t="shared" si="3"/>
        <v/>
      </c>
      <c r="AA15" s="16" t="str">
        <f t="shared" si="4"/>
        <v/>
      </c>
      <c r="AB15" s="16" t="str">
        <f t="shared" si="5"/>
        <v/>
      </c>
      <c r="AC15" s="16" t="str">
        <f t="shared" si="6"/>
        <v/>
      </c>
      <c r="AD15" s="16" t="str">
        <f t="shared" si="7"/>
        <v/>
      </c>
      <c r="AE15" s="16" t="str">
        <f t="shared" si="8"/>
        <v/>
      </c>
      <c r="AF15" s="16" t="str">
        <f t="shared" si="9"/>
        <v/>
      </c>
      <c r="AG15" s="16" t="str">
        <f t="shared" si="10"/>
        <v/>
      </c>
      <c r="AH15" s="16" t="str">
        <f t="shared" si="11"/>
        <v/>
      </c>
      <c r="AI15" s="16" t="str">
        <f t="shared" si="12"/>
        <v/>
      </c>
      <c r="AJ15" s="16" t="str">
        <f t="shared" si="13"/>
        <v/>
      </c>
      <c r="AK15" s="16" t="str">
        <f t="shared" si="14"/>
        <v/>
      </c>
      <c r="AL15" s="16" t="str">
        <f t="shared" si="15"/>
        <v/>
      </c>
      <c r="AM15" s="16" t="str">
        <f t="shared" si="16"/>
        <v/>
      </c>
      <c r="AN15" s="16" t="str">
        <f t="shared" si="17"/>
        <v/>
      </c>
      <c r="AO15" s="16" t="str">
        <f t="shared" si="18"/>
        <v/>
      </c>
      <c r="AP15" s="16" t="str">
        <f t="shared" si="19"/>
        <v/>
      </c>
      <c r="AQ15" s="16" t="str">
        <f t="shared" si="20"/>
        <v/>
      </c>
      <c r="AR15" s="16" t="str">
        <f t="shared" si="21"/>
        <v/>
      </c>
      <c r="AS15" s="16" t="str">
        <f t="shared" si="22"/>
        <v/>
      </c>
      <c r="AT15" s="16" t="str">
        <f t="shared" si="23"/>
        <v/>
      </c>
      <c r="AU15" s="16" t="str">
        <f t="shared" si="24"/>
        <v/>
      </c>
      <c r="AV15" s="17"/>
      <c r="AY15" s="159"/>
      <c r="AZ15" s="41"/>
      <c r="BA15" s="41"/>
      <c r="BB15" s="58" t="str">
        <f t="shared" si="25"/>
        <v/>
      </c>
      <c r="BC15" s="58" t="str">
        <f>IF(ISBLANK($D15),"",CHOOSE($D15,Certification!$C$32,Certification!$C$48,Certification!$C$64,Certification!$C$80,Certification!$C$96))</f>
        <v/>
      </c>
      <c r="BD15" s="58" t="str">
        <f>IF(ISBLANK($D15),"",CHOOSE($D15,Certification!$C$33,Certification!$C$49,Certification!$C$65,Certification!$C$81,Certification!$C$97))</f>
        <v/>
      </c>
      <c r="BE15" s="58" t="str">
        <f>IF(ISBLANK($D15),"",CHOOSE($D15,Certification!$C$34,Certification!$C$50,Certification!$C$66,Certification!$C$82,Certification!$C$98))</f>
        <v/>
      </c>
      <c r="BF15" s="58" t="str">
        <f>IF(ISBLANK($D15),"",CHOOSE($D15,Certification!$C$35,Certification!$C$51,Certification!$C$67,Certification!$C$83,Certification!$C$99))</f>
        <v/>
      </c>
      <c r="BG15" s="58" t="str">
        <f>IF(ISBLANK($D15),"",CHOOSE($D15,Certification!$C$36,Certification!$C$52,Certification!$C$68,Certification!$C$84,Certification!$C$100))</f>
        <v/>
      </c>
      <c r="BH15" s="58" t="str">
        <f>IF(ISBLANK($D15),"",CHOOSE($D15,Certification!$C$37,Certification!$C$53,Certification!$C$69,Certification!$C$85,Certification!$C$101))</f>
        <v/>
      </c>
      <c r="BI15" s="174" t="str">
        <f>IF(ISBLANK($D15),"",CHOOSE($D15,Certification!$G$39,Certification!$G$55,Certification!$G$71,Certification!$G$87,Certification!$G$103))</f>
        <v/>
      </c>
      <c r="BJ15" s="174" t="str">
        <f>IF(ISBLANK($D15),"",CHOOSE($D15,Certification!$G$40,Certification!$G$56,Certification!$G$72,Certification!$G$88,Certification!$G$104))</f>
        <v/>
      </c>
      <c r="BK15" s="174" t="str">
        <f>IF(ISBLANK($D15),"",CHOOSE($D15,Certification!$G$41,Certification!$G$57,Certification!$G$73,Certification!$G$89,Certification!$G$105))</f>
        <v/>
      </c>
      <c r="BL15" s="58" t="str">
        <f>IF(ISBLANK($D15),"",CHOOSE($D15,IF(ISBLANK(Certification!$C$43),"",Certification!$C$43),IF(ISBLANK(Certification!$C$59),"",Certification!$C$59),IF(ISBLANK(Certification!$C$75),"",Certification!$C$75),IF(ISBLANK(Certification!$C$91),"",Certification!$C$91),IF(ISBLANK(Certification!$C$107),"",Certification!$C$107)))</f>
        <v/>
      </c>
      <c r="BM15" s="58" t="str">
        <f>IF(ISBLANK($D15),"",CHOOSE($D15,IF(ISBLANK(Certification!$C$45),"",Certification!$C$45),IF(ISBLANK(Certification!$C$61),"",Certification!$C$61),IF(ISBLANK(Certification!$C$77),"",Certification!$C$77),IF(ISBLANK(Certification!$C$93),"",Certification!$C$93),IF(ISBLANK(Certification!$C$109),"",Certification!$C$109)))</f>
        <v/>
      </c>
      <c r="BO15" s="20" t="s">
        <v>9</v>
      </c>
    </row>
    <row r="16" spans="1:120" s="18" customFormat="1" ht="25.5" x14ac:dyDescent="0.2">
      <c r="A16" s="53">
        <v>6</v>
      </c>
      <c r="B16" s="54" t="str">
        <f t="shared" si="2"/>
        <v/>
      </c>
      <c r="C16" s="229"/>
      <c r="D16" s="30"/>
      <c r="E16" s="232"/>
      <c r="F16" s="232"/>
      <c r="G16" s="232"/>
      <c r="H16" s="31"/>
      <c r="I16" s="30"/>
      <c r="J16" s="31"/>
      <c r="K16" s="31"/>
      <c r="L16" s="31"/>
      <c r="M16" s="49"/>
      <c r="N16" s="31"/>
      <c r="O16" s="49"/>
      <c r="P16" s="31"/>
      <c r="Q16" s="45"/>
      <c r="R16" s="30"/>
      <c r="S16" s="30"/>
      <c r="T16" s="223"/>
      <c r="U16" s="30"/>
      <c r="V16" s="30"/>
      <c r="W16" s="219"/>
      <c r="X16" s="226"/>
      <c r="Y16" s="15"/>
      <c r="Z16" s="16" t="str">
        <f t="shared" si="3"/>
        <v/>
      </c>
      <c r="AA16" s="16" t="str">
        <f t="shared" si="4"/>
        <v/>
      </c>
      <c r="AB16" s="16" t="str">
        <f t="shared" si="5"/>
        <v/>
      </c>
      <c r="AC16" s="16" t="str">
        <f t="shared" si="6"/>
        <v/>
      </c>
      <c r="AD16" s="16" t="str">
        <f t="shared" si="7"/>
        <v/>
      </c>
      <c r="AE16" s="16" t="str">
        <f t="shared" si="8"/>
        <v/>
      </c>
      <c r="AF16" s="16" t="str">
        <f t="shared" si="9"/>
        <v/>
      </c>
      <c r="AG16" s="16" t="str">
        <f t="shared" si="10"/>
        <v/>
      </c>
      <c r="AH16" s="16" t="str">
        <f t="shared" si="11"/>
        <v/>
      </c>
      <c r="AI16" s="16" t="str">
        <f t="shared" si="12"/>
        <v/>
      </c>
      <c r="AJ16" s="16" t="str">
        <f t="shared" si="13"/>
        <v/>
      </c>
      <c r="AK16" s="16" t="str">
        <f t="shared" si="14"/>
        <v/>
      </c>
      <c r="AL16" s="16" t="str">
        <f t="shared" si="15"/>
        <v/>
      </c>
      <c r="AM16" s="16" t="str">
        <f t="shared" si="16"/>
        <v/>
      </c>
      <c r="AN16" s="16" t="str">
        <f t="shared" si="17"/>
        <v/>
      </c>
      <c r="AO16" s="16" t="str">
        <f t="shared" si="18"/>
        <v/>
      </c>
      <c r="AP16" s="16" t="str">
        <f t="shared" si="19"/>
        <v/>
      </c>
      <c r="AQ16" s="16" t="str">
        <f t="shared" si="20"/>
        <v/>
      </c>
      <c r="AR16" s="16" t="str">
        <f t="shared" si="21"/>
        <v/>
      </c>
      <c r="AS16" s="16" t="str">
        <f t="shared" si="22"/>
        <v/>
      </c>
      <c r="AT16" s="16" t="str">
        <f t="shared" si="23"/>
        <v/>
      </c>
      <c r="AU16" s="16" t="str">
        <f t="shared" si="24"/>
        <v/>
      </c>
      <c r="AV16" s="17"/>
      <c r="AY16" s="42"/>
      <c r="AZ16" s="42"/>
      <c r="BA16" s="42"/>
      <c r="BB16" s="58" t="str">
        <f t="shared" si="25"/>
        <v/>
      </c>
      <c r="BC16" s="58" t="str">
        <f>IF(ISBLANK($D16),"",CHOOSE($D16,Certification!$C$32,Certification!$C$48,Certification!$C$64,Certification!$C$80,Certification!$C$96))</f>
        <v/>
      </c>
      <c r="BD16" s="58" t="str">
        <f>IF(ISBLANK($D16),"",CHOOSE($D16,Certification!$C$33,Certification!$C$49,Certification!$C$65,Certification!$C$81,Certification!$C$97))</f>
        <v/>
      </c>
      <c r="BE16" s="58" t="str">
        <f>IF(ISBLANK($D16),"",CHOOSE($D16,Certification!$C$34,Certification!$C$50,Certification!$C$66,Certification!$C$82,Certification!$C$98))</f>
        <v/>
      </c>
      <c r="BF16" s="58" t="str">
        <f>IF(ISBLANK($D16),"",CHOOSE($D16,Certification!$C$35,Certification!$C$51,Certification!$C$67,Certification!$C$83,Certification!$C$99))</f>
        <v/>
      </c>
      <c r="BG16" s="58" t="str">
        <f>IF(ISBLANK($D16),"",CHOOSE($D16,Certification!$C$36,Certification!$C$52,Certification!$C$68,Certification!$C$84,Certification!$C$100))</f>
        <v/>
      </c>
      <c r="BH16" s="58" t="str">
        <f>IF(ISBLANK($D16),"",CHOOSE($D16,Certification!$C$37,Certification!$C$53,Certification!$C$69,Certification!$C$85,Certification!$C$101))</f>
        <v/>
      </c>
      <c r="BI16" s="174" t="str">
        <f>IF(ISBLANK($D16),"",CHOOSE($D16,Certification!$G$39,Certification!$G$55,Certification!$G$71,Certification!$G$87,Certification!$G$103))</f>
        <v/>
      </c>
      <c r="BJ16" s="174" t="str">
        <f>IF(ISBLANK($D16),"",CHOOSE($D16,Certification!$G$40,Certification!$G$56,Certification!$G$72,Certification!$G$88,Certification!$G$104))</f>
        <v/>
      </c>
      <c r="BK16" s="174" t="str">
        <f>IF(ISBLANK($D16),"",CHOOSE($D16,Certification!$G$41,Certification!$G$57,Certification!$G$73,Certification!$G$89,Certification!$G$105))</f>
        <v/>
      </c>
      <c r="BL16" s="58" t="str">
        <f>IF(ISBLANK($D16),"",CHOOSE($D16,IF(ISBLANK(Certification!$C$43),"",Certification!$C$43),IF(ISBLANK(Certification!$C$59),"",Certification!$C$59),IF(ISBLANK(Certification!$C$75),"",Certification!$C$75),IF(ISBLANK(Certification!$C$91),"",Certification!$C$91),IF(ISBLANK(Certification!$C$107),"",Certification!$C$107)))</f>
        <v/>
      </c>
      <c r="BM16" s="58" t="str">
        <f>IF(ISBLANK($D16),"",CHOOSE($D16,IF(ISBLANK(Certification!$C$45),"",Certification!$C$45),IF(ISBLANK(Certification!$C$61),"",Certification!$C$61),IF(ISBLANK(Certification!$C$77),"",Certification!$C$77),IF(ISBLANK(Certification!$C$93),"",Certification!$C$93),IF(ISBLANK(Certification!$C$109),"",Certification!$C$109)))</f>
        <v/>
      </c>
      <c r="BO16" s="20" t="s">
        <v>9</v>
      </c>
    </row>
    <row r="17" spans="1:67" s="18" customFormat="1" ht="25.5" x14ac:dyDescent="0.2">
      <c r="A17" s="53">
        <v>7</v>
      </c>
      <c r="B17" s="54" t="str">
        <f t="shared" si="2"/>
        <v/>
      </c>
      <c r="C17" s="229"/>
      <c r="D17" s="30"/>
      <c r="E17" s="232"/>
      <c r="F17" s="232"/>
      <c r="G17" s="232"/>
      <c r="H17" s="31"/>
      <c r="I17" s="30"/>
      <c r="J17" s="31"/>
      <c r="K17" s="31"/>
      <c r="L17" s="31"/>
      <c r="M17" s="49"/>
      <c r="N17" s="31"/>
      <c r="O17" s="49"/>
      <c r="P17" s="31"/>
      <c r="Q17" s="45"/>
      <c r="R17" s="30"/>
      <c r="S17" s="30"/>
      <c r="T17" s="223"/>
      <c r="U17" s="30"/>
      <c r="V17" s="30"/>
      <c r="W17" s="219"/>
      <c r="X17" s="226"/>
      <c r="Y17" s="15"/>
      <c r="Z17" s="16" t="str">
        <f t="shared" si="3"/>
        <v/>
      </c>
      <c r="AA17" s="16" t="str">
        <f t="shared" si="4"/>
        <v/>
      </c>
      <c r="AB17" s="16" t="str">
        <f t="shared" si="5"/>
        <v/>
      </c>
      <c r="AC17" s="16" t="str">
        <f t="shared" si="6"/>
        <v/>
      </c>
      <c r="AD17" s="16" t="str">
        <f t="shared" si="7"/>
        <v/>
      </c>
      <c r="AE17" s="16" t="str">
        <f t="shared" si="8"/>
        <v/>
      </c>
      <c r="AF17" s="16" t="str">
        <f t="shared" si="9"/>
        <v/>
      </c>
      <c r="AG17" s="16" t="str">
        <f t="shared" si="10"/>
        <v/>
      </c>
      <c r="AH17" s="16" t="str">
        <f t="shared" si="11"/>
        <v/>
      </c>
      <c r="AI17" s="16" t="str">
        <f t="shared" si="12"/>
        <v/>
      </c>
      <c r="AJ17" s="16" t="str">
        <f t="shared" si="13"/>
        <v/>
      </c>
      <c r="AK17" s="16" t="str">
        <f t="shared" si="14"/>
        <v/>
      </c>
      <c r="AL17" s="16" t="str">
        <f t="shared" si="15"/>
        <v/>
      </c>
      <c r="AM17" s="16" t="str">
        <f t="shared" si="16"/>
        <v/>
      </c>
      <c r="AN17" s="16" t="str">
        <f t="shared" si="17"/>
        <v/>
      </c>
      <c r="AO17" s="16" t="str">
        <f t="shared" si="18"/>
        <v/>
      </c>
      <c r="AP17" s="16" t="str">
        <f t="shared" si="19"/>
        <v/>
      </c>
      <c r="AQ17" s="16" t="str">
        <f t="shared" si="20"/>
        <v/>
      </c>
      <c r="AR17" s="16" t="str">
        <f t="shared" si="21"/>
        <v/>
      </c>
      <c r="AS17" s="16" t="str">
        <f t="shared" si="22"/>
        <v/>
      </c>
      <c r="AT17" s="16" t="str">
        <f t="shared" si="23"/>
        <v/>
      </c>
      <c r="AU17" s="16" t="str">
        <f t="shared" si="24"/>
        <v/>
      </c>
      <c r="AV17" s="17"/>
      <c r="AY17" s="42"/>
      <c r="AZ17" s="42"/>
      <c r="BA17" s="42"/>
      <c r="BB17" s="58" t="str">
        <f t="shared" si="25"/>
        <v/>
      </c>
      <c r="BC17" s="58" t="str">
        <f>IF(ISBLANK($D17),"",CHOOSE($D17,Certification!$C$32,Certification!$C$48,Certification!$C$64,Certification!$C$80,Certification!$C$96))</f>
        <v/>
      </c>
      <c r="BD17" s="58" t="str">
        <f>IF(ISBLANK($D17),"",CHOOSE($D17,Certification!$C$33,Certification!$C$49,Certification!$C$65,Certification!$C$81,Certification!$C$97))</f>
        <v/>
      </c>
      <c r="BE17" s="58" t="str">
        <f>IF(ISBLANK($D17),"",CHOOSE($D17,Certification!$C$34,Certification!$C$50,Certification!$C$66,Certification!$C$82,Certification!$C$98))</f>
        <v/>
      </c>
      <c r="BF17" s="58" t="str">
        <f>IF(ISBLANK($D17),"",CHOOSE($D17,Certification!$C$35,Certification!$C$51,Certification!$C$67,Certification!$C$83,Certification!$C$99))</f>
        <v/>
      </c>
      <c r="BG17" s="58" t="str">
        <f>IF(ISBLANK($D17),"",CHOOSE($D17,Certification!$C$36,Certification!$C$52,Certification!$C$68,Certification!$C$84,Certification!$C$100))</f>
        <v/>
      </c>
      <c r="BH17" s="58" t="str">
        <f>IF(ISBLANK($D17),"",CHOOSE($D17,Certification!$C$37,Certification!$C$53,Certification!$C$69,Certification!$C$85,Certification!$C$101))</f>
        <v/>
      </c>
      <c r="BI17" s="174" t="str">
        <f>IF(ISBLANK($D17),"",CHOOSE($D17,Certification!$G$39,Certification!$G$55,Certification!$G$71,Certification!$G$87,Certification!$G$103))</f>
        <v/>
      </c>
      <c r="BJ17" s="174" t="str">
        <f>IF(ISBLANK($D17),"",CHOOSE($D17,Certification!$G$40,Certification!$G$56,Certification!$G$72,Certification!$G$88,Certification!$G$104))</f>
        <v/>
      </c>
      <c r="BK17" s="174" t="str">
        <f>IF(ISBLANK($D17),"",CHOOSE($D17,Certification!$G$41,Certification!$G$57,Certification!$G$73,Certification!$G$89,Certification!$G$105))</f>
        <v/>
      </c>
      <c r="BL17" s="58" t="str">
        <f>IF(ISBLANK($D17),"",CHOOSE($D17,IF(ISBLANK(Certification!$C$43),"",Certification!$C$43),IF(ISBLANK(Certification!$C$59),"",Certification!$C$59),IF(ISBLANK(Certification!$C$75),"",Certification!$C$75),IF(ISBLANK(Certification!$C$91),"",Certification!$C$91),IF(ISBLANK(Certification!$C$107),"",Certification!$C$107)))</f>
        <v/>
      </c>
      <c r="BM17" s="58" t="str">
        <f>IF(ISBLANK($D17),"",CHOOSE($D17,IF(ISBLANK(Certification!$C$45),"",Certification!$C$45),IF(ISBLANK(Certification!$C$61),"",Certification!$C$61),IF(ISBLANK(Certification!$C$77),"",Certification!$C$77),IF(ISBLANK(Certification!$C$93),"",Certification!$C$93),IF(ISBLANK(Certification!$C$109),"",Certification!$C$109)))</f>
        <v/>
      </c>
      <c r="BO17" s="20" t="s">
        <v>9</v>
      </c>
    </row>
    <row r="18" spans="1:67" s="18" customFormat="1" ht="25.5" x14ac:dyDescent="0.2">
      <c r="A18" s="53">
        <v>8</v>
      </c>
      <c r="B18" s="54" t="str">
        <f t="shared" si="2"/>
        <v/>
      </c>
      <c r="C18" s="229"/>
      <c r="D18" s="30"/>
      <c r="E18" s="232"/>
      <c r="F18" s="232"/>
      <c r="G18" s="232"/>
      <c r="H18" s="31"/>
      <c r="I18" s="30"/>
      <c r="J18" s="31"/>
      <c r="K18" s="31"/>
      <c r="L18" s="31"/>
      <c r="M18" s="49"/>
      <c r="N18" s="31"/>
      <c r="O18" s="49"/>
      <c r="P18" s="31"/>
      <c r="Q18" s="45"/>
      <c r="R18" s="30"/>
      <c r="S18" s="30"/>
      <c r="T18" s="223"/>
      <c r="U18" s="30"/>
      <c r="V18" s="30"/>
      <c r="W18" s="219"/>
      <c r="X18" s="226"/>
      <c r="Y18" s="15"/>
      <c r="Z18" s="16" t="str">
        <f t="shared" si="3"/>
        <v/>
      </c>
      <c r="AA18" s="16" t="str">
        <f t="shared" si="4"/>
        <v/>
      </c>
      <c r="AB18" s="16" t="str">
        <f t="shared" si="5"/>
        <v/>
      </c>
      <c r="AC18" s="16" t="str">
        <f t="shared" si="6"/>
        <v/>
      </c>
      <c r="AD18" s="16" t="str">
        <f t="shared" si="7"/>
        <v/>
      </c>
      <c r="AE18" s="16" t="str">
        <f t="shared" si="8"/>
        <v/>
      </c>
      <c r="AF18" s="16" t="str">
        <f t="shared" si="9"/>
        <v/>
      </c>
      <c r="AG18" s="16" t="str">
        <f t="shared" si="10"/>
        <v/>
      </c>
      <c r="AH18" s="16" t="str">
        <f t="shared" si="11"/>
        <v/>
      </c>
      <c r="AI18" s="16" t="str">
        <f t="shared" si="12"/>
        <v/>
      </c>
      <c r="AJ18" s="16" t="str">
        <f t="shared" si="13"/>
        <v/>
      </c>
      <c r="AK18" s="16" t="str">
        <f t="shared" si="14"/>
        <v/>
      </c>
      <c r="AL18" s="16" t="str">
        <f t="shared" si="15"/>
        <v/>
      </c>
      <c r="AM18" s="16" t="str">
        <f t="shared" si="16"/>
        <v/>
      </c>
      <c r="AN18" s="16" t="str">
        <f t="shared" si="17"/>
        <v/>
      </c>
      <c r="AO18" s="16" t="str">
        <f t="shared" si="18"/>
        <v/>
      </c>
      <c r="AP18" s="16" t="str">
        <f t="shared" si="19"/>
        <v/>
      </c>
      <c r="AQ18" s="16" t="str">
        <f t="shared" si="20"/>
        <v/>
      </c>
      <c r="AR18" s="16" t="str">
        <f t="shared" si="21"/>
        <v/>
      </c>
      <c r="AS18" s="16" t="str">
        <f t="shared" si="22"/>
        <v/>
      </c>
      <c r="AT18" s="16" t="str">
        <f t="shared" si="23"/>
        <v/>
      </c>
      <c r="AU18" s="16" t="str">
        <f t="shared" si="24"/>
        <v/>
      </c>
      <c r="AV18" s="17"/>
      <c r="AY18" s="42"/>
      <c r="AZ18" s="42"/>
      <c r="BA18" s="42"/>
      <c r="BB18" s="58" t="str">
        <f t="shared" si="25"/>
        <v/>
      </c>
      <c r="BC18" s="58" t="str">
        <f>IF(ISBLANK($D18),"",CHOOSE($D18,Certification!$C$32,Certification!$C$48,Certification!$C$64,Certification!$C$80,Certification!$C$96))</f>
        <v/>
      </c>
      <c r="BD18" s="58" t="str">
        <f>IF(ISBLANK($D18),"",CHOOSE($D18,Certification!$C$33,Certification!$C$49,Certification!$C$65,Certification!$C$81,Certification!$C$97))</f>
        <v/>
      </c>
      <c r="BE18" s="58" t="str">
        <f>IF(ISBLANK($D18),"",CHOOSE($D18,Certification!$C$34,Certification!$C$50,Certification!$C$66,Certification!$C$82,Certification!$C$98))</f>
        <v/>
      </c>
      <c r="BF18" s="58" t="str">
        <f>IF(ISBLANK($D18),"",CHOOSE($D18,Certification!$C$35,Certification!$C$51,Certification!$C$67,Certification!$C$83,Certification!$C$99))</f>
        <v/>
      </c>
      <c r="BG18" s="58" t="str">
        <f>IF(ISBLANK($D18),"",CHOOSE($D18,Certification!$C$36,Certification!$C$52,Certification!$C$68,Certification!$C$84,Certification!$C$100))</f>
        <v/>
      </c>
      <c r="BH18" s="58" t="str">
        <f>IF(ISBLANK($D18),"",CHOOSE($D18,Certification!$C$37,Certification!$C$53,Certification!$C$69,Certification!$C$85,Certification!$C$101))</f>
        <v/>
      </c>
      <c r="BI18" s="174" t="str">
        <f>IF(ISBLANK($D18),"",CHOOSE($D18,Certification!$G$39,Certification!$G$55,Certification!$G$71,Certification!$G$87,Certification!$G$103))</f>
        <v/>
      </c>
      <c r="BJ18" s="174" t="str">
        <f>IF(ISBLANK($D18),"",CHOOSE($D18,Certification!$G$40,Certification!$G$56,Certification!$G$72,Certification!$G$88,Certification!$G$104))</f>
        <v/>
      </c>
      <c r="BK18" s="174" t="str">
        <f>IF(ISBLANK($D18),"",CHOOSE($D18,Certification!$G$41,Certification!$G$57,Certification!$G$73,Certification!$G$89,Certification!$G$105))</f>
        <v/>
      </c>
      <c r="BL18" s="58" t="str">
        <f>IF(ISBLANK($D18),"",CHOOSE($D18,IF(ISBLANK(Certification!$C$43),"",Certification!$C$43),IF(ISBLANK(Certification!$C$59),"",Certification!$C$59),IF(ISBLANK(Certification!$C$75),"",Certification!$C$75),IF(ISBLANK(Certification!$C$91),"",Certification!$C$91),IF(ISBLANK(Certification!$C$107),"",Certification!$C$107)))</f>
        <v/>
      </c>
      <c r="BM18" s="58" t="str">
        <f>IF(ISBLANK($D18),"",CHOOSE($D18,IF(ISBLANK(Certification!$C$45),"",Certification!$C$45),IF(ISBLANK(Certification!$C$61),"",Certification!$C$61),IF(ISBLANK(Certification!$C$77),"",Certification!$C$77),IF(ISBLANK(Certification!$C$93),"",Certification!$C$93),IF(ISBLANK(Certification!$C$109),"",Certification!$C$109)))</f>
        <v/>
      </c>
      <c r="BO18" s="20" t="s">
        <v>9</v>
      </c>
    </row>
    <row r="19" spans="1:67" s="18" customFormat="1" ht="25.5" x14ac:dyDescent="0.2">
      <c r="A19" s="53">
        <v>9</v>
      </c>
      <c r="B19" s="54" t="str">
        <f t="shared" si="2"/>
        <v/>
      </c>
      <c r="C19" s="229"/>
      <c r="D19" s="30"/>
      <c r="E19" s="232"/>
      <c r="F19" s="232"/>
      <c r="G19" s="232"/>
      <c r="H19" s="31"/>
      <c r="I19" s="30"/>
      <c r="J19" s="31"/>
      <c r="K19" s="31"/>
      <c r="L19" s="31"/>
      <c r="M19" s="49"/>
      <c r="N19" s="31"/>
      <c r="O19" s="49"/>
      <c r="P19" s="31"/>
      <c r="Q19" s="45"/>
      <c r="R19" s="30"/>
      <c r="S19" s="30"/>
      <c r="T19" s="223"/>
      <c r="U19" s="30"/>
      <c r="V19" s="30"/>
      <c r="W19" s="219"/>
      <c r="X19" s="226"/>
      <c r="Y19" s="15"/>
      <c r="Z19" s="16" t="str">
        <f t="shared" si="3"/>
        <v/>
      </c>
      <c r="AA19" s="16" t="str">
        <f t="shared" si="4"/>
        <v/>
      </c>
      <c r="AB19" s="16" t="str">
        <f t="shared" si="5"/>
        <v/>
      </c>
      <c r="AC19" s="16" t="str">
        <f t="shared" si="6"/>
        <v/>
      </c>
      <c r="AD19" s="16" t="str">
        <f t="shared" si="7"/>
        <v/>
      </c>
      <c r="AE19" s="16" t="str">
        <f t="shared" si="8"/>
        <v/>
      </c>
      <c r="AF19" s="16" t="str">
        <f t="shared" si="9"/>
        <v/>
      </c>
      <c r="AG19" s="16" t="str">
        <f t="shared" si="10"/>
        <v/>
      </c>
      <c r="AH19" s="16" t="str">
        <f t="shared" si="11"/>
        <v/>
      </c>
      <c r="AI19" s="16" t="str">
        <f t="shared" si="12"/>
        <v/>
      </c>
      <c r="AJ19" s="16" t="str">
        <f t="shared" si="13"/>
        <v/>
      </c>
      <c r="AK19" s="16" t="str">
        <f t="shared" si="14"/>
        <v/>
      </c>
      <c r="AL19" s="16" t="str">
        <f t="shared" si="15"/>
        <v/>
      </c>
      <c r="AM19" s="16" t="str">
        <f t="shared" si="16"/>
        <v/>
      </c>
      <c r="AN19" s="16" t="str">
        <f t="shared" si="17"/>
        <v/>
      </c>
      <c r="AO19" s="16" t="str">
        <f t="shared" si="18"/>
        <v/>
      </c>
      <c r="AP19" s="16" t="str">
        <f t="shared" si="19"/>
        <v/>
      </c>
      <c r="AQ19" s="16" t="str">
        <f t="shared" si="20"/>
        <v/>
      </c>
      <c r="AR19" s="16" t="str">
        <f t="shared" si="21"/>
        <v/>
      </c>
      <c r="AS19" s="16" t="str">
        <f t="shared" si="22"/>
        <v/>
      </c>
      <c r="AT19" s="16" t="str">
        <f t="shared" si="23"/>
        <v/>
      </c>
      <c r="AU19" s="16" t="str">
        <f t="shared" si="24"/>
        <v/>
      </c>
      <c r="AV19" s="17"/>
      <c r="AY19" s="42"/>
      <c r="AZ19" s="42"/>
      <c r="BA19" s="42"/>
      <c r="BB19" s="58" t="str">
        <f t="shared" si="25"/>
        <v/>
      </c>
      <c r="BC19" s="58" t="str">
        <f>IF(ISBLANK($D19),"",CHOOSE($D19,Certification!$C$32,Certification!$C$48,Certification!$C$64,Certification!$C$80,Certification!$C$96))</f>
        <v/>
      </c>
      <c r="BD19" s="58" t="str">
        <f>IF(ISBLANK($D19),"",CHOOSE($D19,Certification!$C$33,Certification!$C$49,Certification!$C$65,Certification!$C$81,Certification!$C$97))</f>
        <v/>
      </c>
      <c r="BE19" s="58" t="str">
        <f>IF(ISBLANK($D19),"",CHOOSE($D19,Certification!$C$34,Certification!$C$50,Certification!$C$66,Certification!$C$82,Certification!$C$98))</f>
        <v/>
      </c>
      <c r="BF19" s="58" t="str">
        <f>IF(ISBLANK($D19),"",CHOOSE($D19,Certification!$C$35,Certification!$C$51,Certification!$C$67,Certification!$C$83,Certification!$C$99))</f>
        <v/>
      </c>
      <c r="BG19" s="58" t="str">
        <f>IF(ISBLANK($D19),"",CHOOSE($D19,Certification!$C$36,Certification!$C$52,Certification!$C$68,Certification!$C$84,Certification!$C$100))</f>
        <v/>
      </c>
      <c r="BH19" s="58" t="str">
        <f>IF(ISBLANK($D19),"",CHOOSE($D19,Certification!$C$37,Certification!$C$53,Certification!$C$69,Certification!$C$85,Certification!$C$101))</f>
        <v/>
      </c>
      <c r="BI19" s="174" t="str">
        <f>IF(ISBLANK($D19),"",CHOOSE($D19,Certification!$G$39,Certification!$G$55,Certification!$G$71,Certification!$G$87,Certification!$G$103))</f>
        <v/>
      </c>
      <c r="BJ19" s="174" t="str">
        <f>IF(ISBLANK($D19),"",CHOOSE($D19,Certification!$G$40,Certification!$G$56,Certification!$G$72,Certification!$G$88,Certification!$G$104))</f>
        <v/>
      </c>
      <c r="BK19" s="174" t="str">
        <f>IF(ISBLANK($D19),"",CHOOSE($D19,Certification!$G$41,Certification!$G$57,Certification!$G$73,Certification!$G$89,Certification!$G$105))</f>
        <v/>
      </c>
      <c r="BL19" s="58" t="str">
        <f>IF(ISBLANK($D19),"",CHOOSE($D19,IF(ISBLANK(Certification!$C$43),"",Certification!$C$43),IF(ISBLANK(Certification!$C$59),"",Certification!$C$59),IF(ISBLANK(Certification!$C$75),"",Certification!$C$75),IF(ISBLANK(Certification!$C$91),"",Certification!$C$91),IF(ISBLANK(Certification!$C$107),"",Certification!$C$107)))</f>
        <v/>
      </c>
      <c r="BM19" s="58" t="str">
        <f>IF(ISBLANK($D19),"",CHOOSE($D19,IF(ISBLANK(Certification!$C$45),"",Certification!$C$45),IF(ISBLANK(Certification!$C$61),"",Certification!$C$61),IF(ISBLANK(Certification!$C$77),"",Certification!$C$77),IF(ISBLANK(Certification!$C$93),"",Certification!$C$93),IF(ISBLANK(Certification!$C$109),"",Certification!$C$109)))</f>
        <v/>
      </c>
      <c r="BO19" s="20" t="s">
        <v>9</v>
      </c>
    </row>
    <row r="20" spans="1:67" s="18" customFormat="1" ht="25.5" x14ac:dyDescent="0.2">
      <c r="A20" s="53">
        <v>10</v>
      </c>
      <c r="B20" s="54" t="str">
        <f t="shared" si="2"/>
        <v/>
      </c>
      <c r="C20" s="229"/>
      <c r="D20" s="30"/>
      <c r="E20" s="232"/>
      <c r="F20" s="232"/>
      <c r="G20" s="232"/>
      <c r="H20" s="31"/>
      <c r="I20" s="30"/>
      <c r="J20" s="31"/>
      <c r="K20" s="31"/>
      <c r="L20" s="31"/>
      <c r="M20" s="49"/>
      <c r="N20" s="31"/>
      <c r="O20" s="49"/>
      <c r="P20" s="31"/>
      <c r="Q20" s="45"/>
      <c r="R20" s="30"/>
      <c r="S20" s="30"/>
      <c r="T20" s="223"/>
      <c r="U20" s="30"/>
      <c r="V20" s="30"/>
      <c r="W20" s="219"/>
      <c r="X20" s="226"/>
      <c r="Y20" s="15"/>
      <c r="Z20" s="16" t="str">
        <f t="shared" si="3"/>
        <v/>
      </c>
      <c r="AA20" s="16" t="str">
        <f t="shared" si="4"/>
        <v/>
      </c>
      <c r="AB20" s="16" t="str">
        <f t="shared" si="5"/>
        <v/>
      </c>
      <c r="AC20" s="16" t="str">
        <f t="shared" si="6"/>
        <v/>
      </c>
      <c r="AD20" s="16" t="str">
        <f t="shared" si="7"/>
        <v/>
      </c>
      <c r="AE20" s="16" t="str">
        <f t="shared" si="8"/>
        <v/>
      </c>
      <c r="AF20" s="16" t="str">
        <f t="shared" si="9"/>
        <v/>
      </c>
      <c r="AG20" s="16" t="str">
        <f t="shared" si="10"/>
        <v/>
      </c>
      <c r="AH20" s="16" t="str">
        <f t="shared" si="11"/>
        <v/>
      </c>
      <c r="AI20" s="16" t="str">
        <f t="shared" si="12"/>
        <v/>
      </c>
      <c r="AJ20" s="16" t="str">
        <f t="shared" si="13"/>
        <v/>
      </c>
      <c r="AK20" s="16" t="str">
        <f t="shared" si="14"/>
        <v/>
      </c>
      <c r="AL20" s="16" t="str">
        <f t="shared" si="15"/>
        <v/>
      </c>
      <c r="AM20" s="16" t="str">
        <f t="shared" si="16"/>
        <v/>
      </c>
      <c r="AN20" s="16" t="str">
        <f t="shared" si="17"/>
        <v/>
      </c>
      <c r="AO20" s="16" t="str">
        <f t="shared" si="18"/>
        <v/>
      </c>
      <c r="AP20" s="16" t="str">
        <f t="shared" si="19"/>
        <v/>
      </c>
      <c r="AQ20" s="16" t="str">
        <f t="shared" si="20"/>
        <v/>
      </c>
      <c r="AR20" s="16" t="str">
        <f t="shared" si="21"/>
        <v/>
      </c>
      <c r="AS20" s="16" t="str">
        <f t="shared" si="22"/>
        <v/>
      </c>
      <c r="AT20" s="16" t="str">
        <f t="shared" si="23"/>
        <v/>
      </c>
      <c r="AU20" s="16" t="str">
        <f t="shared" si="24"/>
        <v/>
      </c>
      <c r="AV20" s="17"/>
      <c r="AY20" s="42"/>
      <c r="AZ20" s="42"/>
      <c r="BA20" s="42"/>
      <c r="BB20" s="58" t="str">
        <f t="shared" si="25"/>
        <v/>
      </c>
      <c r="BC20" s="58" t="str">
        <f>IF(ISBLANK($D20),"",CHOOSE($D20,Certification!$C$32,Certification!$C$48,Certification!$C$64,Certification!$C$80,Certification!$C$96))</f>
        <v/>
      </c>
      <c r="BD20" s="58" t="str">
        <f>IF(ISBLANK($D20),"",CHOOSE($D20,Certification!$C$33,Certification!$C$49,Certification!$C$65,Certification!$C$81,Certification!$C$97))</f>
        <v/>
      </c>
      <c r="BE20" s="58" t="str">
        <f>IF(ISBLANK($D20),"",CHOOSE($D20,Certification!$C$34,Certification!$C$50,Certification!$C$66,Certification!$C$82,Certification!$C$98))</f>
        <v/>
      </c>
      <c r="BF20" s="58" t="str">
        <f>IF(ISBLANK($D20),"",CHOOSE($D20,Certification!$C$35,Certification!$C$51,Certification!$C$67,Certification!$C$83,Certification!$C$99))</f>
        <v/>
      </c>
      <c r="BG20" s="58" t="str">
        <f>IF(ISBLANK($D20),"",CHOOSE($D20,Certification!$C$36,Certification!$C$52,Certification!$C$68,Certification!$C$84,Certification!$C$100))</f>
        <v/>
      </c>
      <c r="BH20" s="58" t="str">
        <f>IF(ISBLANK($D20),"",CHOOSE($D20,Certification!$C$37,Certification!$C$53,Certification!$C$69,Certification!$C$85,Certification!$C$101))</f>
        <v/>
      </c>
      <c r="BI20" s="174" t="str">
        <f>IF(ISBLANK($D20),"",CHOOSE($D20,Certification!$G$39,Certification!$G$55,Certification!$G$71,Certification!$G$87,Certification!$G$103))</f>
        <v/>
      </c>
      <c r="BJ20" s="174" t="str">
        <f>IF(ISBLANK($D20),"",CHOOSE($D20,Certification!$G$40,Certification!$G$56,Certification!$G$72,Certification!$G$88,Certification!$G$104))</f>
        <v/>
      </c>
      <c r="BK20" s="174" t="str">
        <f>IF(ISBLANK($D20),"",CHOOSE($D20,Certification!$G$41,Certification!$G$57,Certification!$G$73,Certification!$G$89,Certification!$G$105))</f>
        <v/>
      </c>
      <c r="BL20" s="58" t="str">
        <f>IF(ISBLANK($D20),"",CHOOSE($D20,IF(ISBLANK(Certification!$C$43),"",Certification!$C$43),IF(ISBLANK(Certification!$C$59),"",Certification!$C$59),IF(ISBLANK(Certification!$C$75),"",Certification!$C$75),IF(ISBLANK(Certification!$C$91),"",Certification!$C$91),IF(ISBLANK(Certification!$C$107),"",Certification!$C$107)))</f>
        <v/>
      </c>
      <c r="BM20" s="58" t="str">
        <f>IF(ISBLANK($D20),"",CHOOSE($D20,IF(ISBLANK(Certification!$C$45),"",Certification!$C$45),IF(ISBLANK(Certification!$C$61),"",Certification!$C$61),IF(ISBLANK(Certification!$C$77),"",Certification!$C$77),IF(ISBLANK(Certification!$C$93),"",Certification!$C$93),IF(ISBLANK(Certification!$C$109),"",Certification!$C$109)))</f>
        <v/>
      </c>
      <c r="BO20" s="20" t="s">
        <v>9</v>
      </c>
    </row>
    <row r="21" spans="1:67" s="18" customFormat="1" ht="25.5" x14ac:dyDescent="0.2">
      <c r="A21" s="53">
        <v>11</v>
      </c>
      <c r="B21" s="54" t="str">
        <f t="shared" si="2"/>
        <v/>
      </c>
      <c r="C21" s="229"/>
      <c r="D21" s="30"/>
      <c r="E21" s="232"/>
      <c r="F21" s="232"/>
      <c r="G21" s="232"/>
      <c r="H21" s="31"/>
      <c r="I21" s="30"/>
      <c r="J21" s="31"/>
      <c r="K21" s="31"/>
      <c r="L21" s="31"/>
      <c r="M21" s="49"/>
      <c r="N21" s="31"/>
      <c r="O21" s="49"/>
      <c r="P21" s="31"/>
      <c r="Q21" s="45"/>
      <c r="R21" s="30"/>
      <c r="S21" s="30"/>
      <c r="T21" s="223"/>
      <c r="U21" s="30"/>
      <c r="V21" s="30"/>
      <c r="W21" s="219"/>
      <c r="X21" s="226"/>
      <c r="Y21" s="15"/>
      <c r="Z21" s="16" t="str">
        <f t="shared" si="3"/>
        <v/>
      </c>
      <c r="AA21" s="16" t="str">
        <f t="shared" si="4"/>
        <v/>
      </c>
      <c r="AB21" s="16" t="str">
        <f t="shared" si="5"/>
        <v/>
      </c>
      <c r="AC21" s="16" t="str">
        <f t="shared" si="6"/>
        <v/>
      </c>
      <c r="AD21" s="16" t="str">
        <f t="shared" si="7"/>
        <v/>
      </c>
      <c r="AE21" s="16" t="str">
        <f t="shared" si="8"/>
        <v/>
      </c>
      <c r="AF21" s="16" t="str">
        <f t="shared" si="9"/>
        <v/>
      </c>
      <c r="AG21" s="16" t="str">
        <f t="shared" si="10"/>
        <v/>
      </c>
      <c r="AH21" s="16" t="str">
        <f t="shared" si="11"/>
        <v/>
      </c>
      <c r="AI21" s="16" t="str">
        <f t="shared" si="12"/>
        <v/>
      </c>
      <c r="AJ21" s="16" t="str">
        <f t="shared" si="13"/>
        <v/>
      </c>
      <c r="AK21" s="16" t="str">
        <f t="shared" si="14"/>
        <v/>
      </c>
      <c r="AL21" s="16" t="str">
        <f t="shared" si="15"/>
        <v/>
      </c>
      <c r="AM21" s="16" t="str">
        <f t="shared" si="16"/>
        <v/>
      </c>
      <c r="AN21" s="16" t="str">
        <f t="shared" si="17"/>
        <v/>
      </c>
      <c r="AO21" s="16" t="str">
        <f t="shared" si="18"/>
        <v/>
      </c>
      <c r="AP21" s="16" t="str">
        <f t="shared" si="19"/>
        <v/>
      </c>
      <c r="AQ21" s="16" t="str">
        <f t="shared" si="20"/>
        <v/>
      </c>
      <c r="AR21" s="16" t="str">
        <f t="shared" si="21"/>
        <v/>
      </c>
      <c r="AS21" s="16" t="str">
        <f t="shared" si="22"/>
        <v/>
      </c>
      <c r="AT21" s="16" t="str">
        <f t="shared" si="23"/>
        <v/>
      </c>
      <c r="AU21" s="16" t="str">
        <f t="shared" si="24"/>
        <v/>
      </c>
      <c r="AV21" s="17"/>
      <c r="AY21" s="42"/>
      <c r="AZ21" s="42"/>
      <c r="BA21" s="42"/>
      <c r="BB21" s="58" t="str">
        <f t="shared" si="25"/>
        <v/>
      </c>
      <c r="BC21" s="58" t="str">
        <f>IF(ISBLANK($D21),"",CHOOSE($D21,Certification!$C$32,Certification!$C$48,Certification!$C$64,Certification!$C$80,Certification!$C$96))</f>
        <v/>
      </c>
      <c r="BD21" s="58" t="str">
        <f>IF(ISBLANK($D21),"",CHOOSE($D21,Certification!$C$33,Certification!$C$49,Certification!$C$65,Certification!$C$81,Certification!$C$97))</f>
        <v/>
      </c>
      <c r="BE21" s="58" t="str">
        <f>IF(ISBLANK($D21),"",CHOOSE($D21,Certification!$C$34,Certification!$C$50,Certification!$C$66,Certification!$C$82,Certification!$C$98))</f>
        <v/>
      </c>
      <c r="BF21" s="58" t="str">
        <f>IF(ISBLANK($D21),"",CHOOSE($D21,Certification!$C$35,Certification!$C$51,Certification!$C$67,Certification!$C$83,Certification!$C$99))</f>
        <v/>
      </c>
      <c r="BG21" s="58" t="str">
        <f>IF(ISBLANK($D21),"",CHOOSE($D21,Certification!$C$36,Certification!$C$52,Certification!$C$68,Certification!$C$84,Certification!$C$100))</f>
        <v/>
      </c>
      <c r="BH21" s="58" t="str">
        <f>IF(ISBLANK($D21),"",CHOOSE($D21,Certification!$C$37,Certification!$C$53,Certification!$C$69,Certification!$C$85,Certification!$C$101))</f>
        <v/>
      </c>
      <c r="BI21" s="174" t="str">
        <f>IF(ISBLANK($D21),"",CHOOSE($D21,Certification!$G$39,Certification!$G$55,Certification!$G$71,Certification!$G$87,Certification!$G$103))</f>
        <v/>
      </c>
      <c r="BJ21" s="174" t="str">
        <f>IF(ISBLANK($D21),"",CHOOSE($D21,Certification!$G$40,Certification!$G$56,Certification!$G$72,Certification!$G$88,Certification!$G$104))</f>
        <v/>
      </c>
      <c r="BK21" s="174" t="str">
        <f>IF(ISBLANK($D21),"",CHOOSE($D21,Certification!$G$41,Certification!$G$57,Certification!$G$73,Certification!$G$89,Certification!$G$105))</f>
        <v/>
      </c>
      <c r="BL21" s="58" t="str">
        <f>IF(ISBLANK($D21),"",CHOOSE($D21,IF(ISBLANK(Certification!$C$43),"",Certification!$C$43),IF(ISBLANK(Certification!$C$59),"",Certification!$C$59),IF(ISBLANK(Certification!$C$75),"",Certification!$C$75),IF(ISBLANK(Certification!$C$91),"",Certification!$C$91),IF(ISBLANK(Certification!$C$107),"",Certification!$C$107)))</f>
        <v/>
      </c>
      <c r="BM21" s="58" t="str">
        <f>IF(ISBLANK($D21),"",CHOOSE($D21,IF(ISBLANK(Certification!$C$45),"",Certification!$C$45),IF(ISBLANK(Certification!$C$61),"",Certification!$C$61),IF(ISBLANK(Certification!$C$77),"",Certification!$C$77),IF(ISBLANK(Certification!$C$93),"",Certification!$C$93),IF(ISBLANK(Certification!$C$109),"",Certification!$C$109)))</f>
        <v/>
      </c>
      <c r="BO21" s="20" t="s">
        <v>9</v>
      </c>
    </row>
    <row r="22" spans="1:67" s="18" customFormat="1" ht="25.5" x14ac:dyDescent="0.2">
      <c r="A22" s="53">
        <v>12</v>
      </c>
      <c r="B22" s="54" t="str">
        <f t="shared" si="2"/>
        <v/>
      </c>
      <c r="C22" s="229"/>
      <c r="D22" s="30"/>
      <c r="E22" s="232"/>
      <c r="F22" s="232"/>
      <c r="G22" s="232"/>
      <c r="H22" s="31"/>
      <c r="I22" s="30"/>
      <c r="J22" s="31"/>
      <c r="K22" s="31"/>
      <c r="L22" s="31"/>
      <c r="M22" s="49"/>
      <c r="N22" s="31"/>
      <c r="O22" s="49"/>
      <c r="P22" s="31"/>
      <c r="Q22" s="45"/>
      <c r="R22" s="30"/>
      <c r="S22" s="30"/>
      <c r="T22" s="223"/>
      <c r="U22" s="30"/>
      <c r="V22" s="30"/>
      <c r="W22" s="219"/>
      <c r="X22" s="226"/>
      <c r="Y22" s="15"/>
      <c r="Z22" s="16" t="str">
        <f t="shared" si="3"/>
        <v/>
      </c>
      <c r="AA22" s="16" t="str">
        <f t="shared" si="4"/>
        <v/>
      </c>
      <c r="AB22" s="16" t="str">
        <f t="shared" si="5"/>
        <v/>
      </c>
      <c r="AC22" s="16" t="str">
        <f t="shared" si="6"/>
        <v/>
      </c>
      <c r="AD22" s="16" t="str">
        <f t="shared" si="7"/>
        <v/>
      </c>
      <c r="AE22" s="16" t="str">
        <f t="shared" si="8"/>
        <v/>
      </c>
      <c r="AF22" s="16" t="str">
        <f t="shared" si="9"/>
        <v/>
      </c>
      <c r="AG22" s="16" t="str">
        <f t="shared" si="10"/>
        <v/>
      </c>
      <c r="AH22" s="16" t="str">
        <f t="shared" si="11"/>
        <v/>
      </c>
      <c r="AI22" s="16" t="str">
        <f t="shared" si="12"/>
        <v/>
      </c>
      <c r="AJ22" s="16" t="str">
        <f t="shared" si="13"/>
        <v/>
      </c>
      <c r="AK22" s="16" t="str">
        <f t="shared" si="14"/>
        <v/>
      </c>
      <c r="AL22" s="16" t="str">
        <f t="shared" si="15"/>
        <v/>
      </c>
      <c r="AM22" s="16" t="str">
        <f t="shared" si="16"/>
        <v/>
      </c>
      <c r="AN22" s="16" t="str">
        <f t="shared" si="17"/>
        <v/>
      </c>
      <c r="AO22" s="16" t="str">
        <f t="shared" si="18"/>
        <v/>
      </c>
      <c r="AP22" s="16" t="str">
        <f t="shared" si="19"/>
        <v/>
      </c>
      <c r="AQ22" s="16" t="str">
        <f t="shared" si="20"/>
        <v/>
      </c>
      <c r="AR22" s="16" t="str">
        <f t="shared" si="21"/>
        <v/>
      </c>
      <c r="AS22" s="16" t="str">
        <f t="shared" si="22"/>
        <v/>
      </c>
      <c r="AT22" s="16" t="str">
        <f t="shared" si="23"/>
        <v/>
      </c>
      <c r="AU22" s="16" t="str">
        <f t="shared" si="24"/>
        <v/>
      </c>
      <c r="AV22" s="17"/>
      <c r="AY22" s="42"/>
      <c r="AZ22" s="42"/>
      <c r="BA22" s="42"/>
      <c r="BB22" s="58" t="str">
        <f t="shared" si="25"/>
        <v/>
      </c>
      <c r="BC22" s="58" t="str">
        <f>IF(ISBLANK($D22),"",CHOOSE($D22,Certification!$C$32,Certification!$C$48,Certification!$C$64,Certification!$C$80,Certification!$C$96))</f>
        <v/>
      </c>
      <c r="BD22" s="58" t="str">
        <f>IF(ISBLANK($D22),"",CHOOSE($D22,Certification!$C$33,Certification!$C$49,Certification!$C$65,Certification!$C$81,Certification!$C$97))</f>
        <v/>
      </c>
      <c r="BE22" s="58" t="str">
        <f>IF(ISBLANK($D22),"",CHOOSE($D22,Certification!$C$34,Certification!$C$50,Certification!$C$66,Certification!$C$82,Certification!$C$98))</f>
        <v/>
      </c>
      <c r="BF22" s="58" t="str">
        <f>IF(ISBLANK($D22),"",CHOOSE($D22,Certification!$C$35,Certification!$C$51,Certification!$C$67,Certification!$C$83,Certification!$C$99))</f>
        <v/>
      </c>
      <c r="BG22" s="58" t="str">
        <f>IF(ISBLANK($D22),"",CHOOSE($D22,Certification!$C$36,Certification!$C$52,Certification!$C$68,Certification!$C$84,Certification!$C$100))</f>
        <v/>
      </c>
      <c r="BH22" s="58" t="str">
        <f>IF(ISBLANK($D22),"",CHOOSE($D22,Certification!$C$37,Certification!$C$53,Certification!$C$69,Certification!$C$85,Certification!$C$101))</f>
        <v/>
      </c>
      <c r="BI22" s="174" t="str">
        <f>IF(ISBLANK($D22),"",CHOOSE($D22,Certification!$G$39,Certification!$G$55,Certification!$G$71,Certification!$G$87,Certification!$G$103))</f>
        <v/>
      </c>
      <c r="BJ22" s="174" t="str">
        <f>IF(ISBLANK($D22),"",CHOOSE($D22,Certification!$G$40,Certification!$G$56,Certification!$G$72,Certification!$G$88,Certification!$G$104))</f>
        <v/>
      </c>
      <c r="BK22" s="174" t="str">
        <f>IF(ISBLANK($D22),"",CHOOSE($D22,Certification!$G$41,Certification!$G$57,Certification!$G$73,Certification!$G$89,Certification!$G$105))</f>
        <v/>
      </c>
      <c r="BL22" s="58" t="str">
        <f>IF(ISBLANK($D22),"",CHOOSE($D22,IF(ISBLANK(Certification!$C$43),"",Certification!$C$43),IF(ISBLANK(Certification!$C$59),"",Certification!$C$59),IF(ISBLANK(Certification!$C$75),"",Certification!$C$75),IF(ISBLANK(Certification!$C$91),"",Certification!$C$91),IF(ISBLANK(Certification!$C$107),"",Certification!$C$107)))</f>
        <v/>
      </c>
      <c r="BM22" s="58" t="str">
        <f>IF(ISBLANK($D22),"",CHOOSE($D22,IF(ISBLANK(Certification!$C$45),"",Certification!$C$45),IF(ISBLANK(Certification!$C$61),"",Certification!$C$61),IF(ISBLANK(Certification!$C$77),"",Certification!$C$77),IF(ISBLANK(Certification!$C$93),"",Certification!$C$93),IF(ISBLANK(Certification!$C$109),"",Certification!$C$109)))</f>
        <v/>
      </c>
      <c r="BO22" s="20" t="s">
        <v>9</v>
      </c>
    </row>
    <row r="23" spans="1:67" s="18" customFormat="1" ht="25.5" x14ac:dyDescent="0.2">
      <c r="A23" s="53">
        <v>13</v>
      </c>
      <c r="B23" s="54" t="str">
        <f t="shared" si="2"/>
        <v/>
      </c>
      <c r="C23" s="229"/>
      <c r="D23" s="30"/>
      <c r="E23" s="232"/>
      <c r="F23" s="232"/>
      <c r="G23" s="232"/>
      <c r="H23" s="31"/>
      <c r="I23" s="30"/>
      <c r="J23" s="31"/>
      <c r="K23" s="31"/>
      <c r="L23" s="31"/>
      <c r="M23" s="49"/>
      <c r="N23" s="31"/>
      <c r="O23" s="49"/>
      <c r="P23" s="31"/>
      <c r="Q23" s="45"/>
      <c r="R23" s="30"/>
      <c r="S23" s="30"/>
      <c r="T23" s="223"/>
      <c r="U23" s="30"/>
      <c r="V23" s="30"/>
      <c r="W23" s="219"/>
      <c r="X23" s="226"/>
      <c r="Y23" s="15"/>
      <c r="Z23" s="16" t="str">
        <f t="shared" si="3"/>
        <v/>
      </c>
      <c r="AA23" s="16" t="str">
        <f t="shared" si="4"/>
        <v/>
      </c>
      <c r="AB23" s="16" t="str">
        <f t="shared" si="5"/>
        <v/>
      </c>
      <c r="AC23" s="16" t="str">
        <f t="shared" si="6"/>
        <v/>
      </c>
      <c r="AD23" s="16" t="str">
        <f t="shared" si="7"/>
        <v/>
      </c>
      <c r="AE23" s="16" t="str">
        <f t="shared" si="8"/>
        <v/>
      </c>
      <c r="AF23" s="16" t="str">
        <f t="shared" si="9"/>
        <v/>
      </c>
      <c r="AG23" s="16" t="str">
        <f t="shared" si="10"/>
        <v/>
      </c>
      <c r="AH23" s="16" t="str">
        <f t="shared" si="11"/>
        <v/>
      </c>
      <c r="AI23" s="16" t="str">
        <f t="shared" si="12"/>
        <v/>
      </c>
      <c r="AJ23" s="16" t="str">
        <f t="shared" si="13"/>
        <v/>
      </c>
      <c r="AK23" s="16" t="str">
        <f t="shared" si="14"/>
        <v/>
      </c>
      <c r="AL23" s="16" t="str">
        <f t="shared" si="15"/>
        <v/>
      </c>
      <c r="AM23" s="16" t="str">
        <f t="shared" si="16"/>
        <v/>
      </c>
      <c r="AN23" s="16" t="str">
        <f t="shared" si="17"/>
        <v/>
      </c>
      <c r="AO23" s="16" t="str">
        <f t="shared" si="18"/>
        <v/>
      </c>
      <c r="AP23" s="16" t="str">
        <f t="shared" si="19"/>
        <v/>
      </c>
      <c r="AQ23" s="16" t="str">
        <f t="shared" si="20"/>
        <v/>
      </c>
      <c r="AR23" s="16" t="str">
        <f t="shared" si="21"/>
        <v/>
      </c>
      <c r="AS23" s="16" t="str">
        <f t="shared" si="22"/>
        <v/>
      </c>
      <c r="AT23" s="16" t="str">
        <f t="shared" si="23"/>
        <v/>
      </c>
      <c r="AU23" s="16" t="str">
        <f t="shared" si="24"/>
        <v/>
      </c>
      <c r="AV23" s="17"/>
      <c r="AY23" s="42"/>
      <c r="AZ23" s="42"/>
      <c r="BA23" s="42"/>
      <c r="BB23" s="58" t="str">
        <f t="shared" si="25"/>
        <v/>
      </c>
      <c r="BC23" s="58" t="str">
        <f>IF(ISBLANK($D23),"",CHOOSE($D23,Certification!$C$32,Certification!$C$48,Certification!$C$64,Certification!$C$80,Certification!$C$96))</f>
        <v/>
      </c>
      <c r="BD23" s="58" t="str">
        <f>IF(ISBLANK($D23),"",CHOOSE($D23,Certification!$C$33,Certification!$C$49,Certification!$C$65,Certification!$C$81,Certification!$C$97))</f>
        <v/>
      </c>
      <c r="BE23" s="58" t="str">
        <f>IF(ISBLANK($D23),"",CHOOSE($D23,Certification!$C$34,Certification!$C$50,Certification!$C$66,Certification!$C$82,Certification!$C$98))</f>
        <v/>
      </c>
      <c r="BF23" s="58" t="str">
        <f>IF(ISBLANK($D23),"",CHOOSE($D23,Certification!$C$35,Certification!$C$51,Certification!$C$67,Certification!$C$83,Certification!$C$99))</f>
        <v/>
      </c>
      <c r="BG23" s="58" t="str">
        <f>IF(ISBLANK($D23),"",CHOOSE($D23,Certification!$C$36,Certification!$C$52,Certification!$C$68,Certification!$C$84,Certification!$C$100))</f>
        <v/>
      </c>
      <c r="BH23" s="58" t="str">
        <f>IF(ISBLANK($D23),"",CHOOSE($D23,Certification!$C$37,Certification!$C$53,Certification!$C$69,Certification!$C$85,Certification!$C$101))</f>
        <v/>
      </c>
      <c r="BI23" s="174" t="str">
        <f>IF(ISBLANK($D23),"",CHOOSE($D23,Certification!$G$39,Certification!$G$55,Certification!$G$71,Certification!$G$87,Certification!$G$103))</f>
        <v/>
      </c>
      <c r="BJ23" s="174" t="str">
        <f>IF(ISBLANK($D23),"",CHOOSE($D23,Certification!$G$40,Certification!$G$56,Certification!$G$72,Certification!$G$88,Certification!$G$104))</f>
        <v/>
      </c>
      <c r="BK23" s="174" t="str">
        <f>IF(ISBLANK($D23),"",CHOOSE($D23,Certification!$G$41,Certification!$G$57,Certification!$G$73,Certification!$G$89,Certification!$G$105))</f>
        <v/>
      </c>
      <c r="BL23" s="58" t="str">
        <f>IF(ISBLANK($D23),"",CHOOSE($D23,IF(ISBLANK(Certification!$C$43),"",Certification!$C$43),IF(ISBLANK(Certification!$C$59),"",Certification!$C$59),IF(ISBLANK(Certification!$C$75),"",Certification!$C$75),IF(ISBLANK(Certification!$C$91),"",Certification!$C$91),IF(ISBLANK(Certification!$C$107),"",Certification!$C$107)))</f>
        <v/>
      </c>
      <c r="BM23" s="58" t="str">
        <f>IF(ISBLANK($D23),"",CHOOSE($D23,IF(ISBLANK(Certification!$C$45),"",Certification!$C$45),IF(ISBLANK(Certification!$C$61),"",Certification!$C$61),IF(ISBLANK(Certification!$C$77),"",Certification!$C$77),IF(ISBLANK(Certification!$C$93),"",Certification!$C$93),IF(ISBLANK(Certification!$C$109),"",Certification!$C$109)))</f>
        <v/>
      </c>
      <c r="BO23" s="20" t="s">
        <v>9</v>
      </c>
    </row>
    <row r="24" spans="1:67" s="18" customFormat="1" ht="25.5" x14ac:dyDescent="0.2">
      <c r="A24" s="53">
        <v>14</v>
      </c>
      <c r="B24" s="54" t="str">
        <f t="shared" si="2"/>
        <v/>
      </c>
      <c r="C24" s="229"/>
      <c r="D24" s="30"/>
      <c r="E24" s="232"/>
      <c r="F24" s="232"/>
      <c r="G24" s="232"/>
      <c r="H24" s="31"/>
      <c r="I24" s="30"/>
      <c r="J24" s="31"/>
      <c r="K24" s="31"/>
      <c r="L24" s="31"/>
      <c r="M24" s="49"/>
      <c r="N24" s="31"/>
      <c r="O24" s="49"/>
      <c r="P24" s="31"/>
      <c r="Q24" s="45"/>
      <c r="R24" s="30"/>
      <c r="S24" s="30"/>
      <c r="T24" s="223"/>
      <c r="U24" s="30"/>
      <c r="V24" s="30"/>
      <c r="W24" s="219"/>
      <c r="X24" s="226"/>
      <c r="Y24" s="15"/>
      <c r="Z24" s="16" t="str">
        <f t="shared" si="3"/>
        <v/>
      </c>
      <c r="AA24" s="16" t="str">
        <f t="shared" si="4"/>
        <v/>
      </c>
      <c r="AB24" s="16" t="str">
        <f t="shared" si="5"/>
        <v/>
      </c>
      <c r="AC24" s="16" t="str">
        <f t="shared" si="6"/>
        <v/>
      </c>
      <c r="AD24" s="16" t="str">
        <f t="shared" si="7"/>
        <v/>
      </c>
      <c r="AE24" s="16" t="str">
        <f t="shared" si="8"/>
        <v/>
      </c>
      <c r="AF24" s="16" t="str">
        <f t="shared" si="9"/>
        <v/>
      </c>
      <c r="AG24" s="16" t="str">
        <f t="shared" si="10"/>
        <v/>
      </c>
      <c r="AH24" s="16" t="str">
        <f t="shared" si="11"/>
        <v/>
      </c>
      <c r="AI24" s="16" t="str">
        <f t="shared" si="12"/>
        <v/>
      </c>
      <c r="AJ24" s="16" t="str">
        <f t="shared" si="13"/>
        <v/>
      </c>
      <c r="AK24" s="16" t="str">
        <f t="shared" si="14"/>
        <v/>
      </c>
      <c r="AL24" s="16" t="str">
        <f t="shared" si="15"/>
        <v/>
      </c>
      <c r="AM24" s="16" t="str">
        <f t="shared" si="16"/>
        <v/>
      </c>
      <c r="AN24" s="16" t="str">
        <f t="shared" si="17"/>
        <v/>
      </c>
      <c r="AO24" s="16" t="str">
        <f t="shared" si="18"/>
        <v/>
      </c>
      <c r="AP24" s="16" t="str">
        <f t="shared" si="19"/>
        <v/>
      </c>
      <c r="AQ24" s="16" t="str">
        <f t="shared" si="20"/>
        <v/>
      </c>
      <c r="AR24" s="16" t="str">
        <f t="shared" si="21"/>
        <v/>
      </c>
      <c r="AS24" s="16" t="str">
        <f t="shared" si="22"/>
        <v/>
      </c>
      <c r="AT24" s="16" t="str">
        <f t="shared" si="23"/>
        <v/>
      </c>
      <c r="AU24" s="16" t="str">
        <f t="shared" si="24"/>
        <v/>
      </c>
      <c r="AV24" s="17"/>
      <c r="AY24" s="42"/>
      <c r="AZ24" s="42"/>
      <c r="BA24" s="42"/>
      <c r="BB24" s="58" t="str">
        <f t="shared" si="25"/>
        <v/>
      </c>
      <c r="BC24" s="58" t="str">
        <f>IF(ISBLANK($D24),"",CHOOSE($D24,Certification!$C$32,Certification!$C$48,Certification!$C$64,Certification!$C$80,Certification!$C$96))</f>
        <v/>
      </c>
      <c r="BD24" s="58" t="str">
        <f>IF(ISBLANK($D24),"",CHOOSE($D24,Certification!$C$33,Certification!$C$49,Certification!$C$65,Certification!$C$81,Certification!$C$97))</f>
        <v/>
      </c>
      <c r="BE24" s="58" t="str">
        <f>IF(ISBLANK($D24),"",CHOOSE($D24,Certification!$C$34,Certification!$C$50,Certification!$C$66,Certification!$C$82,Certification!$C$98))</f>
        <v/>
      </c>
      <c r="BF24" s="58" t="str">
        <f>IF(ISBLANK($D24),"",CHOOSE($D24,Certification!$C$35,Certification!$C$51,Certification!$C$67,Certification!$C$83,Certification!$C$99))</f>
        <v/>
      </c>
      <c r="BG24" s="58" t="str">
        <f>IF(ISBLANK($D24),"",CHOOSE($D24,Certification!$C$36,Certification!$C$52,Certification!$C$68,Certification!$C$84,Certification!$C$100))</f>
        <v/>
      </c>
      <c r="BH24" s="58" t="str">
        <f>IF(ISBLANK($D24),"",CHOOSE($D24,Certification!$C$37,Certification!$C$53,Certification!$C$69,Certification!$C$85,Certification!$C$101))</f>
        <v/>
      </c>
      <c r="BI24" s="174" t="str">
        <f>IF(ISBLANK($D24),"",CHOOSE($D24,Certification!$G$39,Certification!$G$55,Certification!$G$71,Certification!$G$87,Certification!$G$103))</f>
        <v/>
      </c>
      <c r="BJ24" s="174" t="str">
        <f>IF(ISBLANK($D24),"",CHOOSE($D24,Certification!$G$40,Certification!$G$56,Certification!$G$72,Certification!$G$88,Certification!$G$104))</f>
        <v/>
      </c>
      <c r="BK24" s="174" t="str">
        <f>IF(ISBLANK($D24),"",CHOOSE($D24,Certification!$G$41,Certification!$G$57,Certification!$G$73,Certification!$G$89,Certification!$G$105))</f>
        <v/>
      </c>
      <c r="BL24" s="58" t="str">
        <f>IF(ISBLANK($D24),"",CHOOSE($D24,IF(ISBLANK(Certification!$C$43),"",Certification!$C$43),IF(ISBLANK(Certification!$C$59),"",Certification!$C$59),IF(ISBLANK(Certification!$C$75),"",Certification!$C$75),IF(ISBLANK(Certification!$C$91),"",Certification!$C$91),IF(ISBLANK(Certification!$C$107),"",Certification!$C$107)))</f>
        <v/>
      </c>
      <c r="BM24" s="58" t="str">
        <f>IF(ISBLANK($D24),"",CHOOSE($D24,IF(ISBLANK(Certification!$C$45),"",Certification!$C$45),IF(ISBLANK(Certification!$C$61),"",Certification!$C$61),IF(ISBLANK(Certification!$C$77),"",Certification!$C$77),IF(ISBLANK(Certification!$C$93),"",Certification!$C$93),IF(ISBLANK(Certification!$C$109),"",Certification!$C$109)))</f>
        <v/>
      </c>
      <c r="BO24" s="20" t="s">
        <v>9</v>
      </c>
    </row>
    <row r="25" spans="1:67" s="18" customFormat="1" ht="25.5" x14ac:dyDescent="0.2">
      <c r="A25" s="53">
        <v>15</v>
      </c>
      <c r="B25" s="54" t="str">
        <f t="shared" si="2"/>
        <v/>
      </c>
      <c r="C25" s="229"/>
      <c r="D25" s="30"/>
      <c r="E25" s="232"/>
      <c r="F25" s="232"/>
      <c r="G25" s="232"/>
      <c r="H25" s="31"/>
      <c r="I25" s="30"/>
      <c r="J25" s="31"/>
      <c r="K25" s="31"/>
      <c r="L25" s="31"/>
      <c r="M25" s="49"/>
      <c r="N25" s="31"/>
      <c r="O25" s="49"/>
      <c r="P25" s="31"/>
      <c r="Q25" s="45"/>
      <c r="R25" s="30"/>
      <c r="S25" s="30"/>
      <c r="T25" s="223"/>
      <c r="U25" s="30"/>
      <c r="V25" s="30"/>
      <c r="W25" s="219"/>
      <c r="X25" s="226"/>
      <c r="Y25" s="15"/>
      <c r="Z25" s="16" t="str">
        <f t="shared" si="3"/>
        <v/>
      </c>
      <c r="AA25" s="16" t="str">
        <f t="shared" si="4"/>
        <v/>
      </c>
      <c r="AB25" s="16" t="str">
        <f t="shared" si="5"/>
        <v/>
      </c>
      <c r="AC25" s="16" t="str">
        <f t="shared" si="6"/>
        <v/>
      </c>
      <c r="AD25" s="16" t="str">
        <f t="shared" si="7"/>
        <v/>
      </c>
      <c r="AE25" s="16" t="str">
        <f t="shared" si="8"/>
        <v/>
      </c>
      <c r="AF25" s="16" t="str">
        <f t="shared" si="9"/>
        <v/>
      </c>
      <c r="AG25" s="16" t="str">
        <f t="shared" si="10"/>
        <v/>
      </c>
      <c r="AH25" s="16" t="str">
        <f t="shared" si="11"/>
        <v/>
      </c>
      <c r="AI25" s="16" t="str">
        <f t="shared" si="12"/>
        <v/>
      </c>
      <c r="AJ25" s="16" t="str">
        <f t="shared" si="13"/>
        <v/>
      </c>
      <c r="AK25" s="16" t="str">
        <f t="shared" si="14"/>
        <v/>
      </c>
      <c r="AL25" s="16" t="str">
        <f t="shared" si="15"/>
        <v/>
      </c>
      <c r="AM25" s="16" t="str">
        <f t="shared" si="16"/>
        <v/>
      </c>
      <c r="AN25" s="16" t="str">
        <f t="shared" si="17"/>
        <v/>
      </c>
      <c r="AO25" s="16" t="str">
        <f t="shared" si="18"/>
        <v/>
      </c>
      <c r="AP25" s="16" t="str">
        <f t="shared" si="19"/>
        <v/>
      </c>
      <c r="AQ25" s="16" t="str">
        <f t="shared" si="20"/>
        <v/>
      </c>
      <c r="AR25" s="16" t="str">
        <f t="shared" si="21"/>
        <v/>
      </c>
      <c r="AS25" s="16" t="str">
        <f t="shared" si="22"/>
        <v/>
      </c>
      <c r="AT25" s="16" t="str">
        <f t="shared" si="23"/>
        <v/>
      </c>
      <c r="AU25" s="16" t="str">
        <f t="shared" si="24"/>
        <v/>
      </c>
      <c r="AV25" s="17"/>
      <c r="AY25" s="42"/>
      <c r="AZ25" s="42"/>
      <c r="BA25" s="42"/>
      <c r="BB25" s="58" t="str">
        <f t="shared" si="25"/>
        <v/>
      </c>
      <c r="BC25" s="58" t="str">
        <f>IF(ISBLANK($D25),"",CHOOSE($D25,Certification!$C$32,Certification!$C$48,Certification!$C$64,Certification!$C$80,Certification!$C$96))</f>
        <v/>
      </c>
      <c r="BD25" s="58" t="str">
        <f>IF(ISBLANK($D25),"",CHOOSE($D25,Certification!$C$33,Certification!$C$49,Certification!$C$65,Certification!$C$81,Certification!$C$97))</f>
        <v/>
      </c>
      <c r="BE25" s="58" t="str">
        <f>IF(ISBLANK($D25),"",CHOOSE($D25,Certification!$C$34,Certification!$C$50,Certification!$C$66,Certification!$C$82,Certification!$C$98))</f>
        <v/>
      </c>
      <c r="BF25" s="58" t="str">
        <f>IF(ISBLANK($D25),"",CHOOSE($D25,Certification!$C$35,Certification!$C$51,Certification!$C$67,Certification!$C$83,Certification!$C$99))</f>
        <v/>
      </c>
      <c r="BG25" s="58" t="str">
        <f>IF(ISBLANK($D25),"",CHOOSE($D25,Certification!$C$36,Certification!$C$52,Certification!$C$68,Certification!$C$84,Certification!$C$100))</f>
        <v/>
      </c>
      <c r="BH25" s="58" t="str">
        <f>IF(ISBLANK($D25),"",CHOOSE($D25,Certification!$C$37,Certification!$C$53,Certification!$C$69,Certification!$C$85,Certification!$C$101))</f>
        <v/>
      </c>
      <c r="BI25" s="174" t="str">
        <f>IF(ISBLANK($D25),"",CHOOSE($D25,Certification!$G$39,Certification!$G$55,Certification!$G$71,Certification!$G$87,Certification!$G$103))</f>
        <v/>
      </c>
      <c r="BJ25" s="174" t="str">
        <f>IF(ISBLANK($D25),"",CHOOSE($D25,Certification!$G$40,Certification!$G$56,Certification!$G$72,Certification!$G$88,Certification!$G$104))</f>
        <v/>
      </c>
      <c r="BK25" s="174" t="str">
        <f>IF(ISBLANK($D25),"",CHOOSE($D25,Certification!$G$41,Certification!$G$57,Certification!$G$73,Certification!$G$89,Certification!$G$105))</f>
        <v/>
      </c>
      <c r="BL25" s="58" t="str">
        <f>IF(ISBLANK($D25),"",CHOOSE($D25,IF(ISBLANK(Certification!$C$43),"",Certification!$C$43),IF(ISBLANK(Certification!$C$59),"",Certification!$C$59),IF(ISBLANK(Certification!$C$75),"",Certification!$C$75),IF(ISBLANK(Certification!$C$91),"",Certification!$C$91),IF(ISBLANK(Certification!$C$107),"",Certification!$C$107)))</f>
        <v/>
      </c>
      <c r="BM25" s="58" t="str">
        <f>IF(ISBLANK($D25),"",CHOOSE($D25,IF(ISBLANK(Certification!$C$45),"",Certification!$C$45),IF(ISBLANK(Certification!$C$61),"",Certification!$C$61),IF(ISBLANK(Certification!$C$77),"",Certification!$C$77),IF(ISBLANK(Certification!$C$93),"",Certification!$C$93),IF(ISBLANK(Certification!$C$109),"",Certification!$C$109)))</f>
        <v/>
      </c>
      <c r="BO25" s="20" t="s">
        <v>9</v>
      </c>
    </row>
    <row r="26" spans="1:67" s="18" customFormat="1" ht="25.5" x14ac:dyDescent="0.2">
      <c r="A26" s="53">
        <v>16</v>
      </c>
      <c r="B26" s="54" t="str">
        <f t="shared" si="2"/>
        <v/>
      </c>
      <c r="C26" s="229"/>
      <c r="D26" s="30"/>
      <c r="E26" s="232"/>
      <c r="F26" s="232"/>
      <c r="G26" s="232"/>
      <c r="H26" s="31"/>
      <c r="I26" s="30"/>
      <c r="J26" s="31"/>
      <c r="K26" s="31"/>
      <c r="L26" s="31"/>
      <c r="M26" s="49"/>
      <c r="N26" s="31"/>
      <c r="O26" s="49"/>
      <c r="P26" s="31"/>
      <c r="Q26" s="45"/>
      <c r="R26" s="30"/>
      <c r="S26" s="30"/>
      <c r="T26" s="223"/>
      <c r="U26" s="30"/>
      <c r="V26" s="30"/>
      <c r="W26" s="219"/>
      <c r="X26" s="226"/>
      <c r="Y26" s="15"/>
      <c r="Z26" s="16" t="str">
        <f t="shared" si="3"/>
        <v/>
      </c>
      <c r="AA26" s="16" t="str">
        <f t="shared" si="4"/>
        <v/>
      </c>
      <c r="AB26" s="16" t="str">
        <f t="shared" si="5"/>
        <v/>
      </c>
      <c r="AC26" s="16" t="str">
        <f t="shared" si="6"/>
        <v/>
      </c>
      <c r="AD26" s="16" t="str">
        <f t="shared" si="7"/>
        <v/>
      </c>
      <c r="AE26" s="16" t="str">
        <f t="shared" si="8"/>
        <v/>
      </c>
      <c r="AF26" s="16" t="str">
        <f t="shared" si="9"/>
        <v/>
      </c>
      <c r="AG26" s="16" t="str">
        <f t="shared" si="10"/>
        <v/>
      </c>
      <c r="AH26" s="16" t="str">
        <f t="shared" si="11"/>
        <v/>
      </c>
      <c r="AI26" s="16" t="str">
        <f t="shared" si="12"/>
        <v/>
      </c>
      <c r="AJ26" s="16" t="str">
        <f t="shared" si="13"/>
        <v/>
      </c>
      <c r="AK26" s="16" t="str">
        <f t="shared" si="14"/>
        <v/>
      </c>
      <c r="AL26" s="16" t="str">
        <f t="shared" si="15"/>
        <v/>
      </c>
      <c r="AM26" s="16" t="str">
        <f t="shared" si="16"/>
        <v/>
      </c>
      <c r="AN26" s="16" t="str">
        <f t="shared" si="17"/>
        <v/>
      </c>
      <c r="AO26" s="16" t="str">
        <f t="shared" si="18"/>
        <v/>
      </c>
      <c r="AP26" s="16" t="str">
        <f t="shared" si="19"/>
        <v/>
      </c>
      <c r="AQ26" s="16" t="str">
        <f t="shared" si="20"/>
        <v/>
      </c>
      <c r="AR26" s="16" t="str">
        <f t="shared" si="21"/>
        <v/>
      </c>
      <c r="AS26" s="16" t="str">
        <f t="shared" si="22"/>
        <v/>
      </c>
      <c r="AT26" s="16" t="str">
        <f t="shared" si="23"/>
        <v/>
      </c>
      <c r="AU26" s="16" t="str">
        <f t="shared" si="24"/>
        <v/>
      </c>
      <c r="AV26" s="17"/>
      <c r="AY26" s="42"/>
      <c r="AZ26" s="42"/>
      <c r="BA26" s="42"/>
      <c r="BB26" s="58" t="str">
        <f t="shared" si="25"/>
        <v/>
      </c>
      <c r="BC26" s="58" t="str">
        <f>IF(ISBLANK($D26),"",CHOOSE($D26,Certification!$C$32,Certification!$C$48,Certification!$C$64,Certification!$C$80,Certification!$C$96))</f>
        <v/>
      </c>
      <c r="BD26" s="58" t="str">
        <f>IF(ISBLANK($D26),"",CHOOSE($D26,Certification!$C$33,Certification!$C$49,Certification!$C$65,Certification!$C$81,Certification!$C$97))</f>
        <v/>
      </c>
      <c r="BE26" s="58" t="str">
        <f>IF(ISBLANK($D26),"",CHOOSE($D26,Certification!$C$34,Certification!$C$50,Certification!$C$66,Certification!$C$82,Certification!$C$98))</f>
        <v/>
      </c>
      <c r="BF26" s="58" t="str">
        <f>IF(ISBLANK($D26),"",CHOOSE($D26,Certification!$C$35,Certification!$C$51,Certification!$C$67,Certification!$C$83,Certification!$C$99))</f>
        <v/>
      </c>
      <c r="BG26" s="58" t="str">
        <f>IF(ISBLANK($D26),"",CHOOSE($D26,Certification!$C$36,Certification!$C$52,Certification!$C$68,Certification!$C$84,Certification!$C$100))</f>
        <v/>
      </c>
      <c r="BH26" s="58" t="str">
        <f>IF(ISBLANK($D26),"",CHOOSE($D26,Certification!$C$37,Certification!$C$53,Certification!$C$69,Certification!$C$85,Certification!$C$101))</f>
        <v/>
      </c>
      <c r="BI26" s="174" t="str">
        <f>IF(ISBLANK($D26),"",CHOOSE($D26,Certification!$G$39,Certification!$G$55,Certification!$G$71,Certification!$G$87,Certification!$G$103))</f>
        <v/>
      </c>
      <c r="BJ26" s="174" t="str">
        <f>IF(ISBLANK($D26),"",CHOOSE($D26,Certification!$G$40,Certification!$G$56,Certification!$G$72,Certification!$G$88,Certification!$G$104))</f>
        <v/>
      </c>
      <c r="BK26" s="174" t="str">
        <f>IF(ISBLANK($D26),"",CHOOSE($D26,Certification!$G$41,Certification!$G$57,Certification!$G$73,Certification!$G$89,Certification!$G$105))</f>
        <v/>
      </c>
      <c r="BL26" s="58" t="str">
        <f>IF(ISBLANK($D26),"",CHOOSE($D26,IF(ISBLANK(Certification!$C$43),"",Certification!$C$43),IF(ISBLANK(Certification!$C$59),"",Certification!$C$59),IF(ISBLANK(Certification!$C$75),"",Certification!$C$75),IF(ISBLANK(Certification!$C$91),"",Certification!$C$91),IF(ISBLANK(Certification!$C$107),"",Certification!$C$107)))</f>
        <v/>
      </c>
      <c r="BM26" s="58" t="str">
        <f>IF(ISBLANK($D26),"",CHOOSE($D26,IF(ISBLANK(Certification!$C$45),"",Certification!$C$45),IF(ISBLANK(Certification!$C$61),"",Certification!$C$61),IF(ISBLANK(Certification!$C$77),"",Certification!$C$77),IF(ISBLANK(Certification!$C$93),"",Certification!$C$93),IF(ISBLANK(Certification!$C$109),"",Certification!$C$109)))</f>
        <v/>
      </c>
      <c r="BO26" s="20" t="s">
        <v>9</v>
      </c>
    </row>
    <row r="27" spans="1:67" s="18" customFormat="1" ht="25.5" x14ac:dyDescent="0.2">
      <c r="A27" s="53">
        <v>17</v>
      </c>
      <c r="B27" s="54" t="str">
        <f t="shared" si="2"/>
        <v/>
      </c>
      <c r="C27" s="229"/>
      <c r="D27" s="30"/>
      <c r="E27" s="232"/>
      <c r="F27" s="232"/>
      <c r="G27" s="232"/>
      <c r="H27" s="31"/>
      <c r="I27" s="30"/>
      <c r="J27" s="31"/>
      <c r="K27" s="31"/>
      <c r="L27" s="31"/>
      <c r="M27" s="49"/>
      <c r="N27" s="31"/>
      <c r="O27" s="49"/>
      <c r="P27" s="31"/>
      <c r="Q27" s="45"/>
      <c r="R27" s="30"/>
      <c r="S27" s="30"/>
      <c r="T27" s="223"/>
      <c r="U27" s="30"/>
      <c r="V27" s="30"/>
      <c r="W27" s="219"/>
      <c r="X27" s="226"/>
      <c r="Y27" s="15"/>
      <c r="Z27" s="16" t="str">
        <f t="shared" si="3"/>
        <v/>
      </c>
      <c r="AA27" s="16" t="str">
        <f t="shared" si="4"/>
        <v/>
      </c>
      <c r="AB27" s="16" t="str">
        <f t="shared" si="5"/>
        <v/>
      </c>
      <c r="AC27" s="16" t="str">
        <f t="shared" si="6"/>
        <v/>
      </c>
      <c r="AD27" s="16" t="str">
        <f t="shared" si="7"/>
        <v/>
      </c>
      <c r="AE27" s="16" t="str">
        <f t="shared" si="8"/>
        <v/>
      </c>
      <c r="AF27" s="16" t="str">
        <f t="shared" si="9"/>
        <v/>
      </c>
      <c r="AG27" s="16" t="str">
        <f t="shared" si="10"/>
        <v/>
      </c>
      <c r="AH27" s="16" t="str">
        <f t="shared" si="11"/>
        <v/>
      </c>
      <c r="AI27" s="16" t="str">
        <f t="shared" si="12"/>
        <v/>
      </c>
      <c r="AJ27" s="16" t="str">
        <f t="shared" si="13"/>
        <v/>
      </c>
      <c r="AK27" s="16" t="str">
        <f t="shared" si="14"/>
        <v/>
      </c>
      <c r="AL27" s="16" t="str">
        <f t="shared" si="15"/>
        <v/>
      </c>
      <c r="AM27" s="16" t="str">
        <f t="shared" si="16"/>
        <v/>
      </c>
      <c r="AN27" s="16" t="str">
        <f t="shared" si="17"/>
        <v/>
      </c>
      <c r="AO27" s="16" t="str">
        <f t="shared" si="18"/>
        <v/>
      </c>
      <c r="AP27" s="16" t="str">
        <f t="shared" si="19"/>
        <v/>
      </c>
      <c r="AQ27" s="16" t="str">
        <f t="shared" si="20"/>
        <v/>
      </c>
      <c r="AR27" s="16" t="str">
        <f t="shared" si="21"/>
        <v/>
      </c>
      <c r="AS27" s="16" t="str">
        <f t="shared" si="22"/>
        <v/>
      </c>
      <c r="AT27" s="16" t="str">
        <f t="shared" si="23"/>
        <v/>
      </c>
      <c r="AU27" s="16" t="str">
        <f t="shared" si="24"/>
        <v/>
      </c>
      <c r="AV27" s="17"/>
      <c r="AY27" s="42"/>
      <c r="AZ27" s="42"/>
      <c r="BA27" s="42"/>
      <c r="BB27" s="58" t="str">
        <f t="shared" si="25"/>
        <v/>
      </c>
      <c r="BC27" s="58" t="str">
        <f>IF(ISBLANK($D27),"",CHOOSE($D27,Certification!$C$32,Certification!$C$48,Certification!$C$64,Certification!$C$80,Certification!$C$96))</f>
        <v/>
      </c>
      <c r="BD27" s="58" t="str">
        <f>IF(ISBLANK($D27),"",CHOOSE($D27,Certification!$C$33,Certification!$C$49,Certification!$C$65,Certification!$C$81,Certification!$C$97))</f>
        <v/>
      </c>
      <c r="BE27" s="58" t="str">
        <f>IF(ISBLANK($D27),"",CHOOSE($D27,Certification!$C$34,Certification!$C$50,Certification!$C$66,Certification!$C$82,Certification!$C$98))</f>
        <v/>
      </c>
      <c r="BF27" s="58" t="str">
        <f>IF(ISBLANK($D27),"",CHOOSE($D27,Certification!$C$35,Certification!$C$51,Certification!$C$67,Certification!$C$83,Certification!$C$99))</f>
        <v/>
      </c>
      <c r="BG27" s="58" t="str">
        <f>IF(ISBLANK($D27),"",CHOOSE($D27,Certification!$C$36,Certification!$C$52,Certification!$C$68,Certification!$C$84,Certification!$C$100))</f>
        <v/>
      </c>
      <c r="BH27" s="58" t="str">
        <f>IF(ISBLANK($D27),"",CHOOSE($D27,Certification!$C$37,Certification!$C$53,Certification!$C$69,Certification!$C$85,Certification!$C$101))</f>
        <v/>
      </c>
      <c r="BI27" s="174" t="str">
        <f>IF(ISBLANK($D27),"",CHOOSE($D27,Certification!$G$39,Certification!$G$55,Certification!$G$71,Certification!$G$87,Certification!$G$103))</f>
        <v/>
      </c>
      <c r="BJ27" s="174" t="str">
        <f>IF(ISBLANK($D27),"",CHOOSE($D27,Certification!$G$40,Certification!$G$56,Certification!$G$72,Certification!$G$88,Certification!$G$104))</f>
        <v/>
      </c>
      <c r="BK27" s="174" t="str">
        <f>IF(ISBLANK($D27),"",CHOOSE($D27,Certification!$G$41,Certification!$G$57,Certification!$G$73,Certification!$G$89,Certification!$G$105))</f>
        <v/>
      </c>
      <c r="BL27" s="58" t="str">
        <f>IF(ISBLANK($D27),"",CHOOSE($D27,IF(ISBLANK(Certification!$C$43),"",Certification!$C$43),IF(ISBLANK(Certification!$C$59),"",Certification!$C$59),IF(ISBLANK(Certification!$C$75),"",Certification!$C$75),IF(ISBLANK(Certification!$C$91),"",Certification!$C$91),IF(ISBLANK(Certification!$C$107),"",Certification!$C$107)))</f>
        <v/>
      </c>
      <c r="BM27" s="58" t="str">
        <f>IF(ISBLANK($D27),"",CHOOSE($D27,IF(ISBLANK(Certification!$C$45),"",Certification!$C$45),IF(ISBLANK(Certification!$C$61),"",Certification!$C$61),IF(ISBLANK(Certification!$C$77),"",Certification!$C$77),IF(ISBLANK(Certification!$C$93),"",Certification!$C$93),IF(ISBLANK(Certification!$C$109),"",Certification!$C$109)))</f>
        <v/>
      </c>
      <c r="BO27" s="20" t="s">
        <v>9</v>
      </c>
    </row>
    <row r="28" spans="1:67" s="18" customFormat="1" ht="25.5" x14ac:dyDescent="0.2">
      <c r="A28" s="53">
        <v>18</v>
      </c>
      <c r="B28" s="54" t="str">
        <f t="shared" si="2"/>
        <v/>
      </c>
      <c r="C28" s="229"/>
      <c r="D28" s="30"/>
      <c r="E28" s="232"/>
      <c r="F28" s="232"/>
      <c r="G28" s="232"/>
      <c r="H28" s="31"/>
      <c r="I28" s="30"/>
      <c r="J28" s="31"/>
      <c r="K28" s="31"/>
      <c r="L28" s="31"/>
      <c r="M28" s="49"/>
      <c r="N28" s="31"/>
      <c r="O28" s="49"/>
      <c r="P28" s="31"/>
      <c r="Q28" s="45"/>
      <c r="R28" s="30"/>
      <c r="S28" s="30"/>
      <c r="T28" s="223"/>
      <c r="U28" s="30"/>
      <c r="V28" s="30"/>
      <c r="W28" s="219"/>
      <c r="X28" s="226"/>
      <c r="Y28" s="15"/>
      <c r="Z28" s="16" t="str">
        <f t="shared" si="3"/>
        <v/>
      </c>
      <c r="AA28" s="16" t="str">
        <f t="shared" si="4"/>
        <v/>
      </c>
      <c r="AB28" s="16" t="str">
        <f t="shared" si="5"/>
        <v/>
      </c>
      <c r="AC28" s="16" t="str">
        <f t="shared" si="6"/>
        <v/>
      </c>
      <c r="AD28" s="16" t="str">
        <f t="shared" si="7"/>
        <v/>
      </c>
      <c r="AE28" s="16" t="str">
        <f t="shared" si="8"/>
        <v/>
      </c>
      <c r="AF28" s="16" t="str">
        <f t="shared" si="9"/>
        <v/>
      </c>
      <c r="AG28" s="16" t="str">
        <f t="shared" si="10"/>
        <v/>
      </c>
      <c r="AH28" s="16" t="str">
        <f t="shared" si="11"/>
        <v/>
      </c>
      <c r="AI28" s="16" t="str">
        <f t="shared" si="12"/>
        <v/>
      </c>
      <c r="AJ28" s="16" t="str">
        <f t="shared" si="13"/>
        <v/>
      </c>
      <c r="AK28" s="16" t="str">
        <f t="shared" si="14"/>
        <v/>
      </c>
      <c r="AL28" s="16" t="str">
        <f t="shared" si="15"/>
        <v/>
      </c>
      <c r="AM28" s="16" t="str">
        <f t="shared" si="16"/>
        <v/>
      </c>
      <c r="AN28" s="16" t="str">
        <f t="shared" si="17"/>
        <v/>
      </c>
      <c r="AO28" s="16" t="str">
        <f t="shared" si="18"/>
        <v/>
      </c>
      <c r="AP28" s="16" t="str">
        <f t="shared" si="19"/>
        <v/>
      </c>
      <c r="AQ28" s="16" t="str">
        <f t="shared" si="20"/>
        <v/>
      </c>
      <c r="AR28" s="16" t="str">
        <f t="shared" si="21"/>
        <v/>
      </c>
      <c r="AS28" s="16" t="str">
        <f t="shared" si="22"/>
        <v/>
      </c>
      <c r="AT28" s="16" t="str">
        <f t="shared" si="23"/>
        <v/>
      </c>
      <c r="AU28" s="16" t="str">
        <f t="shared" si="24"/>
        <v/>
      </c>
      <c r="AV28" s="17"/>
      <c r="AY28" s="42"/>
      <c r="AZ28" s="42"/>
      <c r="BA28" s="42"/>
      <c r="BB28" s="58" t="str">
        <f t="shared" si="25"/>
        <v/>
      </c>
      <c r="BC28" s="58" t="str">
        <f>IF(ISBLANK($D28),"",CHOOSE($D28,Certification!$C$32,Certification!$C$48,Certification!$C$64,Certification!$C$80,Certification!$C$96))</f>
        <v/>
      </c>
      <c r="BD28" s="58" t="str">
        <f>IF(ISBLANK($D28),"",CHOOSE($D28,Certification!$C$33,Certification!$C$49,Certification!$C$65,Certification!$C$81,Certification!$C$97))</f>
        <v/>
      </c>
      <c r="BE28" s="58" t="str">
        <f>IF(ISBLANK($D28),"",CHOOSE($D28,Certification!$C$34,Certification!$C$50,Certification!$C$66,Certification!$C$82,Certification!$C$98))</f>
        <v/>
      </c>
      <c r="BF28" s="58" t="str">
        <f>IF(ISBLANK($D28),"",CHOOSE($D28,Certification!$C$35,Certification!$C$51,Certification!$C$67,Certification!$C$83,Certification!$C$99))</f>
        <v/>
      </c>
      <c r="BG28" s="58" t="str">
        <f>IF(ISBLANK($D28),"",CHOOSE($D28,Certification!$C$36,Certification!$C$52,Certification!$C$68,Certification!$C$84,Certification!$C$100))</f>
        <v/>
      </c>
      <c r="BH28" s="58" t="str">
        <f>IF(ISBLANK($D28),"",CHOOSE($D28,Certification!$C$37,Certification!$C$53,Certification!$C$69,Certification!$C$85,Certification!$C$101))</f>
        <v/>
      </c>
      <c r="BI28" s="174" t="str">
        <f>IF(ISBLANK($D28),"",CHOOSE($D28,Certification!$G$39,Certification!$G$55,Certification!$G$71,Certification!$G$87,Certification!$G$103))</f>
        <v/>
      </c>
      <c r="BJ28" s="174" t="str">
        <f>IF(ISBLANK($D28),"",CHOOSE($D28,Certification!$G$40,Certification!$G$56,Certification!$G$72,Certification!$G$88,Certification!$G$104))</f>
        <v/>
      </c>
      <c r="BK28" s="174" t="str">
        <f>IF(ISBLANK($D28),"",CHOOSE($D28,Certification!$G$41,Certification!$G$57,Certification!$G$73,Certification!$G$89,Certification!$G$105))</f>
        <v/>
      </c>
      <c r="BL28" s="58" t="str">
        <f>IF(ISBLANK($D28),"",CHOOSE($D28,IF(ISBLANK(Certification!$C$43),"",Certification!$C$43),IF(ISBLANK(Certification!$C$59),"",Certification!$C$59),IF(ISBLANK(Certification!$C$75),"",Certification!$C$75),IF(ISBLANK(Certification!$C$91),"",Certification!$C$91),IF(ISBLANK(Certification!$C$107),"",Certification!$C$107)))</f>
        <v/>
      </c>
      <c r="BM28" s="58" t="str">
        <f>IF(ISBLANK($D28),"",CHOOSE($D28,IF(ISBLANK(Certification!$C$45),"",Certification!$C$45),IF(ISBLANK(Certification!$C$61),"",Certification!$C$61),IF(ISBLANK(Certification!$C$77),"",Certification!$C$77),IF(ISBLANK(Certification!$C$93),"",Certification!$C$93),IF(ISBLANK(Certification!$C$109),"",Certification!$C$109)))</f>
        <v/>
      </c>
      <c r="BO28" s="20" t="s">
        <v>9</v>
      </c>
    </row>
    <row r="29" spans="1:67" s="18" customFormat="1" ht="25.5" x14ac:dyDescent="0.2">
      <c r="A29" s="53">
        <v>19</v>
      </c>
      <c r="B29" s="54" t="str">
        <f t="shared" si="2"/>
        <v/>
      </c>
      <c r="C29" s="229"/>
      <c r="D29" s="30"/>
      <c r="E29" s="232"/>
      <c r="F29" s="232"/>
      <c r="G29" s="232"/>
      <c r="H29" s="31"/>
      <c r="I29" s="30"/>
      <c r="J29" s="31"/>
      <c r="K29" s="31"/>
      <c r="L29" s="31"/>
      <c r="M29" s="49"/>
      <c r="N29" s="31"/>
      <c r="O29" s="49"/>
      <c r="P29" s="31"/>
      <c r="Q29" s="45"/>
      <c r="R29" s="30"/>
      <c r="S29" s="30"/>
      <c r="T29" s="223"/>
      <c r="U29" s="30"/>
      <c r="V29" s="30"/>
      <c r="W29" s="219"/>
      <c r="X29" s="226"/>
      <c r="Y29" s="15"/>
      <c r="Z29" s="16" t="str">
        <f t="shared" si="3"/>
        <v/>
      </c>
      <c r="AA29" s="16" t="str">
        <f t="shared" si="4"/>
        <v/>
      </c>
      <c r="AB29" s="16" t="str">
        <f t="shared" si="5"/>
        <v/>
      </c>
      <c r="AC29" s="16" t="str">
        <f t="shared" si="6"/>
        <v/>
      </c>
      <c r="AD29" s="16" t="str">
        <f t="shared" si="7"/>
        <v/>
      </c>
      <c r="AE29" s="16" t="str">
        <f t="shared" si="8"/>
        <v/>
      </c>
      <c r="AF29" s="16" t="str">
        <f t="shared" si="9"/>
        <v/>
      </c>
      <c r="AG29" s="16" t="str">
        <f t="shared" si="10"/>
        <v/>
      </c>
      <c r="AH29" s="16" t="str">
        <f t="shared" si="11"/>
        <v/>
      </c>
      <c r="AI29" s="16" t="str">
        <f t="shared" si="12"/>
        <v/>
      </c>
      <c r="AJ29" s="16" t="str">
        <f t="shared" si="13"/>
        <v/>
      </c>
      <c r="AK29" s="16" t="str">
        <f t="shared" si="14"/>
        <v/>
      </c>
      <c r="AL29" s="16" t="str">
        <f t="shared" si="15"/>
        <v/>
      </c>
      <c r="AM29" s="16" t="str">
        <f t="shared" si="16"/>
        <v/>
      </c>
      <c r="AN29" s="16" t="str">
        <f t="shared" si="17"/>
        <v/>
      </c>
      <c r="AO29" s="16" t="str">
        <f t="shared" si="18"/>
        <v/>
      </c>
      <c r="AP29" s="16" t="str">
        <f t="shared" si="19"/>
        <v/>
      </c>
      <c r="AQ29" s="16" t="str">
        <f t="shared" si="20"/>
        <v/>
      </c>
      <c r="AR29" s="16" t="str">
        <f t="shared" si="21"/>
        <v/>
      </c>
      <c r="AS29" s="16" t="str">
        <f t="shared" si="22"/>
        <v/>
      </c>
      <c r="AT29" s="16" t="str">
        <f t="shared" si="23"/>
        <v/>
      </c>
      <c r="AU29" s="16" t="str">
        <f t="shared" si="24"/>
        <v/>
      </c>
      <c r="AV29" s="17"/>
      <c r="AY29" s="42"/>
      <c r="AZ29" s="42"/>
      <c r="BA29" s="42"/>
      <c r="BB29" s="58" t="str">
        <f t="shared" si="25"/>
        <v/>
      </c>
      <c r="BC29" s="58" t="str">
        <f>IF(ISBLANK($D29),"",CHOOSE($D29,Certification!$C$32,Certification!$C$48,Certification!$C$64,Certification!$C$80,Certification!$C$96))</f>
        <v/>
      </c>
      <c r="BD29" s="58" t="str">
        <f>IF(ISBLANK($D29),"",CHOOSE($D29,Certification!$C$33,Certification!$C$49,Certification!$C$65,Certification!$C$81,Certification!$C$97))</f>
        <v/>
      </c>
      <c r="BE29" s="58" t="str">
        <f>IF(ISBLANK($D29),"",CHOOSE($D29,Certification!$C$34,Certification!$C$50,Certification!$C$66,Certification!$C$82,Certification!$C$98))</f>
        <v/>
      </c>
      <c r="BF29" s="58" t="str">
        <f>IF(ISBLANK($D29),"",CHOOSE($D29,Certification!$C$35,Certification!$C$51,Certification!$C$67,Certification!$C$83,Certification!$C$99))</f>
        <v/>
      </c>
      <c r="BG29" s="58" t="str">
        <f>IF(ISBLANK($D29),"",CHOOSE($D29,Certification!$C$36,Certification!$C$52,Certification!$C$68,Certification!$C$84,Certification!$C$100))</f>
        <v/>
      </c>
      <c r="BH29" s="58" t="str">
        <f>IF(ISBLANK($D29),"",CHOOSE($D29,Certification!$C$37,Certification!$C$53,Certification!$C$69,Certification!$C$85,Certification!$C$101))</f>
        <v/>
      </c>
      <c r="BI29" s="174" t="str">
        <f>IF(ISBLANK($D29),"",CHOOSE($D29,Certification!$G$39,Certification!$G$55,Certification!$G$71,Certification!$G$87,Certification!$G$103))</f>
        <v/>
      </c>
      <c r="BJ29" s="174" t="str">
        <f>IF(ISBLANK($D29),"",CHOOSE($D29,Certification!$G$40,Certification!$G$56,Certification!$G$72,Certification!$G$88,Certification!$G$104))</f>
        <v/>
      </c>
      <c r="BK29" s="174" t="str">
        <f>IF(ISBLANK($D29),"",CHOOSE($D29,Certification!$G$41,Certification!$G$57,Certification!$G$73,Certification!$G$89,Certification!$G$105))</f>
        <v/>
      </c>
      <c r="BL29" s="58" t="str">
        <f>IF(ISBLANK($D29),"",CHOOSE($D29,IF(ISBLANK(Certification!$C$43),"",Certification!$C$43),IF(ISBLANK(Certification!$C$59),"",Certification!$C$59),IF(ISBLANK(Certification!$C$75),"",Certification!$C$75),IF(ISBLANK(Certification!$C$91),"",Certification!$C$91),IF(ISBLANK(Certification!$C$107),"",Certification!$C$107)))</f>
        <v/>
      </c>
      <c r="BM29" s="58" t="str">
        <f>IF(ISBLANK($D29),"",CHOOSE($D29,IF(ISBLANK(Certification!$C$45),"",Certification!$C$45),IF(ISBLANK(Certification!$C$61),"",Certification!$C$61),IF(ISBLANK(Certification!$C$77),"",Certification!$C$77),IF(ISBLANK(Certification!$C$93),"",Certification!$C$93),IF(ISBLANK(Certification!$C$109),"",Certification!$C$109)))</f>
        <v/>
      </c>
      <c r="BO29" s="20" t="s">
        <v>9</v>
      </c>
    </row>
    <row r="30" spans="1:67" s="18" customFormat="1" ht="25.5" x14ac:dyDescent="0.2">
      <c r="A30" s="53">
        <v>20</v>
      </c>
      <c r="B30" s="54" t="str">
        <f t="shared" si="2"/>
        <v/>
      </c>
      <c r="C30" s="229"/>
      <c r="D30" s="30"/>
      <c r="E30" s="232"/>
      <c r="F30" s="232"/>
      <c r="G30" s="232"/>
      <c r="H30" s="31"/>
      <c r="I30" s="30"/>
      <c r="J30" s="31"/>
      <c r="K30" s="31"/>
      <c r="L30" s="31"/>
      <c r="M30" s="49"/>
      <c r="N30" s="31"/>
      <c r="O30" s="49"/>
      <c r="P30" s="31"/>
      <c r="Q30" s="45"/>
      <c r="R30" s="30"/>
      <c r="S30" s="30"/>
      <c r="T30" s="223"/>
      <c r="U30" s="30"/>
      <c r="V30" s="30"/>
      <c r="W30" s="219"/>
      <c r="X30" s="226"/>
      <c r="Y30" s="15"/>
      <c r="Z30" s="16" t="str">
        <f t="shared" si="3"/>
        <v/>
      </c>
      <c r="AA30" s="16" t="str">
        <f t="shared" si="4"/>
        <v/>
      </c>
      <c r="AB30" s="16" t="str">
        <f t="shared" si="5"/>
        <v/>
      </c>
      <c r="AC30" s="16" t="str">
        <f t="shared" si="6"/>
        <v/>
      </c>
      <c r="AD30" s="16" t="str">
        <f t="shared" si="7"/>
        <v/>
      </c>
      <c r="AE30" s="16" t="str">
        <f t="shared" si="8"/>
        <v/>
      </c>
      <c r="AF30" s="16" t="str">
        <f t="shared" si="9"/>
        <v/>
      </c>
      <c r="AG30" s="16" t="str">
        <f t="shared" si="10"/>
        <v/>
      </c>
      <c r="AH30" s="16" t="str">
        <f t="shared" si="11"/>
        <v/>
      </c>
      <c r="AI30" s="16" t="str">
        <f t="shared" si="12"/>
        <v/>
      </c>
      <c r="AJ30" s="16" t="str">
        <f t="shared" si="13"/>
        <v/>
      </c>
      <c r="AK30" s="16" t="str">
        <f t="shared" si="14"/>
        <v/>
      </c>
      <c r="AL30" s="16" t="str">
        <f t="shared" si="15"/>
        <v/>
      </c>
      <c r="AM30" s="16" t="str">
        <f t="shared" si="16"/>
        <v/>
      </c>
      <c r="AN30" s="16" t="str">
        <f t="shared" si="17"/>
        <v/>
      </c>
      <c r="AO30" s="16" t="str">
        <f t="shared" si="18"/>
        <v/>
      </c>
      <c r="AP30" s="16" t="str">
        <f t="shared" si="19"/>
        <v/>
      </c>
      <c r="AQ30" s="16" t="str">
        <f t="shared" si="20"/>
        <v/>
      </c>
      <c r="AR30" s="16" t="str">
        <f t="shared" si="21"/>
        <v/>
      </c>
      <c r="AS30" s="16" t="str">
        <f t="shared" si="22"/>
        <v/>
      </c>
      <c r="AT30" s="16" t="str">
        <f t="shared" si="23"/>
        <v/>
      </c>
      <c r="AU30" s="16" t="str">
        <f t="shared" si="24"/>
        <v/>
      </c>
      <c r="AV30" s="17"/>
      <c r="AY30" s="42"/>
      <c r="AZ30" s="42"/>
      <c r="BA30" s="42"/>
      <c r="BB30" s="58" t="str">
        <f t="shared" si="25"/>
        <v/>
      </c>
      <c r="BC30" s="58" t="str">
        <f>IF(ISBLANK($D30),"",CHOOSE($D30,Certification!$C$32,Certification!$C$48,Certification!$C$64,Certification!$C$80,Certification!$C$96))</f>
        <v/>
      </c>
      <c r="BD30" s="58" t="str">
        <f>IF(ISBLANK($D30),"",CHOOSE($D30,Certification!$C$33,Certification!$C$49,Certification!$C$65,Certification!$C$81,Certification!$C$97))</f>
        <v/>
      </c>
      <c r="BE30" s="58" t="str">
        <f>IF(ISBLANK($D30),"",CHOOSE($D30,Certification!$C$34,Certification!$C$50,Certification!$C$66,Certification!$C$82,Certification!$C$98))</f>
        <v/>
      </c>
      <c r="BF30" s="58" t="str">
        <f>IF(ISBLANK($D30),"",CHOOSE($D30,Certification!$C$35,Certification!$C$51,Certification!$C$67,Certification!$C$83,Certification!$C$99))</f>
        <v/>
      </c>
      <c r="BG30" s="58" t="str">
        <f>IF(ISBLANK($D30),"",CHOOSE($D30,Certification!$C$36,Certification!$C$52,Certification!$C$68,Certification!$C$84,Certification!$C$100))</f>
        <v/>
      </c>
      <c r="BH30" s="58" t="str">
        <f>IF(ISBLANK($D30),"",CHOOSE($D30,Certification!$C$37,Certification!$C$53,Certification!$C$69,Certification!$C$85,Certification!$C$101))</f>
        <v/>
      </c>
      <c r="BI30" s="174" t="str">
        <f>IF(ISBLANK($D30),"",CHOOSE($D30,Certification!$G$39,Certification!$G$55,Certification!$G$71,Certification!$G$87,Certification!$G$103))</f>
        <v/>
      </c>
      <c r="BJ30" s="174" t="str">
        <f>IF(ISBLANK($D30),"",CHOOSE($D30,Certification!$G$40,Certification!$G$56,Certification!$G$72,Certification!$G$88,Certification!$G$104))</f>
        <v/>
      </c>
      <c r="BK30" s="174" t="str">
        <f>IF(ISBLANK($D30),"",CHOOSE($D30,Certification!$G$41,Certification!$G$57,Certification!$G$73,Certification!$G$89,Certification!$G$105))</f>
        <v/>
      </c>
      <c r="BL30" s="58" t="str">
        <f>IF(ISBLANK($D30),"",CHOOSE($D30,IF(ISBLANK(Certification!$C$43),"",Certification!$C$43),IF(ISBLANK(Certification!$C$59),"",Certification!$C$59),IF(ISBLANK(Certification!$C$75),"",Certification!$C$75),IF(ISBLANK(Certification!$C$91),"",Certification!$C$91),IF(ISBLANK(Certification!$C$107),"",Certification!$C$107)))</f>
        <v/>
      </c>
      <c r="BM30" s="58" t="str">
        <f>IF(ISBLANK($D30),"",CHOOSE($D30,IF(ISBLANK(Certification!$C$45),"",Certification!$C$45),IF(ISBLANK(Certification!$C$61),"",Certification!$C$61),IF(ISBLANK(Certification!$C$77),"",Certification!$C$77),IF(ISBLANK(Certification!$C$93),"",Certification!$C$93),IF(ISBLANK(Certification!$C$109),"",Certification!$C$109)))</f>
        <v/>
      </c>
      <c r="BO30" s="20" t="s">
        <v>9</v>
      </c>
    </row>
    <row r="31" spans="1:67" s="18" customFormat="1" ht="25.5" x14ac:dyDescent="0.2">
      <c r="A31" s="53">
        <v>21</v>
      </c>
      <c r="B31" s="54" t="str">
        <f t="shared" si="2"/>
        <v/>
      </c>
      <c r="C31" s="229"/>
      <c r="D31" s="30"/>
      <c r="E31" s="232"/>
      <c r="F31" s="232"/>
      <c r="G31" s="232"/>
      <c r="H31" s="31"/>
      <c r="I31" s="30"/>
      <c r="J31" s="31"/>
      <c r="K31" s="31"/>
      <c r="L31" s="31"/>
      <c r="M31" s="49"/>
      <c r="N31" s="31"/>
      <c r="O31" s="49"/>
      <c r="P31" s="31"/>
      <c r="Q31" s="45"/>
      <c r="R31" s="30"/>
      <c r="S31" s="30"/>
      <c r="T31" s="223"/>
      <c r="U31" s="30"/>
      <c r="V31" s="30"/>
      <c r="W31" s="219"/>
      <c r="X31" s="226"/>
      <c r="Y31" s="15"/>
      <c r="Z31" s="16" t="str">
        <f t="shared" si="3"/>
        <v/>
      </c>
      <c r="AA31" s="16" t="str">
        <f t="shared" si="4"/>
        <v/>
      </c>
      <c r="AB31" s="16" t="str">
        <f t="shared" si="5"/>
        <v/>
      </c>
      <c r="AC31" s="16" t="str">
        <f t="shared" si="6"/>
        <v/>
      </c>
      <c r="AD31" s="16" t="str">
        <f t="shared" si="7"/>
        <v/>
      </c>
      <c r="AE31" s="16" t="str">
        <f t="shared" si="8"/>
        <v/>
      </c>
      <c r="AF31" s="16" t="str">
        <f t="shared" si="9"/>
        <v/>
      </c>
      <c r="AG31" s="16" t="str">
        <f t="shared" si="10"/>
        <v/>
      </c>
      <c r="AH31" s="16" t="str">
        <f t="shared" si="11"/>
        <v/>
      </c>
      <c r="AI31" s="16" t="str">
        <f t="shared" si="12"/>
        <v/>
      </c>
      <c r="AJ31" s="16" t="str">
        <f t="shared" si="13"/>
        <v/>
      </c>
      <c r="AK31" s="16" t="str">
        <f t="shared" si="14"/>
        <v/>
      </c>
      <c r="AL31" s="16" t="str">
        <f t="shared" si="15"/>
        <v/>
      </c>
      <c r="AM31" s="16" t="str">
        <f t="shared" si="16"/>
        <v/>
      </c>
      <c r="AN31" s="16" t="str">
        <f t="shared" si="17"/>
        <v/>
      </c>
      <c r="AO31" s="16" t="str">
        <f t="shared" si="18"/>
        <v/>
      </c>
      <c r="AP31" s="16" t="str">
        <f t="shared" si="19"/>
        <v/>
      </c>
      <c r="AQ31" s="16" t="str">
        <f t="shared" si="20"/>
        <v/>
      </c>
      <c r="AR31" s="16" t="str">
        <f t="shared" si="21"/>
        <v/>
      </c>
      <c r="AS31" s="16" t="str">
        <f t="shared" si="22"/>
        <v/>
      </c>
      <c r="AT31" s="16" t="str">
        <f t="shared" si="23"/>
        <v/>
      </c>
      <c r="AU31" s="16" t="str">
        <f t="shared" si="24"/>
        <v/>
      </c>
      <c r="AV31" s="17"/>
      <c r="AY31" s="42"/>
      <c r="AZ31" s="42"/>
      <c r="BA31" s="42"/>
      <c r="BB31" s="58" t="str">
        <f t="shared" si="25"/>
        <v/>
      </c>
      <c r="BC31" s="58" t="str">
        <f>IF(ISBLANK($D31),"",CHOOSE($D31,Certification!$C$32,Certification!$C$48,Certification!$C$64,Certification!$C$80,Certification!$C$96))</f>
        <v/>
      </c>
      <c r="BD31" s="58" t="str">
        <f>IF(ISBLANK($D31),"",CHOOSE($D31,Certification!$C$33,Certification!$C$49,Certification!$C$65,Certification!$C$81,Certification!$C$97))</f>
        <v/>
      </c>
      <c r="BE31" s="58" t="str">
        <f>IF(ISBLANK($D31),"",CHOOSE($D31,Certification!$C$34,Certification!$C$50,Certification!$C$66,Certification!$C$82,Certification!$C$98))</f>
        <v/>
      </c>
      <c r="BF31" s="58" t="str">
        <f>IF(ISBLANK($D31),"",CHOOSE($D31,Certification!$C$35,Certification!$C$51,Certification!$C$67,Certification!$C$83,Certification!$C$99))</f>
        <v/>
      </c>
      <c r="BG31" s="58" t="str">
        <f>IF(ISBLANK($D31),"",CHOOSE($D31,Certification!$C$36,Certification!$C$52,Certification!$C$68,Certification!$C$84,Certification!$C$100))</f>
        <v/>
      </c>
      <c r="BH31" s="58" t="str">
        <f>IF(ISBLANK($D31),"",CHOOSE($D31,Certification!$C$37,Certification!$C$53,Certification!$C$69,Certification!$C$85,Certification!$C$101))</f>
        <v/>
      </c>
      <c r="BI31" s="174" t="str">
        <f>IF(ISBLANK($D31),"",CHOOSE($D31,Certification!$G$39,Certification!$G$55,Certification!$G$71,Certification!$G$87,Certification!$G$103))</f>
        <v/>
      </c>
      <c r="BJ31" s="174" t="str">
        <f>IF(ISBLANK($D31),"",CHOOSE($D31,Certification!$G$40,Certification!$G$56,Certification!$G$72,Certification!$G$88,Certification!$G$104))</f>
        <v/>
      </c>
      <c r="BK31" s="174" t="str">
        <f>IF(ISBLANK($D31),"",CHOOSE($D31,Certification!$G$41,Certification!$G$57,Certification!$G$73,Certification!$G$89,Certification!$G$105))</f>
        <v/>
      </c>
      <c r="BL31" s="58" t="str">
        <f>IF(ISBLANK($D31),"",CHOOSE($D31,IF(ISBLANK(Certification!$C$43),"",Certification!$C$43),IF(ISBLANK(Certification!$C$59),"",Certification!$C$59),IF(ISBLANK(Certification!$C$75),"",Certification!$C$75),IF(ISBLANK(Certification!$C$91),"",Certification!$C$91),IF(ISBLANK(Certification!$C$107),"",Certification!$C$107)))</f>
        <v/>
      </c>
      <c r="BM31" s="58" t="str">
        <f>IF(ISBLANK($D31),"",CHOOSE($D31,IF(ISBLANK(Certification!$C$45),"",Certification!$C$45),IF(ISBLANK(Certification!$C$61),"",Certification!$C$61),IF(ISBLANK(Certification!$C$77),"",Certification!$C$77),IF(ISBLANK(Certification!$C$93),"",Certification!$C$93),IF(ISBLANK(Certification!$C$109),"",Certification!$C$109)))</f>
        <v/>
      </c>
      <c r="BO31" s="20" t="s">
        <v>9</v>
      </c>
    </row>
    <row r="32" spans="1:67" s="18" customFormat="1" ht="25.5" x14ac:dyDescent="0.2">
      <c r="A32" s="53">
        <v>22</v>
      </c>
      <c r="B32" s="54" t="str">
        <f t="shared" si="2"/>
        <v/>
      </c>
      <c r="C32" s="229"/>
      <c r="D32" s="30"/>
      <c r="E32" s="232"/>
      <c r="F32" s="232"/>
      <c r="G32" s="232"/>
      <c r="H32" s="31"/>
      <c r="I32" s="30"/>
      <c r="J32" s="31"/>
      <c r="K32" s="31"/>
      <c r="L32" s="31"/>
      <c r="M32" s="49"/>
      <c r="N32" s="31"/>
      <c r="O32" s="49"/>
      <c r="P32" s="31"/>
      <c r="Q32" s="45"/>
      <c r="R32" s="30"/>
      <c r="S32" s="30"/>
      <c r="T32" s="223"/>
      <c r="U32" s="30"/>
      <c r="V32" s="30"/>
      <c r="W32" s="219"/>
      <c r="X32" s="226"/>
      <c r="Y32" s="15"/>
      <c r="Z32" s="16" t="str">
        <f t="shared" si="3"/>
        <v/>
      </c>
      <c r="AA32" s="16" t="str">
        <f t="shared" si="4"/>
        <v/>
      </c>
      <c r="AB32" s="16" t="str">
        <f t="shared" si="5"/>
        <v/>
      </c>
      <c r="AC32" s="16" t="str">
        <f t="shared" si="6"/>
        <v/>
      </c>
      <c r="AD32" s="16" t="str">
        <f t="shared" si="7"/>
        <v/>
      </c>
      <c r="AE32" s="16" t="str">
        <f t="shared" si="8"/>
        <v/>
      </c>
      <c r="AF32" s="16" t="str">
        <f t="shared" si="9"/>
        <v/>
      </c>
      <c r="AG32" s="16" t="str">
        <f t="shared" si="10"/>
        <v/>
      </c>
      <c r="AH32" s="16" t="str">
        <f t="shared" si="11"/>
        <v/>
      </c>
      <c r="AI32" s="16" t="str">
        <f t="shared" si="12"/>
        <v/>
      </c>
      <c r="AJ32" s="16" t="str">
        <f t="shared" si="13"/>
        <v/>
      </c>
      <c r="AK32" s="16" t="str">
        <f t="shared" si="14"/>
        <v/>
      </c>
      <c r="AL32" s="16" t="str">
        <f t="shared" si="15"/>
        <v/>
      </c>
      <c r="AM32" s="16" t="str">
        <f t="shared" si="16"/>
        <v/>
      </c>
      <c r="AN32" s="16" t="str">
        <f t="shared" si="17"/>
        <v/>
      </c>
      <c r="AO32" s="16" t="str">
        <f t="shared" si="18"/>
        <v/>
      </c>
      <c r="AP32" s="16" t="str">
        <f t="shared" si="19"/>
        <v/>
      </c>
      <c r="AQ32" s="16" t="str">
        <f t="shared" si="20"/>
        <v/>
      </c>
      <c r="AR32" s="16" t="str">
        <f t="shared" si="21"/>
        <v/>
      </c>
      <c r="AS32" s="16" t="str">
        <f t="shared" si="22"/>
        <v/>
      </c>
      <c r="AT32" s="16" t="str">
        <f t="shared" si="23"/>
        <v/>
      </c>
      <c r="AU32" s="16" t="str">
        <f t="shared" si="24"/>
        <v/>
      </c>
      <c r="AV32" s="17"/>
      <c r="AY32" s="42"/>
      <c r="AZ32" s="42"/>
      <c r="BA32" s="42"/>
      <c r="BB32" s="58" t="str">
        <f t="shared" si="25"/>
        <v/>
      </c>
      <c r="BC32" s="58" t="str">
        <f>IF(ISBLANK($D32),"",CHOOSE($D32,Certification!$C$32,Certification!$C$48,Certification!$C$64,Certification!$C$80,Certification!$C$96))</f>
        <v/>
      </c>
      <c r="BD32" s="58" t="str">
        <f>IF(ISBLANK($D32),"",CHOOSE($D32,Certification!$C$33,Certification!$C$49,Certification!$C$65,Certification!$C$81,Certification!$C$97))</f>
        <v/>
      </c>
      <c r="BE32" s="58" t="str">
        <f>IF(ISBLANK($D32),"",CHOOSE($D32,Certification!$C$34,Certification!$C$50,Certification!$C$66,Certification!$C$82,Certification!$C$98))</f>
        <v/>
      </c>
      <c r="BF32" s="58" t="str">
        <f>IF(ISBLANK($D32),"",CHOOSE($D32,Certification!$C$35,Certification!$C$51,Certification!$C$67,Certification!$C$83,Certification!$C$99))</f>
        <v/>
      </c>
      <c r="BG32" s="58" t="str">
        <f>IF(ISBLANK($D32),"",CHOOSE($D32,Certification!$C$36,Certification!$C$52,Certification!$C$68,Certification!$C$84,Certification!$C$100))</f>
        <v/>
      </c>
      <c r="BH32" s="58" t="str">
        <f>IF(ISBLANK($D32),"",CHOOSE($D32,Certification!$C$37,Certification!$C$53,Certification!$C$69,Certification!$C$85,Certification!$C$101))</f>
        <v/>
      </c>
      <c r="BI32" s="174" t="str">
        <f>IF(ISBLANK($D32),"",CHOOSE($D32,Certification!$G$39,Certification!$G$55,Certification!$G$71,Certification!$G$87,Certification!$G$103))</f>
        <v/>
      </c>
      <c r="BJ32" s="174" t="str">
        <f>IF(ISBLANK($D32),"",CHOOSE($D32,Certification!$G$40,Certification!$G$56,Certification!$G$72,Certification!$G$88,Certification!$G$104))</f>
        <v/>
      </c>
      <c r="BK32" s="174" t="str">
        <f>IF(ISBLANK($D32),"",CHOOSE($D32,Certification!$G$41,Certification!$G$57,Certification!$G$73,Certification!$G$89,Certification!$G$105))</f>
        <v/>
      </c>
      <c r="BL32" s="58" t="str">
        <f>IF(ISBLANK($D32),"",CHOOSE($D32,IF(ISBLANK(Certification!$C$43),"",Certification!$C$43),IF(ISBLANK(Certification!$C$59),"",Certification!$C$59),IF(ISBLANK(Certification!$C$75),"",Certification!$C$75),IF(ISBLANK(Certification!$C$91),"",Certification!$C$91),IF(ISBLANK(Certification!$C$107),"",Certification!$C$107)))</f>
        <v/>
      </c>
      <c r="BM32" s="58" t="str">
        <f>IF(ISBLANK($D32),"",CHOOSE($D32,IF(ISBLANK(Certification!$C$45),"",Certification!$C$45),IF(ISBLANK(Certification!$C$61),"",Certification!$C$61),IF(ISBLANK(Certification!$C$77),"",Certification!$C$77),IF(ISBLANK(Certification!$C$93),"",Certification!$C$93),IF(ISBLANK(Certification!$C$109),"",Certification!$C$109)))</f>
        <v/>
      </c>
      <c r="BO32" s="20" t="s">
        <v>9</v>
      </c>
    </row>
    <row r="33" spans="1:67" s="18" customFormat="1" ht="25.5" x14ac:dyDescent="0.2">
      <c r="A33" s="53">
        <v>23</v>
      </c>
      <c r="B33" s="54" t="str">
        <f t="shared" si="2"/>
        <v/>
      </c>
      <c r="C33" s="229"/>
      <c r="D33" s="30"/>
      <c r="E33" s="232"/>
      <c r="F33" s="232"/>
      <c r="G33" s="232"/>
      <c r="H33" s="31"/>
      <c r="I33" s="30"/>
      <c r="J33" s="31"/>
      <c r="K33" s="31"/>
      <c r="L33" s="31"/>
      <c r="M33" s="49"/>
      <c r="N33" s="31"/>
      <c r="O33" s="49"/>
      <c r="P33" s="31"/>
      <c r="Q33" s="45"/>
      <c r="R33" s="30"/>
      <c r="S33" s="30"/>
      <c r="T33" s="223"/>
      <c r="U33" s="30"/>
      <c r="V33" s="30"/>
      <c r="W33" s="219"/>
      <c r="X33" s="226"/>
      <c r="Y33" s="15"/>
      <c r="Z33" s="16" t="str">
        <f t="shared" si="3"/>
        <v/>
      </c>
      <c r="AA33" s="16" t="str">
        <f t="shared" si="4"/>
        <v/>
      </c>
      <c r="AB33" s="16" t="str">
        <f t="shared" si="5"/>
        <v/>
      </c>
      <c r="AC33" s="16" t="str">
        <f t="shared" si="6"/>
        <v/>
      </c>
      <c r="AD33" s="16" t="str">
        <f t="shared" si="7"/>
        <v/>
      </c>
      <c r="AE33" s="16" t="str">
        <f t="shared" si="8"/>
        <v/>
      </c>
      <c r="AF33" s="16" t="str">
        <f t="shared" si="9"/>
        <v/>
      </c>
      <c r="AG33" s="16" t="str">
        <f t="shared" si="10"/>
        <v/>
      </c>
      <c r="AH33" s="16" t="str">
        <f t="shared" si="11"/>
        <v/>
      </c>
      <c r="AI33" s="16" t="str">
        <f t="shared" si="12"/>
        <v/>
      </c>
      <c r="AJ33" s="16" t="str">
        <f t="shared" si="13"/>
        <v/>
      </c>
      <c r="AK33" s="16" t="str">
        <f t="shared" si="14"/>
        <v/>
      </c>
      <c r="AL33" s="16" t="str">
        <f t="shared" si="15"/>
        <v/>
      </c>
      <c r="AM33" s="16" t="str">
        <f t="shared" si="16"/>
        <v/>
      </c>
      <c r="AN33" s="16" t="str">
        <f t="shared" si="17"/>
        <v/>
      </c>
      <c r="AO33" s="16" t="str">
        <f t="shared" si="18"/>
        <v/>
      </c>
      <c r="AP33" s="16" t="str">
        <f t="shared" si="19"/>
        <v/>
      </c>
      <c r="AQ33" s="16" t="str">
        <f t="shared" si="20"/>
        <v/>
      </c>
      <c r="AR33" s="16" t="str">
        <f t="shared" si="21"/>
        <v/>
      </c>
      <c r="AS33" s="16" t="str">
        <f t="shared" si="22"/>
        <v/>
      </c>
      <c r="AT33" s="16" t="str">
        <f t="shared" si="23"/>
        <v/>
      </c>
      <c r="AU33" s="16" t="str">
        <f t="shared" si="24"/>
        <v/>
      </c>
      <c r="AV33" s="17"/>
      <c r="AY33" s="42"/>
      <c r="AZ33" s="42"/>
      <c r="BA33" s="42"/>
      <c r="BB33" s="58" t="str">
        <f t="shared" si="25"/>
        <v/>
      </c>
      <c r="BC33" s="58" t="str">
        <f>IF(ISBLANK($D33),"",CHOOSE($D33,Certification!$C$32,Certification!$C$48,Certification!$C$64,Certification!$C$80,Certification!$C$96))</f>
        <v/>
      </c>
      <c r="BD33" s="58" t="str">
        <f>IF(ISBLANK($D33),"",CHOOSE($D33,Certification!$C$33,Certification!$C$49,Certification!$C$65,Certification!$C$81,Certification!$C$97))</f>
        <v/>
      </c>
      <c r="BE33" s="58" t="str">
        <f>IF(ISBLANK($D33),"",CHOOSE($D33,Certification!$C$34,Certification!$C$50,Certification!$C$66,Certification!$C$82,Certification!$C$98))</f>
        <v/>
      </c>
      <c r="BF33" s="58" t="str">
        <f>IF(ISBLANK($D33),"",CHOOSE($D33,Certification!$C$35,Certification!$C$51,Certification!$C$67,Certification!$C$83,Certification!$C$99))</f>
        <v/>
      </c>
      <c r="BG33" s="58" t="str">
        <f>IF(ISBLANK($D33),"",CHOOSE($D33,Certification!$C$36,Certification!$C$52,Certification!$C$68,Certification!$C$84,Certification!$C$100))</f>
        <v/>
      </c>
      <c r="BH33" s="58" t="str">
        <f>IF(ISBLANK($D33),"",CHOOSE($D33,Certification!$C$37,Certification!$C$53,Certification!$C$69,Certification!$C$85,Certification!$C$101))</f>
        <v/>
      </c>
      <c r="BI33" s="174" t="str">
        <f>IF(ISBLANK($D33),"",CHOOSE($D33,Certification!$G$39,Certification!$G$55,Certification!$G$71,Certification!$G$87,Certification!$G$103))</f>
        <v/>
      </c>
      <c r="BJ33" s="174" t="str">
        <f>IF(ISBLANK($D33),"",CHOOSE($D33,Certification!$G$40,Certification!$G$56,Certification!$G$72,Certification!$G$88,Certification!$G$104))</f>
        <v/>
      </c>
      <c r="BK33" s="174" t="str">
        <f>IF(ISBLANK($D33),"",CHOOSE($D33,Certification!$G$41,Certification!$G$57,Certification!$G$73,Certification!$G$89,Certification!$G$105))</f>
        <v/>
      </c>
      <c r="BL33" s="58" t="str">
        <f>IF(ISBLANK($D33),"",CHOOSE($D33,IF(ISBLANK(Certification!$C$43),"",Certification!$C$43),IF(ISBLANK(Certification!$C$59),"",Certification!$C$59),IF(ISBLANK(Certification!$C$75),"",Certification!$C$75),IF(ISBLANK(Certification!$C$91),"",Certification!$C$91),IF(ISBLANK(Certification!$C$107),"",Certification!$C$107)))</f>
        <v/>
      </c>
      <c r="BM33" s="58" t="str">
        <f>IF(ISBLANK($D33),"",CHOOSE($D33,IF(ISBLANK(Certification!$C$45),"",Certification!$C$45),IF(ISBLANK(Certification!$C$61),"",Certification!$C$61),IF(ISBLANK(Certification!$C$77),"",Certification!$C$77),IF(ISBLANK(Certification!$C$93),"",Certification!$C$93),IF(ISBLANK(Certification!$C$109),"",Certification!$C$109)))</f>
        <v/>
      </c>
      <c r="BO33" s="20" t="s">
        <v>9</v>
      </c>
    </row>
    <row r="34" spans="1:67" s="18" customFormat="1" ht="25.5" x14ac:dyDescent="0.2">
      <c r="A34" s="53">
        <v>24</v>
      </c>
      <c r="B34" s="54" t="str">
        <f t="shared" si="2"/>
        <v/>
      </c>
      <c r="C34" s="229"/>
      <c r="D34" s="30"/>
      <c r="E34" s="232"/>
      <c r="F34" s="232"/>
      <c r="G34" s="232"/>
      <c r="H34" s="31"/>
      <c r="I34" s="30"/>
      <c r="J34" s="31"/>
      <c r="K34" s="31"/>
      <c r="L34" s="31"/>
      <c r="M34" s="49"/>
      <c r="N34" s="31"/>
      <c r="O34" s="49"/>
      <c r="P34" s="31"/>
      <c r="Q34" s="45"/>
      <c r="R34" s="30"/>
      <c r="S34" s="30"/>
      <c r="T34" s="223"/>
      <c r="U34" s="30"/>
      <c r="V34" s="30"/>
      <c r="W34" s="219"/>
      <c r="X34" s="226"/>
      <c r="Y34" s="15"/>
      <c r="Z34" s="16" t="str">
        <f t="shared" si="3"/>
        <v/>
      </c>
      <c r="AA34" s="16" t="str">
        <f t="shared" si="4"/>
        <v/>
      </c>
      <c r="AB34" s="16" t="str">
        <f t="shared" si="5"/>
        <v/>
      </c>
      <c r="AC34" s="16" t="str">
        <f t="shared" si="6"/>
        <v/>
      </c>
      <c r="AD34" s="16" t="str">
        <f t="shared" si="7"/>
        <v/>
      </c>
      <c r="AE34" s="16" t="str">
        <f t="shared" si="8"/>
        <v/>
      </c>
      <c r="AF34" s="16" t="str">
        <f t="shared" si="9"/>
        <v/>
      </c>
      <c r="AG34" s="16" t="str">
        <f t="shared" si="10"/>
        <v/>
      </c>
      <c r="AH34" s="16" t="str">
        <f t="shared" si="11"/>
        <v/>
      </c>
      <c r="AI34" s="16" t="str">
        <f t="shared" si="12"/>
        <v/>
      </c>
      <c r="AJ34" s="16" t="str">
        <f t="shared" si="13"/>
        <v/>
      </c>
      <c r="AK34" s="16" t="str">
        <f t="shared" si="14"/>
        <v/>
      </c>
      <c r="AL34" s="16" t="str">
        <f t="shared" si="15"/>
        <v/>
      </c>
      <c r="AM34" s="16" t="str">
        <f t="shared" si="16"/>
        <v/>
      </c>
      <c r="AN34" s="16" t="str">
        <f t="shared" si="17"/>
        <v/>
      </c>
      <c r="AO34" s="16" t="str">
        <f t="shared" si="18"/>
        <v/>
      </c>
      <c r="AP34" s="16" t="str">
        <f t="shared" si="19"/>
        <v/>
      </c>
      <c r="AQ34" s="16" t="str">
        <f t="shared" si="20"/>
        <v/>
      </c>
      <c r="AR34" s="16" t="str">
        <f t="shared" si="21"/>
        <v/>
      </c>
      <c r="AS34" s="16" t="str">
        <f t="shared" si="22"/>
        <v/>
      </c>
      <c r="AT34" s="16" t="str">
        <f t="shared" si="23"/>
        <v/>
      </c>
      <c r="AU34" s="16" t="str">
        <f t="shared" si="24"/>
        <v/>
      </c>
      <c r="AV34" s="17"/>
      <c r="AY34" s="42"/>
      <c r="AZ34" s="42"/>
      <c r="BA34" s="42"/>
      <c r="BB34" s="58" t="str">
        <f t="shared" si="25"/>
        <v/>
      </c>
      <c r="BC34" s="58" t="str">
        <f>IF(ISBLANK($D34),"",CHOOSE($D34,Certification!$C$32,Certification!$C$48,Certification!$C$64,Certification!$C$80,Certification!$C$96))</f>
        <v/>
      </c>
      <c r="BD34" s="58" t="str">
        <f>IF(ISBLANK($D34),"",CHOOSE($D34,Certification!$C$33,Certification!$C$49,Certification!$C$65,Certification!$C$81,Certification!$C$97))</f>
        <v/>
      </c>
      <c r="BE34" s="58" t="str">
        <f>IF(ISBLANK($D34),"",CHOOSE($D34,Certification!$C$34,Certification!$C$50,Certification!$C$66,Certification!$C$82,Certification!$C$98))</f>
        <v/>
      </c>
      <c r="BF34" s="58" t="str">
        <f>IF(ISBLANK($D34),"",CHOOSE($D34,Certification!$C$35,Certification!$C$51,Certification!$C$67,Certification!$C$83,Certification!$C$99))</f>
        <v/>
      </c>
      <c r="BG34" s="58" t="str">
        <f>IF(ISBLANK($D34),"",CHOOSE($D34,Certification!$C$36,Certification!$C$52,Certification!$C$68,Certification!$C$84,Certification!$C$100))</f>
        <v/>
      </c>
      <c r="BH34" s="58" t="str">
        <f>IF(ISBLANK($D34),"",CHOOSE($D34,Certification!$C$37,Certification!$C$53,Certification!$C$69,Certification!$C$85,Certification!$C$101))</f>
        <v/>
      </c>
      <c r="BI34" s="174" t="str">
        <f>IF(ISBLANK($D34),"",CHOOSE($D34,Certification!$G$39,Certification!$G$55,Certification!$G$71,Certification!$G$87,Certification!$G$103))</f>
        <v/>
      </c>
      <c r="BJ34" s="174" t="str">
        <f>IF(ISBLANK($D34),"",CHOOSE($D34,Certification!$G$40,Certification!$G$56,Certification!$G$72,Certification!$G$88,Certification!$G$104))</f>
        <v/>
      </c>
      <c r="BK34" s="174" t="str">
        <f>IF(ISBLANK($D34),"",CHOOSE($D34,Certification!$G$41,Certification!$G$57,Certification!$G$73,Certification!$G$89,Certification!$G$105))</f>
        <v/>
      </c>
      <c r="BL34" s="58" t="str">
        <f>IF(ISBLANK($D34),"",CHOOSE($D34,IF(ISBLANK(Certification!$C$43),"",Certification!$C$43),IF(ISBLANK(Certification!$C$59),"",Certification!$C$59),IF(ISBLANK(Certification!$C$75),"",Certification!$C$75),IF(ISBLANK(Certification!$C$91),"",Certification!$C$91),IF(ISBLANK(Certification!$C$107),"",Certification!$C$107)))</f>
        <v/>
      </c>
      <c r="BM34" s="58" t="str">
        <f>IF(ISBLANK($D34),"",CHOOSE($D34,IF(ISBLANK(Certification!$C$45),"",Certification!$C$45),IF(ISBLANK(Certification!$C$61),"",Certification!$C$61),IF(ISBLANK(Certification!$C$77),"",Certification!$C$77),IF(ISBLANK(Certification!$C$93),"",Certification!$C$93),IF(ISBLANK(Certification!$C$109),"",Certification!$C$109)))</f>
        <v/>
      </c>
      <c r="BO34" s="20" t="s">
        <v>9</v>
      </c>
    </row>
    <row r="35" spans="1:67" s="18" customFormat="1" ht="25.5" x14ac:dyDescent="0.2">
      <c r="A35" s="53">
        <v>25</v>
      </c>
      <c r="B35" s="54" t="str">
        <f t="shared" si="2"/>
        <v/>
      </c>
      <c r="C35" s="229"/>
      <c r="D35" s="30"/>
      <c r="E35" s="232"/>
      <c r="F35" s="232"/>
      <c r="G35" s="232"/>
      <c r="H35" s="31"/>
      <c r="I35" s="30"/>
      <c r="J35" s="31"/>
      <c r="K35" s="31"/>
      <c r="L35" s="31"/>
      <c r="M35" s="49"/>
      <c r="N35" s="31"/>
      <c r="O35" s="49"/>
      <c r="P35" s="31"/>
      <c r="Q35" s="45"/>
      <c r="R35" s="30"/>
      <c r="S35" s="30"/>
      <c r="T35" s="223"/>
      <c r="U35" s="30"/>
      <c r="V35" s="30"/>
      <c r="W35" s="219"/>
      <c r="X35" s="226"/>
      <c r="Y35" s="15"/>
      <c r="Z35" s="16" t="str">
        <f t="shared" si="3"/>
        <v/>
      </c>
      <c r="AA35" s="16" t="str">
        <f t="shared" si="4"/>
        <v/>
      </c>
      <c r="AB35" s="16" t="str">
        <f t="shared" si="5"/>
        <v/>
      </c>
      <c r="AC35" s="16" t="str">
        <f t="shared" si="6"/>
        <v/>
      </c>
      <c r="AD35" s="16" t="str">
        <f t="shared" si="7"/>
        <v/>
      </c>
      <c r="AE35" s="16" t="str">
        <f t="shared" si="8"/>
        <v/>
      </c>
      <c r="AF35" s="16" t="str">
        <f t="shared" si="9"/>
        <v/>
      </c>
      <c r="AG35" s="16" t="str">
        <f t="shared" si="10"/>
        <v/>
      </c>
      <c r="AH35" s="16" t="str">
        <f t="shared" si="11"/>
        <v/>
      </c>
      <c r="AI35" s="16" t="str">
        <f t="shared" si="12"/>
        <v/>
      </c>
      <c r="AJ35" s="16" t="str">
        <f t="shared" si="13"/>
        <v/>
      </c>
      <c r="AK35" s="16" t="str">
        <f t="shared" si="14"/>
        <v/>
      </c>
      <c r="AL35" s="16" t="str">
        <f t="shared" si="15"/>
        <v/>
      </c>
      <c r="AM35" s="16" t="str">
        <f t="shared" si="16"/>
        <v/>
      </c>
      <c r="AN35" s="16" t="str">
        <f t="shared" si="17"/>
        <v/>
      </c>
      <c r="AO35" s="16" t="str">
        <f t="shared" si="18"/>
        <v/>
      </c>
      <c r="AP35" s="16" t="str">
        <f t="shared" si="19"/>
        <v/>
      </c>
      <c r="AQ35" s="16" t="str">
        <f t="shared" si="20"/>
        <v/>
      </c>
      <c r="AR35" s="16" t="str">
        <f t="shared" si="21"/>
        <v/>
      </c>
      <c r="AS35" s="16" t="str">
        <f t="shared" si="22"/>
        <v/>
      </c>
      <c r="AT35" s="16" t="str">
        <f t="shared" si="23"/>
        <v/>
      </c>
      <c r="AU35" s="16" t="str">
        <f t="shared" si="24"/>
        <v/>
      </c>
      <c r="AV35" s="17"/>
      <c r="AY35" s="42"/>
      <c r="AZ35" s="42"/>
      <c r="BA35" s="42"/>
      <c r="BB35" s="58" t="str">
        <f t="shared" si="25"/>
        <v/>
      </c>
      <c r="BC35" s="58" t="str">
        <f>IF(ISBLANK($D35),"",CHOOSE($D35,Certification!$C$32,Certification!$C$48,Certification!$C$64,Certification!$C$80,Certification!$C$96))</f>
        <v/>
      </c>
      <c r="BD35" s="58" t="str">
        <f>IF(ISBLANK($D35),"",CHOOSE($D35,Certification!$C$33,Certification!$C$49,Certification!$C$65,Certification!$C$81,Certification!$C$97))</f>
        <v/>
      </c>
      <c r="BE35" s="58" t="str">
        <f>IF(ISBLANK($D35),"",CHOOSE($D35,Certification!$C$34,Certification!$C$50,Certification!$C$66,Certification!$C$82,Certification!$C$98))</f>
        <v/>
      </c>
      <c r="BF35" s="58" t="str">
        <f>IF(ISBLANK($D35),"",CHOOSE($D35,Certification!$C$35,Certification!$C$51,Certification!$C$67,Certification!$C$83,Certification!$C$99))</f>
        <v/>
      </c>
      <c r="BG35" s="58" t="str">
        <f>IF(ISBLANK($D35),"",CHOOSE($D35,Certification!$C$36,Certification!$C$52,Certification!$C$68,Certification!$C$84,Certification!$C$100))</f>
        <v/>
      </c>
      <c r="BH35" s="58" t="str">
        <f>IF(ISBLANK($D35),"",CHOOSE($D35,Certification!$C$37,Certification!$C$53,Certification!$C$69,Certification!$C$85,Certification!$C$101))</f>
        <v/>
      </c>
      <c r="BI35" s="174" t="str">
        <f>IF(ISBLANK($D35),"",CHOOSE($D35,Certification!$G$39,Certification!$G$55,Certification!$G$71,Certification!$G$87,Certification!$G$103))</f>
        <v/>
      </c>
      <c r="BJ35" s="174" t="str">
        <f>IF(ISBLANK($D35),"",CHOOSE($D35,Certification!$G$40,Certification!$G$56,Certification!$G$72,Certification!$G$88,Certification!$G$104))</f>
        <v/>
      </c>
      <c r="BK35" s="174" t="str">
        <f>IF(ISBLANK($D35),"",CHOOSE($D35,Certification!$G$41,Certification!$G$57,Certification!$G$73,Certification!$G$89,Certification!$G$105))</f>
        <v/>
      </c>
      <c r="BL35" s="58" t="str">
        <f>IF(ISBLANK($D35),"",CHOOSE($D35,IF(ISBLANK(Certification!$C$43),"",Certification!$C$43),IF(ISBLANK(Certification!$C$59),"",Certification!$C$59),IF(ISBLANK(Certification!$C$75),"",Certification!$C$75),IF(ISBLANK(Certification!$C$91),"",Certification!$C$91),IF(ISBLANK(Certification!$C$107),"",Certification!$C$107)))</f>
        <v/>
      </c>
      <c r="BM35" s="58" t="str">
        <f>IF(ISBLANK($D35),"",CHOOSE($D35,IF(ISBLANK(Certification!$C$45),"",Certification!$C$45),IF(ISBLANK(Certification!$C$61),"",Certification!$C$61),IF(ISBLANK(Certification!$C$77),"",Certification!$C$77),IF(ISBLANK(Certification!$C$93),"",Certification!$C$93),IF(ISBLANK(Certification!$C$109),"",Certification!$C$109)))</f>
        <v/>
      </c>
      <c r="BO35" s="20" t="s">
        <v>9</v>
      </c>
    </row>
    <row r="36" spans="1:67" s="18" customFormat="1" ht="25.5" x14ac:dyDescent="0.2">
      <c r="A36" s="53">
        <v>26</v>
      </c>
      <c r="B36" s="54" t="str">
        <f t="shared" si="2"/>
        <v/>
      </c>
      <c r="C36" s="229"/>
      <c r="D36" s="30"/>
      <c r="E36" s="232"/>
      <c r="F36" s="232"/>
      <c r="G36" s="232"/>
      <c r="H36" s="31"/>
      <c r="I36" s="30"/>
      <c r="J36" s="31"/>
      <c r="K36" s="31"/>
      <c r="L36" s="31"/>
      <c r="M36" s="49"/>
      <c r="N36" s="31"/>
      <c r="O36" s="49"/>
      <c r="P36" s="31"/>
      <c r="Q36" s="45"/>
      <c r="R36" s="30"/>
      <c r="S36" s="30"/>
      <c r="T36" s="223"/>
      <c r="U36" s="30"/>
      <c r="V36" s="30"/>
      <c r="W36" s="219"/>
      <c r="X36" s="226"/>
      <c r="Y36" s="15"/>
      <c r="Z36" s="16" t="str">
        <f t="shared" si="3"/>
        <v/>
      </c>
      <c r="AA36" s="16" t="str">
        <f t="shared" si="4"/>
        <v/>
      </c>
      <c r="AB36" s="16" t="str">
        <f t="shared" si="5"/>
        <v/>
      </c>
      <c r="AC36" s="16" t="str">
        <f t="shared" si="6"/>
        <v/>
      </c>
      <c r="AD36" s="16" t="str">
        <f t="shared" si="7"/>
        <v/>
      </c>
      <c r="AE36" s="16" t="str">
        <f t="shared" si="8"/>
        <v/>
      </c>
      <c r="AF36" s="16" t="str">
        <f t="shared" si="9"/>
        <v/>
      </c>
      <c r="AG36" s="16" t="str">
        <f t="shared" si="10"/>
        <v/>
      </c>
      <c r="AH36" s="16" t="str">
        <f t="shared" si="11"/>
        <v/>
      </c>
      <c r="AI36" s="16" t="str">
        <f t="shared" si="12"/>
        <v/>
      </c>
      <c r="AJ36" s="16" t="str">
        <f t="shared" si="13"/>
        <v/>
      </c>
      <c r="AK36" s="16" t="str">
        <f t="shared" si="14"/>
        <v/>
      </c>
      <c r="AL36" s="16" t="str">
        <f t="shared" si="15"/>
        <v/>
      </c>
      <c r="AM36" s="16" t="str">
        <f t="shared" si="16"/>
        <v/>
      </c>
      <c r="AN36" s="16" t="str">
        <f t="shared" si="17"/>
        <v/>
      </c>
      <c r="AO36" s="16" t="str">
        <f t="shared" si="18"/>
        <v/>
      </c>
      <c r="AP36" s="16" t="str">
        <f t="shared" si="19"/>
        <v/>
      </c>
      <c r="AQ36" s="16" t="str">
        <f t="shared" si="20"/>
        <v/>
      </c>
      <c r="AR36" s="16" t="str">
        <f t="shared" si="21"/>
        <v/>
      </c>
      <c r="AS36" s="16" t="str">
        <f t="shared" si="22"/>
        <v/>
      </c>
      <c r="AT36" s="16" t="str">
        <f t="shared" si="23"/>
        <v/>
      </c>
      <c r="AU36" s="16" t="str">
        <f t="shared" si="24"/>
        <v/>
      </c>
      <c r="AV36" s="17"/>
      <c r="AY36" s="42"/>
      <c r="AZ36" s="42"/>
      <c r="BA36" s="42"/>
      <c r="BB36" s="58" t="str">
        <f t="shared" si="25"/>
        <v/>
      </c>
      <c r="BC36" s="58" t="str">
        <f>IF(ISBLANK($D36),"",CHOOSE($D36,Certification!$C$32,Certification!$C$48,Certification!$C$64,Certification!$C$80,Certification!$C$96))</f>
        <v/>
      </c>
      <c r="BD36" s="58" t="str">
        <f>IF(ISBLANK($D36),"",CHOOSE($D36,Certification!$C$33,Certification!$C$49,Certification!$C$65,Certification!$C$81,Certification!$C$97))</f>
        <v/>
      </c>
      <c r="BE36" s="58" t="str">
        <f>IF(ISBLANK($D36),"",CHOOSE($D36,Certification!$C$34,Certification!$C$50,Certification!$C$66,Certification!$C$82,Certification!$C$98))</f>
        <v/>
      </c>
      <c r="BF36" s="58" t="str">
        <f>IF(ISBLANK($D36),"",CHOOSE($D36,Certification!$C$35,Certification!$C$51,Certification!$C$67,Certification!$C$83,Certification!$C$99))</f>
        <v/>
      </c>
      <c r="BG36" s="58" t="str">
        <f>IF(ISBLANK($D36),"",CHOOSE($D36,Certification!$C$36,Certification!$C$52,Certification!$C$68,Certification!$C$84,Certification!$C$100))</f>
        <v/>
      </c>
      <c r="BH36" s="58" t="str">
        <f>IF(ISBLANK($D36),"",CHOOSE($D36,Certification!$C$37,Certification!$C$53,Certification!$C$69,Certification!$C$85,Certification!$C$101))</f>
        <v/>
      </c>
      <c r="BI36" s="174" t="str">
        <f>IF(ISBLANK($D36),"",CHOOSE($D36,Certification!$G$39,Certification!$G$55,Certification!$G$71,Certification!$G$87,Certification!$G$103))</f>
        <v/>
      </c>
      <c r="BJ36" s="174" t="str">
        <f>IF(ISBLANK($D36),"",CHOOSE($D36,Certification!$G$40,Certification!$G$56,Certification!$G$72,Certification!$G$88,Certification!$G$104))</f>
        <v/>
      </c>
      <c r="BK36" s="174" t="str">
        <f>IF(ISBLANK($D36),"",CHOOSE($D36,Certification!$G$41,Certification!$G$57,Certification!$G$73,Certification!$G$89,Certification!$G$105))</f>
        <v/>
      </c>
      <c r="BL36" s="58" t="str">
        <f>IF(ISBLANK($D36),"",CHOOSE($D36,IF(ISBLANK(Certification!$C$43),"",Certification!$C$43),IF(ISBLANK(Certification!$C$59),"",Certification!$C$59),IF(ISBLANK(Certification!$C$75),"",Certification!$C$75),IF(ISBLANK(Certification!$C$91),"",Certification!$C$91),IF(ISBLANK(Certification!$C$107),"",Certification!$C$107)))</f>
        <v/>
      </c>
      <c r="BM36" s="58" t="str">
        <f>IF(ISBLANK($D36),"",CHOOSE($D36,IF(ISBLANK(Certification!$C$45),"",Certification!$C$45),IF(ISBLANK(Certification!$C$61),"",Certification!$C$61),IF(ISBLANK(Certification!$C$77),"",Certification!$C$77),IF(ISBLANK(Certification!$C$93),"",Certification!$C$93),IF(ISBLANK(Certification!$C$109),"",Certification!$C$109)))</f>
        <v/>
      </c>
      <c r="BO36" s="20" t="s">
        <v>9</v>
      </c>
    </row>
    <row r="37" spans="1:67" s="18" customFormat="1" ht="25.5" x14ac:dyDescent="0.2">
      <c r="A37" s="53">
        <v>27</v>
      </c>
      <c r="B37" s="54" t="str">
        <f t="shared" si="2"/>
        <v/>
      </c>
      <c r="C37" s="229"/>
      <c r="D37" s="30"/>
      <c r="E37" s="232"/>
      <c r="F37" s="232"/>
      <c r="G37" s="232"/>
      <c r="H37" s="31"/>
      <c r="I37" s="30"/>
      <c r="J37" s="31"/>
      <c r="K37" s="31"/>
      <c r="L37" s="31"/>
      <c r="M37" s="49"/>
      <c r="N37" s="31"/>
      <c r="O37" s="49"/>
      <c r="P37" s="31"/>
      <c r="Q37" s="45"/>
      <c r="R37" s="30"/>
      <c r="S37" s="30"/>
      <c r="T37" s="223"/>
      <c r="U37" s="30"/>
      <c r="V37" s="30"/>
      <c r="W37" s="219"/>
      <c r="X37" s="226"/>
      <c r="Y37" s="15"/>
      <c r="Z37" s="16" t="str">
        <f t="shared" si="3"/>
        <v/>
      </c>
      <c r="AA37" s="16" t="str">
        <f t="shared" si="4"/>
        <v/>
      </c>
      <c r="AB37" s="16" t="str">
        <f t="shared" si="5"/>
        <v/>
      </c>
      <c r="AC37" s="16" t="str">
        <f t="shared" si="6"/>
        <v/>
      </c>
      <c r="AD37" s="16" t="str">
        <f t="shared" si="7"/>
        <v/>
      </c>
      <c r="AE37" s="16" t="str">
        <f t="shared" si="8"/>
        <v/>
      </c>
      <c r="AF37" s="16" t="str">
        <f t="shared" si="9"/>
        <v/>
      </c>
      <c r="AG37" s="16" t="str">
        <f t="shared" si="10"/>
        <v/>
      </c>
      <c r="AH37" s="16" t="str">
        <f t="shared" si="11"/>
        <v/>
      </c>
      <c r="AI37" s="16" t="str">
        <f t="shared" si="12"/>
        <v/>
      </c>
      <c r="AJ37" s="16" t="str">
        <f t="shared" si="13"/>
        <v/>
      </c>
      <c r="AK37" s="16" t="str">
        <f t="shared" si="14"/>
        <v/>
      </c>
      <c r="AL37" s="16" t="str">
        <f t="shared" si="15"/>
        <v/>
      </c>
      <c r="AM37" s="16" t="str">
        <f t="shared" si="16"/>
        <v/>
      </c>
      <c r="AN37" s="16" t="str">
        <f t="shared" si="17"/>
        <v/>
      </c>
      <c r="AO37" s="16" t="str">
        <f t="shared" si="18"/>
        <v/>
      </c>
      <c r="AP37" s="16" t="str">
        <f t="shared" si="19"/>
        <v/>
      </c>
      <c r="AQ37" s="16" t="str">
        <f t="shared" si="20"/>
        <v/>
      </c>
      <c r="AR37" s="16" t="str">
        <f t="shared" si="21"/>
        <v/>
      </c>
      <c r="AS37" s="16" t="str">
        <f t="shared" si="22"/>
        <v/>
      </c>
      <c r="AT37" s="16" t="str">
        <f t="shared" si="23"/>
        <v/>
      </c>
      <c r="AU37" s="16" t="str">
        <f t="shared" si="24"/>
        <v/>
      </c>
      <c r="AV37" s="17"/>
      <c r="AY37" s="42"/>
      <c r="AZ37" s="42"/>
      <c r="BA37" s="42"/>
      <c r="BB37" s="58" t="str">
        <f t="shared" si="25"/>
        <v/>
      </c>
      <c r="BC37" s="58" t="str">
        <f>IF(ISBLANK($D37),"",CHOOSE($D37,Certification!$C$32,Certification!$C$48,Certification!$C$64,Certification!$C$80,Certification!$C$96))</f>
        <v/>
      </c>
      <c r="BD37" s="58" t="str">
        <f>IF(ISBLANK($D37),"",CHOOSE($D37,Certification!$C$33,Certification!$C$49,Certification!$C$65,Certification!$C$81,Certification!$C$97))</f>
        <v/>
      </c>
      <c r="BE37" s="58" t="str">
        <f>IF(ISBLANK($D37),"",CHOOSE($D37,Certification!$C$34,Certification!$C$50,Certification!$C$66,Certification!$C$82,Certification!$C$98))</f>
        <v/>
      </c>
      <c r="BF37" s="58" t="str">
        <f>IF(ISBLANK($D37),"",CHOOSE($D37,Certification!$C$35,Certification!$C$51,Certification!$C$67,Certification!$C$83,Certification!$C$99))</f>
        <v/>
      </c>
      <c r="BG37" s="58" t="str">
        <f>IF(ISBLANK($D37),"",CHOOSE($D37,Certification!$C$36,Certification!$C$52,Certification!$C$68,Certification!$C$84,Certification!$C$100))</f>
        <v/>
      </c>
      <c r="BH37" s="58" t="str">
        <f>IF(ISBLANK($D37),"",CHOOSE($D37,Certification!$C$37,Certification!$C$53,Certification!$C$69,Certification!$C$85,Certification!$C$101))</f>
        <v/>
      </c>
      <c r="BI37" s="174" t="str">
        <f>IF(ISBLANK($D37),"",CHOOSE($D37,Certification!$G$39,Certification!$G$55,Certification!$G$71,Certification!$G$87,Certification!$G$103))</f>
        <v/>
      </c>
      <c r="BJ37" s="174" t="str">
        <f>IF(ISBLANK($D37),"",CHOOSE($D37,Certification!$G$40,Certification!$G$56,Certification!$G$72,Certification!$G$88,Certification!$G$104))</f>
        <v/>
      </c>
      <c r="BK37" s="174" t="str">
        <f>IF(ISBLANK($D37),"",CHOOSE($D37,Certification!$G$41,Certification!$G$57,Certification!$G$73,Certification!$G$89,Certification!$G$105))</f>
        <v/>
      </c>
      <c r="BL37" s="58" t="str">
        <f>IF(ISBLANK($D37),"",CHOOSE($D37,IF(ISBLANK(Certification!$C$43),"",Certification!$C$43),IF(ISBLANK(Certification!$C$59),"",Certification!$C$59),IF(ISBLANK(Certification!$C$75),"",Certification!$C$75),IF(ISBLANK(Certification!$C$91),"",Certification!$C$91),IF(ISBLANK(Certification!$C$107),"",Certification!$C$107)))</f>
        <v/>
      </c>
      <c r="BM37" s="58" t="str">
        <f>IF(ISBLANK($D37),"",CHOOSE($D37,IF(ISBLANK(Certification!$C$45),"",Certification!$C$45),IF(ISBLANK(Certification!$C$61),"",Certification!$C$61),IF(ISBLANK(Certification!$C$77),"",Certification!$C$77),IF(ISBLANK(Certification!$C$93),"",Certification!$C$93),IF(ISBLANK(Certification!$C$109),"",Certification!$C$109)))</f>
        <v/>
      </c>
      <c r="BO37" s="20" t="s">
        <v>9</v>
      </c>
    </row>
    <row r="38" spans="1:67" s="18" customFormat="1" ht="25.5" x14ac:dyDescent="0.2">
      <c r="A38" s="53">
        <v>28</v>
      </c>
      <c r="B38" s="54" t="str">
        <f t="shared" si="2"/>
        <v/>
      </c>
      <c r="C38" s="229"/>
      <c r="D38" s="30"/>
      <c r="E38" s="232"/>
      <c r="F38" s="232"/>
      <c r="G38" s="232"/>
      <c r="H38" s="31"/>
      <c r="I38" s="30"/>
      <c r="J38" s="31"/>
      <c r="K38" s="31"/>
      <c r="L38" s="31"/>
      <c r="M38" s="49"/>
      <c r="N38" s="31"/>
      <c r="O38" s="49"/>
      <c r="P38" s="31"/>
      <c r="Q38" s="45"/>
      <c r="R38" s="30"/>
      <c r="S38" s="30"/>
      <c r="T38" s="223"/>
      <c r="U38" s="30"/>
      <c r="V38" s="30"/>
      <c r="W38" s="219"/>
      <c r="X38" s="226"/>
      <c r="Y38" s="15"/>
      <c r="Z38" s="16" t="str">
        <f t="shared" si="3"/>
        <v/>
      </c>
      <c r="AA38" s="16" t="str">
        <f t="shared" si="4"/>
        <v/>
      </c>
      <c r="AB38" s="16" t="str">
        <f t="shared" si="5"/>
        <v/>
      </c>
      <c r="AC38" s="16" t="str">
        <f t="shared" si="6"/>
        <v/>
      </c>
      <c r="AD38" s="16" t="str">
        <f t="shared" si="7"/>
        <v/>
      </c>
      <c r="AE38" s="16" t="str">
        <f t="shared" si="8"/>
        <v/>
      </c>
      <c r="AF38" s="16" t="str">
        <f t="shared" si="9"/>
        <v/>
      </c>
      <c r="AG38" s="16" t="str">
        <f t="shared" si="10"/>
        <v/>
      </c>
      <c r="AH38" s="16" t="str">
        <f t="shared" si="11"/>
        <v/>
      </c>
      <c r="AI38" s="16" t="str">
        <f t="shared" si="12"/>
        <v/>
      </c>
      <c r="AJ38" s="16" t="str">
        <f t="shared" si="13"/>
        <v/>
      </c>
      <c r="AK38" s="16" t="str">
        <f t="shared" si="14"/>
        <v/>
      </c>
      <c r="AL38" s="16" t="str">
        <f t="shared" si="15"/>
        <v/>
      </c>
      <c r="AM38" s="16" t="str">
        <f t="shared" si="16"/>
        <v/>
      </c>
      <c r="AN38" s="16" t="str">
        <f t="shared" si="17"/>
        <v/>
      </c>
      <c r="AO38" s="16" t="str">
        <f t="shared" si="18"/>
        <v/>
      </c>
      <c r="AP38" s="16" t="str">
        <f t="shared" si="19"/>
        <v/>
      </c>
      <c r="AQ38" s="16" t="str">
        <f t="shared" si="20"/>
        <v/>
      </c>
      <c r="AR38" s="16" t="str">
        <f t="shared" si="21"/>
        <v/>
      </c>
      <c r="AS38" s="16" t="str">
        <f t="shared" si="22"/>
        <v/>
      </c>
      <c r="AT38" s="16" t="str">
        <f t="shared" si="23"/>
        <v/>
      </c>
      <c r="AU38" s="16" t="str">
        <f t="shared" si="24"/>
        <v/>
      </c>
      <c r="AV38" s="17"/>
      <c r="AY38" s="42"/>
      <c r="AZ38" s="42"/>
      <c r="BA38" s="42"/>
      <c r="BB38" s="58" t="str">
        <f t="shared" si="25"/>
        <v/>
      </c>
      <c r="BC38" s="58" t="str">
        <f>IF(ISBLANK($D38),"",CHOOSE($D38,Certification!$C$32,Certification!$C$48,Certification!$C$64,Certification!$C$80,Certification!$C$96))</f>
        <v/>
      </c>
      <c r="BD38" s="58" t="str">
        <f>IF(ISBLANK($D38),"",CHOOSE($D38,Certification!$C$33,Certification!$C$49,Certification!$C$65,Certification!$C$81,Certification!$C$97))</f>
        <v/>
      </c>
      <c r="BE38" s="58" t="str">
        <f>IF(ISBLANK($D38),"",CHOOSE($D38,Certification!$C$34,Certification!$C$50,Certification!$C$66,Certification!$C$82,Certification!$C$98))</f>
        <v/>
      </c>
      <c r="BF38" s="58" t="str">
        <f>IF(ISBLANK($D38),"",CHOOSE($D38,Certification!$C$35,Certification!$C$51,Certification!$C$67,Certification!$C$83,Certification!$C$99))</f>
        <v/>
      </c>
      <c r="BG38" s="58" t="str">
        <f>IF(ISBLANK($D38),"",CHOOSE($D38,Certification!$C$36,Certification!$C$52,Certification!$C$68,Certification!$C$84,Certification!$C$100))</f>
        <v/>
      </c>
      <c r="BH38" s="58" t="str">
        <f>IF(ISBLANK($D38),"",CHOOSE($D38,Certification!$C$37,Certification!$C$53,Certification!$C$69,Certification!$C$85,Certification!$C$101))</f>
        <v/>
      </c>
      <c r="BI38" s="174" t="str">
        <f>IF(ISBLANK($D38),"",CHOOSE($D38,Certification!$G$39,Certification!$G$55,Certification!$G$71,Certification!$G$87,Certification!$G$103))</f>
        <v/>
      </c>
      <c r="BJ38" s="174" t="str">
        <f>IF(ISBLANK($D38),"",CHOOSE($D38,Certification!$G$40,Certification!$G$56,Certification!$G$72,Certification!$G$88,Certification!$G$104))</f>
        <v/>
      </c>
      <c r="BK38" s="174" t="str">
        <f>IF(ISBLANK($D38),"",CHOOSE($D38,Certification!$G$41,Certification!$G$57,Certification!$G$73,Certification!$G$89,Certification!$G$105))</f>
        <v/>
      </c>
      <c r="BL38" s="58" t="str">
        <f>IF(ISBLANK($D38),"",CHOOSE($D38,IF(ISBLANK(Certification!$C$43),"",Certification!$C$43),IF(ISBLANK(Certification!$C$59),"",Certification!$C$59),IF(ISBLANK(Certification!$C$75),"",Certification!$C$75),IF(ISBLANK(Certification!$C$91),"",Certification!$C$91),IF(ISBLANK(Certification!$C$107),"",Certification!$C$107)))</f>
        <v/>
      </c>
      <c r="BM38" s="58" t="str">
        <f>IF(ISBLANK($D38),"",CHOOSE($D38,IF(ISBLANK(Certification!$C$45),"",Certification!$C$45),IF(ISBLANK(Certification!$C$61),"",Certification!$C$61),IF(ISBLANK(Certification!$C$77),"",Certification!$C$77),IF(ISBLANK(Certification!$C$93),"",Certification!$C$93),IF(ISBLANK(Certification!$C$109),"",Certification!$C$109)))</f>
        <v/>
      </c>
      <c r="BO38" s="20" t="s">
        <v>9</v>
      </c>
    </row>
    <row r="39" spans="1:67" s="18" customFormat="1" ht="25.5" x14ac:dyDescent="0.2">
      <c r="A39" s="53">
        <v>29</v>
      </c>
      <c r="B39" s="54" t="str">
        <f t="shared" si="2"/>
        <v/>
      </c>
      <c r="C39" s="229"/>
      <c r="D39" s="30"/>
      <c r="E39" s="232"/>
      <c r="F39" s="232"/>
      <c r="G39" s="232"/>
      <c r="H39" s="31"/>
      <c r="I39" s="30"/>
      <c r="J39" s="31"/>
      <c r="K39" s="31"/>
      <c r="L39" s="31"/>
      <c r="M39" s="49"/>
      <c r="N39" s="31"/>
      <c r="O39" s="49"/>
      <c r="P39" s="31"/>
      <c r="Q39" s="45"/>
      <c r="R39" s="30"/>
      <c r="S39" s="30"/>
      <c r="T39" s="223"/>
      <c r="U39" s="30"/>
      <c r="V39" s="30"/>
      <c r="W39" s="219"/>
      <c r="X39" s="226"/>
      <c r="Y39" s="15"/>
      <c r="Z39" s="16" t="str">
        <f t="shared" si="3"/>
        <v/>
      </c>
      <c r="AA39" s="16" t="str">
        <f t="shared" si="4"/>
        <v/>
      </c>
      <c r="AB39" s="16" t="str">
        <f t="shared" si="5"/>
        <v/>
      </c>
      <c r="AC39" s="16" t="str">
        <f t="shared" si="6"/>
        <v/>
      </c>
      <c r="AD39" s="16" t="str">
        <f t="shared" si="7"/>
        <v/>
      </c>
      <c r="AE39" s="16" t="str">
        <f t="shared" si="8"/>
        <v/>
      </c>
      <c r="AF39" s="16" t="str">
        <f t="shared" si="9"/>
        <v/>
      </c>
      <c r="AG39" s="16" t="str">
        <f t="shared" si="10"/>
        <v/>
      </c>
      <c r="AH39" s="16" t="str">
        <f t="shared" si="11"/>
        <v/>
      </c>
      <c r="AI39" s="16" t="str">
        <f t="shared" si="12"/>
        <v/>
      </c>
      <c r="AJ39" s="16" t="str">
        <f t="shared" si="13"/>
        <v/>
      </c>
      <c r="AK39" s="16" t="str">
        <f t="shared" si="14"/>
        <v/>
      </c>
      <c r="AL39" s="16" t="str">
        <f t="shared" si="15"/>
        <v/>
      </c>
      <c r="AM39" s="16" t="str">
        <f t="shared" si="16"/>
        <v/>
      </c>
      <c r="AN39" s="16" t="str">
        <f t="shared" si="17"/>
        <v/>
      </c>
      <c r="AO39" s="16" t="str">
        <f t="shared" si="18"/>
        <v/>
      </c>
      <c r="AP39" s="16" t="str">
        <f t="shared" si="19"/>
        <v/>
      </c>
      <c r="AQ39" s="16" t="str">
        <f t="shared" si="20"/>
        <v/>
      </c>
      <c r="AR39" s="16" t="str">
        <f t="shared" si="21"/>
        <v/>
      </c>
      <c r="AS39" s="16" t="str">
        <f t="shared" si="22"/>
        <v/>
      </c>
      <c r="AT39" s="16" t="str">
        <f t="shared" si="23"/>
        <v/>
      </c>
      <c r="AU39" s="16" t="str">
        <f t="shared" si="24"/>
        <v/>
      </c>
      <c r="AV39" s="17"/>
      <c r="AY39" s="42"/>
      <c r="AZ39" s="42"/>
      <c r="BA39" s="42"/>
      <c r="BB39" s="58" t="str">
        <f t="shared" si="25"/>
        <v/>
      </c>
      <c r="BC39" s="58" t="str">
        <f>IF(ISBLANK($D39),"",CHOOSE($D39,Certification!$C$32,Certification!$C$48,Certification!$C$64,Certification!$C$80,Certification!$C$96))</f>
        <v/>
      </c>
      <c r="BD39" s="58" t="str">
        <f>IF(ISBLANK($D39),"",CHOOSE($D39,Certification!$C$33,Certification!$C$49,Certification!$C$65,Certification!$C$81,Certification!$C$97))</f>
        <v/>
      </c>
      <c r="BE39" s="58" t="str">
        <f>IF(ISBLANK($D39),"",CHOOSE($D39,Certification!$C$34,Certification!$C$50,Certification!$C$66,Certification!$C$82,Certification!$C$98))</f>
        <v/>
      </c>
      <c r="BF39" s="58" t="str">
        <f>IF(ISBLANK($D39),"",CHOOSE($D39,Certification!$C$35,Certification!$C$51,Certification!$C$67,Certification!$C$83,Certification!$C$99))</f>
        <v/>
      </c>
      <c r="BG39" s="58" t="str">
        <f>IF(ISBLANK($D39),"",CHOOSE($D39,Certification!$C$36,Certification!$C$52,Certification!$C$68,Certification!$C$84,Certification!$C$100))</f>
        <v/>
      </c>
      <c r="BH39" s="58" t="str">
        <f>IF(ISBLANK($D39),"",CHOOSE($D39,Certification!$C$37,Certification!$C$53,Certification!$C$69,Certification!$C$85,Certification!$C$101))</f>
        <v/>
      </c>
      <c r="BI39" s="174" t="str">
        <f>IF(ISBLANK($D39),"",CHOOSE($D39,Certification!$G$39,Certification!$G$55,Certification!$G$71,Certification!$G$87,Certification!$G$103))</f>
        <v/>
      </c>
      <c r="BJ39" s="174" t="str">
        <f>IF(ISBLANK($D39),"",CHOOSE($D39,Certification!$G$40,Certification!$G$56,Certification!$G$72,Certification!$G$88,Certification!$G$104))</f>
        <v/>
      </c>
      <c r="BK39" s="174" t="str">
        <f>IF(ISBLANK($D39),"",CHOOSE($D39,Certification!$G$41,Certification!$G$57,Certification!$G$73,Certification!$G$89,Certification!$G$105))</f>
        <v/>
      </c>
      <c r="BL39" s="58" t="str">
        <f>IF(ISBLANK($D39),"",CHOOSE($D39,IF(ISBLANK(Certification!$C$43),"",Certification!$C$43),IF(ISBLANK(Certification!$C$59),"",Certification!$C$59),IF(ISBLANK(Certification!$C$75),"",Certification!$C$75),IF(ISBLANK(Certification!$C$91),"",Certification!$C$91),IF(ISBLANK(Certification!$C$107),"",Certification!$C$107)))</f>
        <v/>
      </c>
      <c r="BM39" s="58" t="str">
        <f>IF(ISBLANK($D39),"",CHOOSE($D39,IF(ISBLANK(Certification!$C$45),"",Certification!$C$45),IF(ISBLANK(Certification!$C$61),"",Certification!$C$61),IF(ISBLANK(Certification!$C$77),"",Certification!$C$77),IF(ISBLANK(Certification!$C$93),"",Certification!$C$93),IF(ISBLANK(Certification!$C$109),"",Certification!$C$109)))</f>
        <v/>
      </c>
      <c r="BO39" s="20" t="s">
        <v>9</v>
      </c>
    </row>
    <row r="40" spans="1:67" s="18" customFormat="1" ht="25.5" x14ac:dyDescent="0.2">
      <c r="A40" s="53">
        <v>30</v>
      </c>
      <c r="B40" s="54" t="str">
        <f t="shared" si="2"/>
        <v/>
      </c>
      <c r="C40" s="229"/>
      <c r="D40" s="30"/>
      <c r="E40" s="232"/>
      <c r="F40" s="232"/>
      <c r="G40" s="232"/>
      <c r="H40" s="31"/>
      <c r="I40" s="30"/>
      <c r="J40" s="31"/>
      <c r="K40" s="31"/>
      <c r="L40" s="31"/>
      <c r="M40" s="49"/>
      <c r="N40" s="31"/>
      <c r="O40" s="49"/>
      <c r="P40" s="31"/>
      <c r="Q40" s="45"/>
      <c r="R40" s="30"/>
      <c r="S40" s="30"/>
      <c r="T40" s="223"/>
      <c r="U40" s="30"/>
      <c r="V40" s="30"/>
      <c r="W40" s="219"/>
      <c r="X40" s="226"/>
      <c r="Y40" s="15"/>
      <c r="Z40" s="16" t="str">
        <f t="shared" si="3"/>
        <v/>
      </c>
      <c r="AA40" s="16" t="str">
        <f t="shared" si="4"/>
        <v/>
      </c>
      <c r="AB40" s="16" t="str">
        <f t="shared" si="5"/>
        <v/>
      </c>
      <c r="AC40" s="16" t="str">
        <f t="shared" si="6"/>
        <v/>
      </c>
      <c r="AD40" s="16" t="str">
        <f t="shared" si="7"/>
        <v/>
      </c>
      <c r="AE40" s="16" t="str">
        <f t="shared" si="8"/>
        <v/>
      </c>
      <c r="AF40" s="16" t="str">
        <f t="shared" si="9"/>
        <v/>
      </c>
      <c r="AG40" s="16" t="str">
        <f t="shared" si="10"/>
        <v/>
      </c>
      <c r="AH40" s="16" t="str">
        <f t="shared" si="11"/>
        <v/>
      </c>
      <c r="AI40" s="16" t="str">
        <f t="shared" si="12"/>
        <v/>
      </c>
      <c r="AJ40" s="16" t="str">
        <f t="shared" si="13"/>
        <v/>
      </c>
      <c r="AK40" s="16" t="str">
        <f t="shared" si="14"/>
        <v/>
      </c>
      <c r="AL40" s="16" t="str">
        <f t="shared" si="15"/>
        <v/>
      </c>
      <c r="AM40" s="16" t="str">
        <f t="shared" si="16"/>
        <v/>
      </c>
      <c r="AN40" s="16" t="str">
        <f t="shared" si="17"/>
        <v/>
      </c>
      <c r="AO40" s="16" t="str">
        <f t="shared" si="18"/>
        <v/>
      </c>
      <c r="AP40" s="16" t="str">
        <f t="shared" si="19"/>
        <v/>
      </c>
      <c r="AQ40" s="16" t="str">
        <f t="shared" si="20"/>
        <v/>
      </c>
      <c r="AR40" s="16" t="str">
        <f t="shared" si="21"/>
        <v/>
      </c>
      <c r="AS40" s="16" t="str">
        <f t="shared" si="22"/>
        <v/>
      </c>
      <c r="AT40" s="16" t="str">
        <f t="shared" si="23"/>
        <v/>
      </c>
      <c r="AU40" s="16" t="str">
        <f t="shared" si="24"/>
        <v/>
      </c>
      <c r="AV40" s="17"/>
      <c r="AY40" s="42"/>
      <c r="AZ40" s="42"/>
      <c r="BA40" s="42"/>
      <c r="BB40" s="58" t="str">
        <f t="shared" si="25"/>
        <v/>
      </c>
      <c r="BC40" s="58" t="str">
        <f>IF(ISBLANK($D40),"",CHOOSE($D40,Certification!$C$32,Certification!$C$48,Certification!$C$64,Certification!$C$80,Certification!$C$96))</f>
        <v/>
      </c>
      <c r="BD40" s="58" t="str">
        <f>IF(ISBLANK($D40),"",CHOOSE($D40,Certification!$C$33,Certification!$C$49,Certification!$C$65,Certification!$C$81,Certification!$C$97))</f>
        <v/>
      </c>
      <c r="BE40" s="58" t="str">
        <f>IF(ISBLANK($D40),"",CHOOSE($D40,Certification!$C$34,Certification!$C$50,Certification!$C$66,Certification!$C$82,Certification!$C$98))</f>
        <v/>
      </c>
      <c r="BF40" s="58" t="str">
        <f>IF(ISBLANK($D40),"",CHOOSE($D40,Certification!$C$35,Certification!$C$51,Certification!$C$67,Certification!$C$83,Certification!$C$99))</f>
        <v/>
      </c>
      <c r="BG40" s="58" t="str">
        <f>IF(ISBLANK($D40),"",CHOOSE($D40,Certification!$C$36,Certification!$C$52,Certification!$C$68,Certification!$C$84,Certification!$C$100))</f>
        <v/>
      </c>
      <c r="BH40" s="58" t="str">
        <f>IF(ISBLANK($D40),"",CHOOSE($D40,Certification!$C$37,Certification!$C$53,Certification!$C$69,Certification!$C$85,Certification!$C$101))</f>
        <v/>
      </c>
      <c r="BI40" s="174" t="str">
        <f>IF(ISBLANK($D40),"",CHOOSE($D40,Certification!$G$39,Certification!$G$55,Certification!$G$71,Certification!$G$87,Certification!$G$103))</f>
        <v/>
      </c>
      <c r="BJ40" s="174" t="str">
        <f>IF(ISBLANK($D40),"",CHOOSE($D40,Certification!$G$40,Certification!$G$56,Certification!$G$72,Certification!$G$88,Certification!$G$104))</f>
        <v/>
      </c>
      <c r="BK40" s="174" t="str">
        <f>IF(ISBLANK($D40),"",CHOOSE($D40,Certification!$G$41,Certification!$G$57,Certification!$G$73,Certification!$G$89,Certification!$G$105))</f>
        <v/>
      </c>
      <c r="BL40" s="58" t="str">
        <f>IF(ISBLANK($D40),"",CHOOSE($D40,IF(ISBLANK(Certification!$C$43),"",Certification!$C$43),IF(ISBLANK(Certification!$C$59),"",Certification!$C$59),IF(ISBLANK(Certification!$C$75),"",Certification!$C$75),IF(ISBLANK(Certification!$C$91),"",Certification!$C$91),IF(ISBLANK(Certification!$C$107),"",Certification!$C$107)))</f>
        <v/>
      </c>
      <c r="BM40" s="58" t="str">
        <f>IF(ISBLANK($D40),"",CHOOSE($D40,IF(ISBLANK(Certification!$C$45),"",Certification!$C$45),IF(ISBLANK(Certification!$C$61),"",Certification!$C$61),IF(ISBLANK(Certification!$C$77),"",Certification!$C$77),IF(ISBLANK(Certification!$C$93),"",Certification!$C$93),IF(ISBLANK(Certification!$C$109),"",Certification!$C$109)))</f>
        <v/>
      </c>
      <c r="BO40" s="20" t="s">
        <v>9</v>
      </c>
    </row>
    <row r="41" spans="1:67" s="18" customFormat="1" ht="25.5" x14ac:dyDescent="0.2">
      <c r="A41" s="53">
        <v>31</v>
      </c>
      <c r="B41" s="54" t="str">
        <f t="shared" si="2"/>
        <v/>
      </c>
      <c r="C41" s="229"/>
      <c r="D41" s="30"/>
      <c r="E41" s="232"/>
      <c r="F41" s="232"/>
      <c r="G41" s="232"/>
      <c r="H41" s="31"/>
      <c r="I41" s="30"/>
      <c r="J41" s="31"/>
      <c r="K41" s="31"/>
      <c r="L41" s="31"/>
      <c r="M41" s="49"/>
      <c r="N41" s="31"/>
      <c r="O41" s="49"/>
      <c r="P41" s="31"/>
      <c r="Q41" s="45"/>
      <c r="R41" s="30"/>
      <c r="S41" s="30"/>
      <c r="T41" s="223"/>
      <c r="U41" s="30"/>
      <c r="V41" s="30"/>
      <c r="W41" s="219"/>
      <c r="X41" s="226"/>
      <c r="Y41" s="15"/>
      <c r="Z41" s="16" t="str">
        <f t="shared" si="3"/>
        <v/>
      </c>
      <c r="AA41" s="16" t="str">
        <f t="shared" si="4"/>
        <v/>
      </c>
      <c r="AB41" s="16" t="str">
        <f t="shared" si="5"/>
        <v/>
      </c>
      <c r="AC41" s="16" t="str">
        <f t="shared" si="6"/>
        <v/>
      </c>
      <c r="AD41" s="16" t="str">
        <f t="shared" si="7"/>
        <v/>
      </c>
      <c r="AE41" s="16" t="str">
        <f t="shared" si="8"/>
        <v/>
      </c>
      <c r="AF41" s="16" t="str">
        <f t="shared" si="9"/>
        <v/>
      </c>
      <c r="AG41" s="16" t="str">
        <f t="shared" si="10"/>
        <v/>
      </c>
      <c r="AH41" s="16" t="str">
        <f t="shared" si="11"/>
        <v/>
      </c>
      <c r="AI41" s="16" t="str">
        <f t="shared" si="12"/>
        <v/>
      </c>
      <c r="AJ41" s="16" t="str">
        <f t="shared" si="13"/>
        <v/>
      </c>
      <c r="AK41" s="16" t="str">
        <f t="shared" si="14"/>
        <v/>
      </c>
      <c r="AL41" s="16" t="str">
        <f t="shared" si="15"/>
        <v/>
      </c>
      <c r="AM41" s="16" t="str">
        <f t="shared" si="16"/>
        <v/>
      </c>
      <c r="AN41" s="16" t="str">
        <f t="shared" si="17"/>
        <v/>
      </c>
      <c r="AO41" s="16" t="str">
        <f t="shared" si="18"/>
        <v/>
      </c>
      <c r="AP41" s="16" t="str">
        <f t="shared" si="19"/>
        <v/>
      </c>
      <c r="AQ41" s="16" t="str">
        <f t="shared" si="20"/>
        <v/>
      </c>
      <c r="AR41" s="16" t="str">
        <f t="shared" si="21"/>
        <v/>
      </c>
      <c r="AS41" s="16" t="str">
        <f t="shared" si="22"/>
        <v/>
      </c>
      <c r="AT41" s="16" t="str">
        <f t="shared" si="23"/>
        <v/>
      </c>
      <c r="AU41" s="16" t="str">
        <f t="shared" si="24"/>
        <v/>
      </c>
      <c r="AV41" s="17"/>
      <c r="AY41" s="42"/>
      <c r="AZ41" s="42"/>
      <c r="BA41" s="42"/>
      <c r="BB41" s="58" t="str">
        <f t="shared" si="25"/>
        <v/>
      </c>
      <c r="BC41" s="58" t="str">
        <f>IF(ISBLANK($D41),"",CHOOSE($D41,Certification!$C$32,Certification!$C$48,Certification!$C$64,Certification!$C$80,Certification!$C$96))</f>
        <v/>
      </c>
      <c r="BD41" s="58" t="str">
        <f>IF(ISBLANK($D41),"",CHOOSE($D41,Certification!$C$33,Certification!$C$49,Certification!$C$65,Certification!$C$81,Certification!$C$97))</f>
        <v/>
      </c>
      <c r="BE41" s="58" t="str">
        <f>IF(ISBLANK($D41),"",CHOOSE($D41,Certification!$C$34,Certification!$C$50,Certification!$C$66,Certification!$C$82,Certification!$C$98))</f>
        <v/>
      </c>
      <c r="BF41" s="58" t="str">
        <f>IF(ISBLANK($D41),"",CHOOSE($D41,Certification!$C$35,Certification!$C$51,Certification!$C$67,Certification!$C$83,Certification!$C$99))</f>
        <v/>
      </c>
      <c r="BG41" s="58" t="str">
        <f>IF(ISBLANK($D41),"",CHOOSE($D41,Certification!$C$36,Certification!$C$52,Certification!$C$68,Certification!$C$84,Certification!$C$100))</f>
        <v/>
      </c>
      <c r="BH41" s="58" t="str">
        <f>IF(ISBLANK($D41),"",CHOOSE($D41,Certification!$C$37,Certification!$C$53,Certification!$C$69,Certification!$C$85,Certification!$C$101))</f>
        <v/>
      </c>
      <c r="BI41" s="174" t="str">
        <f>IF(ISBLANK($D41),"",CHOOSE($D41,Certification!$G$39,Certification!$G$55,Certification!$G$71,Certification!$G$87,Certification!$G$103))</f>
        <v/>
      </c>
      <c r="BJ41" s="174" t="str">
        <f>IF(ISBLANK($D41),"",CHOOSE($D41,Certification!$G$40,Certification!$G$56,Certification!$G$72,Certification!$G$88,Certification!$G$104))</f>
        <v/>
      </c>
      <c r="BK41" s="174" t="str">
        <f>IF(ISBLANK($D41),"",CHOOSE($D41,Certification!$G$41,Certification!$G$57,Certification!$G$73,Certification!$G$89,Certification!$G$105))</f>
        <v/>
      </c>
      <c r="BL41" s="58" t="str">
        <f>IF(ISBLANK($D41),"",CHOOSE($D41,IF(ISBLANK(Certification!$C$43),"",Certification!$C$43),IF(ISBLANK(Certification!$C$59),"",Certification!$C$59),IF(ISBLANK(Certification!$C$75),"",Certification!$C$75),IF(ISBLANK(Certification!$C$91),"",Certification!$C$91),IF(ISBLANK(Certification!$C$107),"",Certification!$C$107)))</f>
        <v/>
      </c>
      <c r="BM41" s="58" t="str">
        <f>IF(ISBLANK($D41),"",CHOOSE($D41,IF(ISBLANK(Certification!$C$45),"",Certification!$C$45),IF(ISBLANK(Certification!$C$61),"",Certification!$C$61),IF(ISBLANK(Certification!$C$77),"",Certification!$C$77),IF(ISBLANK(Certification!$C$93),"",Certification!$C$93),IF(ISBLANK(Certification!$C$109),"",Certification!$C$109)))</f>
        <v/>
      </c>
      <c r="BO41" s="20" t="s">
        <v>9</v>
      </c>
    </row>
    <row r="42" spans="1:67" s="18" customFormat="1" ht="25.5" x14ac:dyDescent="0.2">
      <c r="A42" s="53">
        <v>32</v>
      </c>
      <c r="B42" s="54" t="str">
        <f t="shared" si="2"/>
        <v/>
      </c>
      <c r="C42" s="229"/>
      <c r="D42" s="30"/>
      <c r="E42" s="232"/>
      <c r="F42" s="232"/>
      <c r="G42" s="232"/>
      <c r="H42" s="31"/>
      <c r="I42" s="30"/>
      <c r="J42" s="31"/>
      <c r="K42" s="31"/>
      <c r="L42" s="31"/>
      <c r="M42" s="49"/>
      <c r="N42" s="31"/>
      <c r="O42" s="49"/>
      <c r="P42" s="31"/>
      <c r="Q42" s="45"/>
      <c r="R42" s="30"/>
      <c r="S42" s="30"/>
      <c r="T42" s="223"/>
      <c r="U42" s="30"/>
      <c r="V42" s="30"/>
      <c r="W42" s="219"/>
      <c r="X42" s="226"/>
      <c r="Y42" s="15"/>
      <c r="Z42" s="16" t="str">
        <f t="shared" si="3"/>
        <v/>
      </c>
      <c r="AA42" s="16" t="str">
        <f t="shared" si="4"/>
        <v/>
      </c>
      <c r="AB42" s="16" t="str">
        <f t="shared" si="5"/>
        <v/>
      </c>
      <c r="AC42" s="16" t="str">
        <f t="shared" si="6"/>
        <v/>
      </c>
      <c r="AD42" s="16" t="str">
        <f t="shared" si="7"/>
        <v/>
      </c>
      <c r="AE42" s="16" t="str">
        <f t="shared" si="8"/>
        <v/>
      </c>
      <c r="AF42" s="16" t="str">
        <f t="shared" si="9"/>
        <v/>
      </c>
      <c r="AG42" s="16" t="str">
        <f t="shared" si="10"/>
        <v/>
      </c>
      <c r="AH42" s="16" t="str">
        <f t="shared" si="11"/>
        <v/>
      </c>
      <c r="AI42" s="16" t="str">
        <f t="shared" si="12"/>
        <v/>
      </c>
      <c r="AJ42" s="16" t="str">
        <f t="shared" si="13"/>
        <v/>
      </c>
      <c r="AK42" s="16" t="str">
        <f t="shared" si="14"/>
        <v/>
      </c>
      <c r="AL42" s="16" t="str">
        <f t="shared" si="15"/>
        <v/>
      </c>
      <c r="AM42" s="16" t="str">
        <f t="shared" si="16"/>
        <v/>
      </c>
      <c r="AN42" s="16" t="str">
        <f t="shared" si="17"/>
        <v/>
      </c>
      <c r="AO42" s="16" t="str">
        <f t="shared" si="18"/>
        <v/>
      </c>
      <c r="AP42" s="16" t="str">
        <f t="shared" si="19"/>
        <v/>
      </c>
      <c r="AQ42" s="16" t="str">
        <f t="shared" si="20"/>
        <v/>
      </c>
      <c r="AR42" s="16" t="str">
        <f t="shared" si="21"/>
        <v/>
      </c>
      <c r="AS42" s="16" t="str">
        <f t="shared" si="22"/>
        <v/>
      </c>
      <c r="AT42" s="16" t="str">
        <f t="shared" si="23"/>
        <v/>
      </c>
      <c r="AU42" s="16" t="str">
        <f t="shared" si="24"/>
        <v/>
      </c>
      <c r="AV42" s="17"/>
      <c r="AY42" s="42"/>
      <c r="AZ42" s="42"/>
      <c r="BA42" s="42"/>
      <c r="BB42" s="58" t="str">
        <f t="shared" si="25"/>
        <v/>
      </c>
      <c r="BC42" s="58" t="str">
        <f>IF(ISBLANK($D42),"",CHOOSE($D42,Certification!$C$32,Certification!$C$48,Certification!$C$64,Certification!$C$80,Certification!$C$96))</f>
        <v/>
      </c>
      <c r="BD42" s="58" t="str">
        <f>IF(ISBLANK($D42),"",CHOOSE($D42,Certification!$C$33,Certification!$C$49,Certification!$C$65,Certification!$C$81,Certification!$C$97))</f>
        <v/>
      </c>
      <c r="BE42" s="58" t="str">
        <f>IF(ISBLANK($D42),"",CHOOSE($D42,Certification!$C$34,Certification!$C$50,Certification!$C$66,Certification!$C$82,Certification!$C$98))</f>
        <v/>
      </c>
      <c r="BF42" s="58" t="str">
        <f>IF(ISBLANK($D42),"",CHOOSE($D42,Certification!$C$35,Certification!$C$51,Certification!$C$67,Certification!$C$83,Certification!$C$99))</f>
        <v/>
      </c>
      <c r="BG42" s="58" t="str">
        <f>IF(ISBLANK($D42),"",CHOOSE($D42,Certification!$C$36,Certification!$C$52,Certification!$C$68,Certification!$C$84,Certification!$C$100))</f>
        <v/>
      </c>
      <c r="BH42" s="58" t="str">
        <f>IF(ISBLANK($D42),"",CHOOSE($D42,Certification!$C$37,Certification!$C$53,Certification!$C$69,Certification!$C$85,Certification!$C$101))</f>
        <v/>
      </c>
      <c r="BI42" s="174" t="str">
        <f>IF(ISBLANK($D42),"",CHOOSE($D42,Certification!$G$39,Certification!$G$55,Certification!$G$71,Certification!$G$87,Certification!$G$103))</f>
        <v/>
      </c>
      <c r="BJ42" s="174" t="str">
        <f>IF(ISBLANK($D42),"",CHOOSE($D42,Certification!$G$40,Certification!$G$56,Certification!$G$72,Certification!$G$88,Certification!$G$104))</f>
        <v/>
      </c>
      <c r="BK42" s="174" t="str">
        <f>IF(ISBLANK($D42),"",CHOOSE($D42,Certification!$G$41,Certification!$G$57,Certification!$G$73,Certification!$G$89,Certification!$G$105))</f>
        <v/>
      </c>
      <c r="BL42" s="58" t="str">
        <f>IF(ISBLANK($D42),"",CHOOSE($D42,IF(ISBLANK(Certification!$C$43),"",Certification!$C$43),IF(ISBLANK(Certification!$C$59),"",Certification!$C$59),IF(ISBLANK(Certification!$C$75),"",Certification!$C$75),IF(ISBLANK(Certification!$C$91),"",Certification!$C$91),IF(ISBLANK(Certification!$C$107),"",Certification!$C$107)))</f>
        <v/>
      </c>
      <c r="BM42" s="58" t="str">
        <f>IF(ISBLANK($D42),"",CHOOSE($D42,IF(ISBLANK(Certification!$C$45),"",Certification!$C$45),IF(ISBLANK(Certification!$C$61),"",Certification!$C$61),IF(ISBLANK(Certification!$C$77),"",Certification!$C$77),IF(ISBLANK(Certification!$C$93),"",Certification!$C$93),IF(ISBLANK(Certification!$C$109),"",Certification!$C$109)))</f>
        <v/>
      </c>
      <c r="BO42" s="20" t="s">
        <v>9</v>
      </c>
    </row>
    <row r="43" spans="1:67" s="18" customFormat="1" ht="25.5" x14ac:dyDescent="0.2">
      <c r="A43" s="53">
        <v>33</v>
      </c>
      <c r="B43" s="54" t="str">
        <f t="shared" si="2"/>
        <v/>
      </c>
      <c r="C43" s="229"/>
      <c r="D43" s="30"/>
      <c r="E43" s="232"/>
      <c r="F43" s="232"/>
      <c r="G43" s="232"/>
      <c r="H43" s="31"/>
      <c r="I43" s="30"/>
      <c r="J43" s="31"/>
      <c r="K43" s="31"/>
      <c r="L43" s="31"/>
      <c r="M43" s="49"/>
      <c r="N43" s="31"/>
      <c r="O43" s="49"/>
      <c r="P43" s="31"/>
      <c r="Q43" s="45"/>
      <c r="R43" s="30"/>
      <c r="S43" s="30"/>
      <c r="T43" s="223"/>
      <c r="U43" s="30"/>
      <c r="V43" s="30"/>
      <c r="W43" s="219"/>
      <c r="X43" s="226"/>
      <c r="Y43" s="15"/>
      <c r="Z43" s="16" t="str">
        <f t="shared" si="3"/>
        <v/>
      </c>
      <c r="AA43" s="16" t="str">
        <f t="shared" si="4"/>
        <v/>
      </c>
      <c r="AB43" s="16" t="str">
        <f t="shared" si="5"/>
        <v/>
      </c>
      <c r="AC43" s="16" t="str">
        <f t="shared" si="6"/>
        <v/>
      </c>
      <c r="AD43" s="16" t="str">
        <f t="shared" si="7"/>
        <v/>
      </c>
      <c r="AE43" s="16" t="str">
        <f t="shared" si="8"/>
        <v/>
      </c>
      <c r="AF43" s="16" t="str">
        <f t="shared" si="9"/>
        <v/>
      </c>
      <c r="AG43" s="16" t="str">
        <f t="shared" si="10"/>
        <v/>
      </c>
      <c r="AH43" s="16" t="str">
        <f t="shared" si="11"/>
        <v/>
      </c>
      <c r="AI43" s="16" t="str">
        <f t="shared" si="12"/>
        <v/>
      </c>
      <c r="AJ43" s="16" t="str">
        <f t="shared" si="13"/>
        <v/>
      </c>
      <c r="AK43" s="16" t="str">
        <f t="shared" si="14"/>
        <v/>
      </c>
      <c r="AL43" s="16" t="str">
        <f t="shared" si="15"/>
        <v/>
      </c>
      <c r="AM43" s="16" t="str">
        <f t="shared" si="16"/>
        <v/>
      </c>
      <c r="AN43" s="16" t="str">
        <f t="shared" si="17"/>
        <v/>
      </c>
      <c r="AO43" s="16" t="str">
        <f t="shared" si="18"/>
        <v/>
      </c>
      <c r="AP43" s="16" t="str">
        <f t="shared" si="19"/>
        <v/>
      </c>
      <c r="AQ43" s="16" t="str">
        <f t="shared" si="20"/>
        <v/>
      </c>
      <c r="AR43" s="16" t="str">
        <f t="shared" si="21"/>
        <v/>
      </c>
      <c r="AS43" s="16" t="str">
        <f t="shared" si="22"/>
        <v/>
      </c>
      <c r="AT43" s="16" t="str">
        <f t="shared" si="23"/>
        <v/>
      </c>
      <c r="AU43" s="16" t="str">
        <f t="shared" si="24"/>
        <v/>
      </c>
      <c r="AV43" s="17"/>
      <c r="AY43" s="42"/>
      <c r="AZ43" s="42"/>
      <c r="BA43" s="42"/>
      <c r="BB43" s="58" t="str">
        <f t="shared" si="25"/>
        <v/>
      </c>
      <c r="BC43" s="58" t="str">
        <f>IF(ISBLANK($D43),"",CHOOSE($D43,Certification!$C$32,Certification!$C$48,Certification!$C$64,Certification!$C$80,Certification!$C$96))</f>
        <v/>
      </c>
      <c r="BD43" s="58" t="str">
        <f>IF(ISBLANK($D43),"",CHOOSE($D43,Certification!$C$33,Certification!$C$49,Certification!$C$65,Certification!$C$81,Certification!$C$97))</f>
        <v/>
      </c>
      <c r="BE43" s="58" t="str">
        <f>IF(ISBLANK($D43),"",CHOOSE($D43,Certification!$C$34,Certification!$C$50,Certification!$C$66,Certification!$C$82,Certification!$C$98))</f>
        <v/>
      </c>
      <c r="BF43" s="58" t="str">
        <f>IF(ISBLANK($D43),"",CHOOSE($D43,Certification!$C$35,Certification!$C$51,Certification!$C$67,Certification!$C$83,Certification!$C$99))</f>
        <v/>
      </c>
      <c r="BG43" s="58" t="str">
        <f>IF(ISBLANK($D43),"",CHOOSE($D43,Certification!$C$36,Certification!$C$52,Certification!$C$68,Certification!$C$84,Certification!$C$100))</f>
        <v/>
      </c>
      <c r="BH43" s="58" t="str">
        <f>IF(ISBLANK($D43),"",CHOOSE($D43,Certification!$C$37,Certification!$C$53,Certification!$C$69,Certification!$C$85,Certification!$C$101))</f>
        <v/>
      </c>
      <c r="BI43" s="174" t="str">
        <f>IF(ISBLANK($D43),"",CHOOSE($D43,Certification!$G$39,Certification!$G$55,Certification!$G$71,Certification!$G$87,Certification!$G$103))</f>
        <v/>
      </c>
      <c r="BJ43" s="174" t="str">
        <f>IF(ISBLANK($D43),"",CHOOSE($D43,Certification!$G$40,Certification!$G$56,Certification!$G$72,Certification!$G$88,Certification!$G$104))</f>
        <v/>
      </c>
      <c r="BK43" s="174" t="str">
        <f>IF(ISBLANK($D43),"",CHOOSE($D43,Certification!$G$41,Certification!$G$57,Certification!$G$73,Certification!$G$89,Certification!$G$105))</f>
        <v/>
      </c>
      <c r="BL43" s="58" t="str">
        <f>IF(ISBLANK($D43),"",CHOOSE($D43,IF(ISBLANK(Certification!$C$43),"",Certification!$C$43),IF(ISBLANK(Certification!$C$59),"",Certification!$C$59),IF(ISBLANK(Certification!$C$75),"",Certification!$C$75),IF(ISBLANK(Certification!$C$91),"",Certification!$C$91),IF(ISBLANK(Certification!$C$107),"",Certification!$C$107)))</f>
        <v/>
      </c>
      <c r="BM43" s="58" t="str">
        <f>IF(ISBLANK($D43),"",CHOOSE($D43,IF(ISBLANK(Certification!$C$45),"",Certification!$C$45),IF(ISBLANK(Certification!$C$61),"",Certification!$C$61),IF(ISBLANK(Certification!$C$77),"",Certification!$C$77),IF(ISBLANK(Certification!$C$93),"",Certification!$C$93),IF(ISBLANK(Certification!$C$109),"",Certification!$C$109)))</f>
        <v/>
      </c>
      <c r="BO43" s="20" t="s">
        <v>9</v>
      </c>
    </row>
    <row r="44" spans="1:67" s="18" customFormat="1" ht="25.5" x14ac:dyDescent="0.2">
      <c r="A44" s="53">
        <v>34</v>
      </c>
      <c r="B44" s="54" t="str">
        <f t="shared" si="2"/>
        <v/>
      </c>
      <c r="C44" s="229"/>
      <c r="D44" s="30"/>
      <c r="E44" s="232"/>
      <c r="F44" s="232"/>
      <c r="G44" s="232"/>
      <c r="H44" s="31"/>
      <c r="I44" s="30"/>
      <c r="J44" s="31"/>
      <c r="K44" s="31"/>
      <c r="L44" s="31"/>
      <c r="M44" s="49"/>
      <c r="N44" s="31"/>
      <c r="O44" s="49"/>
      <c r="P44" s="31"/>
      <c r="Q44" s="45"/>
      <c r="R44" s="30"/>
      <c r="S44" s="30"/>
      <c r="T44" s="223"/>
      <c r="U44" s="30"/>
      <c r="V44" s="30"/>
      <c r="W44" s="219"/>
      <c r="X44" s="226"/>
      <c r="Y44" s="15"/>
      <c r="Z44" s="16" t="str">
        <f t="shared" si="3"/>
        <v/>
      </c>
      <c r="AA44" s="16" t="str">
        <f t="shared" si="4"/>
        <v/>
      </c>
      <c r="AB44" s="16" t="str">
        <f t="shared" si="5"/>
        <v/>
      </c>
      <c r="AC44" s="16" t="str">
        <f t="shared" si="6"/>
        <v/>
      </c>
      <c r="AD44" s="16" t="str">
        <f t="shared" si="7"/>
        <v/>
      </c>
      <c r="AE44" s="16" t="str">
        <f t="shared" si="8"/>
        <v/>
      </c>
      <c r="AF44" s="16" t="str">
        <f t="shared" si="9"/>
        <v/>
      </c>
      <c r="AG44" s="16" t="str">
        <f t="shared" si="10"/>
        <v/>
      </c>
      <c r="AH44" s="16" t="str">
        <f t="shared" si="11"/>
        <v/>
      </c>
      <c r="AI44" s="16" t="str">
        <f t="shared" si="12"/>
        <v/>
      </c>
      <c r="AJ44" s="16" t="str">
        <f t="shared" si="13"/>
        <v/>
      </c>
      <c r="AK44" s="16" t="str">
        <f t="shared" si="14"/>
        <v/>
      </c>
      <c r="AL44" s="16" t="str">
        <f t="shared" si="15"/>
        <v/>
      </c>
      <c r="AM44" s="16" t="str">
        <f t="shared" si="16"/>
        <v/>
      </c>
      <c r="AN44" s="16" t="str">
        <f t="shared" si="17"/>
        <v/>
      </c>
      <c r="AO44" s="16" t="str">
        <f t="shared" si="18"/>
        <v/>
      </c>
      <c r="AP44" s="16" t="str">
        <f t="shared" si="19"/>
        <v/>
      </c>
      <c r="AQ44" s="16" t="str">
        <f t="shared" si="20"/>
        <v/>
      </c>
      <c r="AR44" s="16" t="str">
        <f t="shared" si="21"/>
        <v/>
      </c>
      <c r="AS44" s="16" t="str">
        <f t="shared" si="22"/>
        <v/>
      </c>
      <c r="AT44" s="16" t="str">
        <f t="shared" si="23"/>
        <v/>
      </c>
      <c r="AU44" s="16" t="str">
        <f t="shared" si="24"/>
        <v/>
      </c>
      <c r="AV44" s="17"/>
      <c r="AY44" s="42"/>
      <c r="AZ44" s="42"/>
      <c r="BA44" s="42"/>
      <c r="BB44" s="58" t="str">
        <f t="shared" si="25"/>
        <v/>
      </c>
      <c r="BC44" s="58" t="str">
        <f>IF(ISBLANK($D44),"",CHOOSE($D44,Certification!$C$32,Certification!$C$48,Certification!$C$64,Certification!$C$80,Certification!$C$96))</f>
        <v/>
      </c>
      <c r="BD44" s="58" t="str">
        <f>IF(ISBLANK($D44),"",CHOOSE($D44,Certification!$C$33,Certification!$C$49,Certification!$C$65,Certification!$C$81,Certification!$C$97))</f>
        <v/>
      </c>
      <c r="BE44" s="58" t="str">
        <f>IF(ISBLANK($D44),"",CHOOSE($D44,Certification!$C$34,Certification!$C$50,Certification!$C$66,Certification!$C$82,Certification!$C$98))</f>
        <v/>
      </c>
      <c r="BF44" s="58" t="str">
        <f>IF(ISBLANK($D44),"",CHOOSE($D44,Certification!$C$35,Certification!$C$51,Certification!$C$67,Certification!$C$83,Certification!$C$99))</f>
        <v/>
      </c>
      <c r="BG44" s="58" t="str">
        <f>IF(ISBLANK($D44),"",CHOOSE($D44,Certification!$C$36,Certification!$C$52,Certification!$C$68,Certification!$C$84,Certification!$C$100))</f>
        <v/>
      </c>
      <c r="BH44" s="58" t="str">
        <f>IF(ISBLANK($D44),"",CHOOSE($D44,Certification!$C$37,Certification!$C$53,Certification!$C$69,Certification!$C$85,Certification!$C$101))</f>
        <v/>
      </c>
      <c r="BI44" s="174" t="str">
        <f>IF(ISBLANK($D44),"",CHOOSE($D44,Certification!$G$39,Certification!$G$55,Certification!$G$71,Certification!$G$87,Certification!$G$103))</f>
        <v/>
      </c>
      <c r="BJ44" s="174" t="str">
        <f>IF(ISBLANK($D44),"",CHOOSE($D44,Certification!$G$40,Certification!$G$56,Certification!$G$72,Certification!$G$88,Certification!$G$104))</f>
        <v/>
      </c>
      <c r="BK44" s="174" t="str">
        <f>IF(ISBLANK($D44),"",CHOOSE($D44,Certification!$G$41,Certification!$G$57,Certification!$G$73,Certification!$G$89,Certification!$G$105))</f>
        <v/>
      </c>
      <c r="BL44" s="58" t="str">
        <f>IF(ISBLANK($D44),"",CHOOSE($D44,IF(ISBLANK(Certification!$C$43),"",Certification!$C$43),IF(ISBLANK(Certification!$C$59),"",Certification!$C$59),IF(ISBLANK(Certification!$C$75),"",Certification!$C$75),IF(ISBLANK(Certification!$C$91),"",Certification!$C$91),IF(ISBLANK(Certification!$C$107),"",Certification!$C$107)))</f>
        <v/>
      </c>
      <c r="BM44" s="58" t="str">
        <f>IF(ISBLANK($D44),"",CHOOSE($D44,IF(ISBLANK(Certification!$C$45),"",Certification!$C$45),IF(ISBLANK(Certification!$C$61),"",Certification!$C$61),IF(ISBLANK(Certification!$C$77),"",Certification!$C$77),IF(ISBLANK(Certification!$C$93),"",Certification!$C$93),IF(ISBLANK(Certification!$C$109),"",Certification!$C$109)))</f>
        <v/>
      </c>
      <c r="BO44" s="20" t="s">
        <v>9</v>
      </c>
    </row>
    <row r="45" spans="1:67" s="18" customFormat="1" ht="25.5" x14ac:dyDescent="0.2">
      <c r="A45" s="53">
        <v>35</v>
      </c>
      <c r="B45" s="54" t="str">
        <f t="shared" si="2"/>
        <v/>
      </c>
      <c r="C45" s="229"/>
      <c r="D45" s="30"/>
      <c r="E45" s="232"/>
      <c r="F45" s="232"/>
      <c r="G45" s="232"/>
      <c r="H45" s="31"/>
      <c r="I45" s="30"/>
      <c r="J45" s="31"/>
      <c r="K45" s="31"/>
      <c r="L45" s="31"/>
      <c r="M45" s="49"/>
      <c r="N45" s="31"/>
      <c r="O45" s="49"/>
      <c r="P45" s="31"/>
      <c r="Q45" s="45"/>
      <c r="R45" s="30"/>
      <c r="S45" s="30"/>
      <c r="T45" s="223"/>
      <c r="U45" s="30"/>
      <c r="V45" s="30"/>
      <c r="W45" s="219"/>
      <c r="X45" s="226"/>
      <c r="Y45" s="15"/>
      <c r="Z45" s="16" t="str">
        <f t="shared" si="3"/>
        <v/>
      </c>
      <c r="AA45" s="16" t="str">
        <f t="shared" si="4"/>
        <v/>
      </c>
      <c r="AB45" s="16" t="str">
        <f t="shared" si="5"/>
        <v/>
      </c>
      <c r="AC45" s="16" t="str">
        <f t="shared" si="6"/>
        <v/>
      </c>
      <c r="AD45" s="16" t="str">
        <f t="shared" si="7"/>
        <v/>
      </c>
      <c r="AE45" s="16" t="str">
        <f t="shared" si="8"/>
        <v/>
      </c>
      <c r="AF45" s="16" t="str">
        <f t="shared" si="9"/>
        <v/>
      </c>
      <c r="AG45" s="16" t="str">
        <f t="shared" si="10"/>
        <v/>
      </c>
      <c r="AH45" s="16" t="str">
        <f t="shared" si="11"/>
        <v/>
      </c>
      <c r="AI45" s="16" t="str">
        <f t="shared" si="12"/>
        <v/>
      </c>
      <c r="AJ45" s="16" t="str">
        <f t="shared" si="13"/>
        <v/>
      </c>
      <c r="AK45" s="16" t="str">
        <f t="shared" si="14"/>
        <v/>
      </c>
      <c r="AL45" s="16" t="str">
        <f t="shared" si="15"/>
        <v/>
      </c>
      <c r="AM45" s="16" t="str">
        <f t="shared" si="16"/>
        <v/>
      </c>
      <c r="AN45" s="16" t="str">
        <f t="shared" si="17"/>
        <v/>
      </c>
      <c r="AO45" s="16" t="str">
        <f t="shared" si="18"/>
        <v/>
      </c>
      <c r="AP45" s="16" t="str">
        <f t="shared" si="19"/>
        <v/>
      </c>
      <c r="AQ45" s="16" t="str">
        <f t="shared" si="20"/>
        <v/>
      </c>
      <c r="AR45" s="16" t="str">
        <f t="shared" si="21"/>
        <v/>
      </c>
      <c r="AS45" s="16" t="str">
        <f t="shared" si="22"/>
        <v/>
      </c>
      <c r="AT45" s="16" t="str">
        <f t="shared" si="23"/>
        <v/>
      </c>
      <c r="AU45" s="16" t="str">
        <f t="shared" si="24"/>
        <v/>
      </c>
      <c r="AV45" s="17"/>
      <c r="AY45" s="42"/>
      <c r="AZ45" s="42"/>
      <c r="BA45" s="42"/>
      <c r="BB45" s="58" t="str">
        <f t="shared" si="25"/>
        <v/>
      </c>
      <c r="BC45" s="58" t="str">
        <f>IF(ISBLANK($D45),"",CHOOSE($D45,Certification!$C$32,Certification!$C$48,Certification!$C$64,Certification!$C$80,Certification!$C$96))</f>
        <v/>
      </c>
      <c r="BD45" s="58" t="str">
        <f>IF(ISBLANK($D45),"",CHOOSE($D45,Certification!$C$33,Certification!$C$49,Certification!$C$65,Certification!$C$81,Certification!$C$97))</f>
        <v/>
      </c>
      <c r="BE45" s="58" t="str">
        <f>IF(ISBLANK($D45),"",CHOOSE($D45,Certification!$C$34,Certification!$C$50,Certification!$C$66,Certification!$C$82,Certification!$C$98))</f>
        <v/>
      </c>
      <c r="BF45" s="58" t="str">
        <f>IF(ISBLANK($D45),"",CHOOSE($D45,Certification!$C$35,Certification!$C$51,Certification!$C$67,Certification!$C$83,Certification!$C$99))</f>
        <v/>
      </c>
      <c r="BG45" s="58" t="str">
        <f>IF(ISBLANK($D45),"",CHOOSE($D45,Certification!$C$36,Certification!$C$52,Certification!$C$68,Certification!$C$84,Certification!$C$100))</f>
        <v/>
      </c>
      <c r="BH45" s="58" t="str">
        <f>IF(ISBLANK($D45),"",CHOOSE($D45,Certification!$C$37,Certification!$C$53,Certification!$C$69,Certification!$C$85,Certification!$C$101))</f>
        <v/>
      </c>
      <c r="BI45" s="174" t="str">
        <f>IF(ISBLANK($D45),"",CHOOSE($D45,Certification!$G$39,Certification!$G$55,Certification!$G$71,Certification!$G$87,Certification!$G$103))</f>
        <v/>
      </c>
      <c r="BJ45" s="174" t="str">
        <f>IF(ISBLANK($D45),"",CHOOSE($D45,Certification!$G$40,Certification!$G$56,Certification!$G$72,Certification!$G$88,Certification!$G$104))</f>
        <v/>
      </c>
      <c r="BK45" s="174" t="str">
        <f>IF(ISBLANK($D45),"",CHOOSE($D45,Certification!$G$41,Certification!$G$57,Certification!$G$73,Certification!$G$89,Certification!$G$105))</f>
        <v/>
      </c>
      <c r="BL45" s="58" t="str">
        <f>IF(ISBLANK($D45),"",CHOOSE($D45,IF(ISBLANK(Certification!$C$43),"",Certification!$C$43),IF(ISBLANK(Certification!$C$59),"",Certification!$C$59),IF(ISBLANK(Certification!$C$75),"",Certification!$C$75),IF(ISBLANK(Certification!$C$91),"",Certification!$C$91),IF(ISBLANK(Certification!$C$107),"",Certification!$C$107)))</f>
        <v/>
      </c>
      <c r="BM45" s="58" t="str">
        <f>IF(ISBLANK($D45),"",CHOOSE($D45,IF(ISBLANK(Certification!$C$45),"",Certification!$C$45),IF(ISBLANK(Certification!$C$61),"",Certification!$C$61),IF(ISBLANK(Certification!$C$77),"",Certification!$C$77),IF(ISBLANK(Certification!$C$93),"",Certification!$C$93),IF(ISBLANK(Certification!$C$109),"",Certification!$C$109)))</f>
        <v/>
      </c>
      <c r="BO45" s="20" t="s">
        <v>9</v>
      </c>
    </row>
    <row r="46" spans="1:67" s="18" customFormat="1" ht="25.5" x14ac:dyDescent="0.2">
      <c r="A46" s="53">
        <v>36</v>
      </c>
      <c r="B46" s="54" t="str">
        <f t="shared" si="2"/>
        <v/>
      </c>
      <c r="C46" s="229"/>
      <c r="D46" s="30"/>
      <c r="E46" s="232"/>
      <c r="F46" s="232"/>
      <c r="G46" s="232"/>
      <c r="H46" s="31"/>
      <c r="I46" s="30"/>
      <c r="J46" s="31"/>
      <c r="K46" s="31"/>
      <c r="L46" s="31"/>
      <c r="M46" s="49"/>
      <c r="N46" s="31"/>
      <c r="O46" s="49"/>
      <c r="P46" s="31"/>
      <c r="Q46" s="45"/>
      <c r="R46" s="30"/>
      <c r="S46" s="30"/>
      <c r="T46" s="223"/>
      <c r="U46" s="30"/>
      <c r="V46" s="30"/>
      <c r="W46" s="219"/>
      <c r="X46" s="226"/>
      <c r="Y46" s="15"/>
      <c r="Z46" s="16" t="str">
        <f t="shared" si="3"/>
        <v/>
      </c>
      <c r="AA46" s="16" t="str">
        <f t="shared" si="4"/>
        <v/>
      </c>
      <c r="AB46" s="16" t="str">
        <f t="shared" si="5"/>
        <v/>
      </c>
      <c r="AC46" s="16" t="str">
        <f t="shared" si="6"/>
        <v/>
      </c>
      <c r="AD46" s="16" t="str">
        <f t="shared" si="7"/>
        <v/>
      </c>
      <c r="AE46" s="16" t="str">
        <f t="shared" si="8"/>
        <v/>
      </c>
      <c r="AF46" s="16" t="str">
        <f t="shared" si="9"/>
        <v/>
      </c>
      <c r="AG46" s="16" t="str">
        <f t="shared" si="10"/>
        <v/>
      </c>
      <c r="AH46" s="16" t="str">
        <f t="shared" si="11"/>
        <v/>
      </c>
      <c r="AI46" s="16" t="str">
        <f t="shared" si="12"/>
        <v/>
      </c>
      <c r="AJ46" s="16" t="str">
        <f t="shared" si="13"/>
        <v/>
      </c>
      <c r="AK46" s="16" t="str">
        <f t="shared" si="14"/>
        <v/>
      </c>
      <c r="AL46" s="16" t="str">
        <f t="shared" si="15"/>
        <v/>
      </c>
      <c r="AM46" s="16" t="str">
        <f t="shared" si="16"/>
        <v/>
      </c>
      <c r="AN46" s="16" t="str">
        <f t="shared" si="17"/>
        <v/>
      </c>
      <c r="AO46" s="16" t="str">
        <f t="shared" si="18"/>
        <v/>
      </c>
      <c r="AP46" s="16" t="str">
        <f t="shared" si="19"/>
        <v/>
      </c>
      <c r="AQ46" s="16" t="str">
        <f t="shared" si="20"/>
        <v/>
      </c>
      <c r="AR46" s="16" t="str">
        <f t="shared" si="21"/>
        <v/>
      </c>
      <c r="AS46" s="16" t="str">
        <f t="shared" si="22"/>
        <v/>
      </c>
      <c r="AT46" s="16" t="str">
        <f t="shared" si="23"/>
        <v/>
      </c>
      <c r="AU46" s="16" t="str">
        <f t="shared" si="24"/>
        <v/>
      </c>
      <c r="AV46" s="17"/>
      <c r="AY46" s="42"/>
      <c r="AZ46" s="42"/>
      <c r="BA46" s="42"/>
      <c r="BB46" s="58" t="str">
        <f t="shared" si="25"/>
        <v/>
      </c>
      <c r="BC46" s="58" t="str">
        <f>IF(ISBLANK($D46),"",CHOOSE($D46,Certification!$C$32,Certification!$C$48,Certification!$C$64,Certification!$C$80,Certification!$C$96))</f>
        <v/>
      </c>
      <c r="BD46" s="58" t="str">
        <f>IF(ISBLANK($D46),"",CHOOSE($D46,Certification!$C$33,Certification!$C$49,Certification!$C$65,Certification!$C$81,Certification!$C$97))</f>
        <v/>
      </c>
      <c r="BE46" s="58" t="str">
        <f>IF(ISBLANK($D46),"",CHOOSE($D46,Certification!$C$34,Certification!$C$50,Certification!$C$66,Certification!$C$82,Certification!$C$98))</f>
        <v/>
      </c>
      <c r="BF46" s="58" t="str">
        <f>IF(ISBLANK($D46),"",CHOOSE($D46,Certification!$C$35,Certification!$C$51,Certification!$C$67,Certification!$C$83,Certification!$C$99))</f>
        <v/>
      </c>
      <c r="BG46" s="58" t="str">
        <f>IF(ISBLANK($D46),"",CHOOSE($D46,Certification!$C$36,Certification!$C$52,Certification!$C$68,Certification!$C$84,Certification!$C$100))</f>
        <v/>
      </c>
      <c r="BH46" s="58" t="str">
        <f>IF(ISBLANK($D46),"",CHOOSE($D46,Certification!$C$37,Certification!$C$53,Certification!$C$69,Certification!$C$85,Certification!$C$101))</f>
        <v/>
      </c>
      <c r="BI46" s="174" t="str">
        <f>IF(ISBLANK($D46),"",CHOOSE($D46,Certification!$G$39,Certification!$G$55,Certification!$G$71,Certification!$G$87,Certification!$G$103))</f>
        <v/>
      </c>
      <c r="BJ46" s="174" t="str">
        <f>IF(ISBLANK($D46),"",CHOOSE($D46,Certification!$G$40,Certification!$G$56,Certification!$G$72,Certification!$G$88,Certification!$G$104))</f>
        <v/>
      </c>
      <c r="BK46" s="174" t="str">
        <f>IF(ISBLANK($D46),"",CHOOSE($D46,Certification!$G$41,Certification!$G$57,Certification!$G$73,Certification!$G$89,Certification!$G$105))</f>
        <v/>
      </c>
      <c r="BL46" s="58" t="str">
        <f>IF(ISBLANK($D46),"",CHOOSE($D46,IF(ISBLANK(Certification!$C$43),"",Certification!$C$43),IF(ISBLANK(Certification!$C$59),"",Certification!$C$59),IF(ISBLANK(Certification!$C$75),"",Certification!$C$75),IF(ISBLANK(Certification!$C$91),"",Certification!$C$91),IF(ISBLANK(Certification!$C$107),"",Certification!$C$107)))</f>
        <v/>
      </c>
      <c r="BM46" s="58" t="str">
        <f>IF(ISBLANK($D46),"",CHOOSE($D46,IF(ISBLANK(Certification!$C$45),"",Certification!$C$45),IF(ISBLANK(Certification!$C$61),"",Certification!$C$61),IF(ISBLANK(Certification!$C$77),"",Certification!$C$77),IF(ISBLANK(Certification!$C$93),"",Certification!$C$93),IF(ISBLANK(Certification!$C$109),"",Certification!$C$109)))</f>
        <v/>
      </c>
      <c r="BO46" s="20" t="s">
        <v>9</v>
      </c>
    </row>
    <row r="47" spans="1:67" s="18" customFormat="1" ht="25.5" x14ac:dyDescent="0.2">
      <c r="A47" s="53">
        <v>37</v>
      </c>
      <c r="B47" s="54" t="str">
        <f t="shared" si="2"/>
        <v/>
      </c>
      <c r="C47" s="229"/>
      <c r="D47" s="30"/>
      <c r="E47" s="232"/>
      <c r="F47" s="232"/>
      <c r="G47" s="232"/>
      <c r="H47" s="31"/>
      <c r="I47" s="30"/>
      <c r="J47" s="31"/>
      <c r="K47" s="31"/>
      <c r="L47" s="31"/>
      <c r="M47" s="49"/>
      <c r="N47" s="31"/>
      <c r="O47" s="49"/>
      <c r="P47" s="31"/>
      <c r="Q47" s="45"/>
      <c r="R47" s="30"/>
      <c r="S47" s="30"/>
      <c r="T47" s="223"/>
      <c r="U47" s="30"/>
      <c r="V47" s="30"/>
      <c r="W47" s="219"/>
      <c r="X47" s="226"/>
      <c r="Y47" s="15"/>
      <c r="Z47" s="16" t="str">
        <f t="shared" si="3"/>
        <v/>
      </c>
      <c r="AA47" s="16" t="str">
        <f t="shared" si="4"/>
        <v/>
      </c>
      <c r="AB47" s="16" t="str">
        <f t="shared" si="5"/>
        <v/>
      </c>
      <c r="AC47" s="16" t="str">
        <f t="shared" si="6"/>
        <v/>
      </c>
      <c r="AD47" s="16" t="str">
        <f t="shared" si="7"/>
        <v/>
      </c>
      <c r="AE47" s="16" t="str">
        <f t="shared" si="8"/>
        <v/>
      </c>
      <c r="AF47" s="16" t="str">
        <f t="shared" si="9"/>
        <v/>
      </c>
      <c r="AG47" s="16" t="str">
        <f t="shared" si="10"/>
        <v/>
      </c>
      <c r="AH47" s="16" t="str">
        <f t="shared" si="11"/>
        <v/>
      </c>
      <c r="AI47" s="16" t="str">
        <f t="shared" si="12"/>
        <v/>
      </c>
      <c r="AJ47" s="16" t="str">
        <f t="shared" si="13"/>
        <v/>
      </c>
      <c r="AK47" s="16" t="str">
        <f t="shared" si="14"/>
        <v/>
      </c>
      <c r="AL47" s="16" t="str">
        <f t="shared" si="15"/>
        <v/>
      </c>
      <c r="AM47" s="16" t="str">
        <f t="shared" si="16"/>
        <v/>
      </c>
      <c r="AN47" s="16" t="str">
        <f t="shared" si="17"/>
        <v/>
      </c>
      <c r="AO47" s="16" t="str">
        <f t="shared" si="18"/>
        <v/>
      </c>
      <c r="AP47" s="16" t="str">
        <f t="shared" si="19"/>
        <v/>
      </c>
      <c r="AQ47" s="16" t="str">
        <f t="shared" si="20"/>
        <v/>
      </c>
      <c r="AR47" s="16" t="str">
        <f t="shared" si="21"/>
        <v/>
      </c>
      <c r="AS47" s="16" t="str">
        <f t="shared" si="22"/>
        <v/>
      </c>
      <c r="AT47" s="16" t="str">
        <f t="shared" si="23"/>
        <v/>
      </c>
      <c r="AU47" s="16" t="str">
        <f t="shared" si="24"/>
        <v/>
      </c>
      <c r="AV47" s="17"/>
      <c r="AY47" s="42"/>
      <c r="AZ47" s="42"/>
      <c r="BA47" s="42"/>
      <c r="BB47" s="58" t="str">
        <f t="shared" si="25"/>
        <v/>
      </c>
      <c r="BC47" s="58" t="str">
        <f>IF(ISBLANK($D47),"",CHOOSE($D47,Certification!$C$32,Certification!$C$48,Certification!$C$64,Certification!$C$80,Certification!$C$96))</f>
        <v/>
      </c>
      <c r="BD47" s="58" t="str">
        <f>IF(ISBLANK($D47),"",CHOOSE($D47,Certification!$C$33,Certification!$C$49,Certification!$C$65,Certification!$C$81,Certification!$C$97))</f>
        <v/>
      </c>
      <c r="BE47" s="58" t="str">
        <f>IF(ISBLANK($D47),"",CHOOSE($D47,Certification!$C$34,Certification!$C$50,Certification!$C$66,Certification!$C$82,Certification!$C$98))</f>
        <v/>
      </c>
      <c r="BF47" s="58" t="str">
        <f>IF(ISBLANK($D47),"",CHOOSE($D47,Certification!$C$35,Certification!$C$51,Certification!$C$67,Certification!$C$83,Certification!$C$99))</f>
        <v/>
      </c>
      <c r="BG47" s="58" t="str">
        <f>IF(ISBLANK($D47),"",CHOOSE($D47,Certification!$C$36,Certification!$C$52,Certification!$C$68,Certification!$C$84,Certification!$C$100))</f>
        <v/>
      </c>
      <c r="BH47" s="58" t="str">
        <f>IF(ISBLANK($D47),"",CHOOSE($D47,Certification!$C$37,Certification!$C$53,Certification!$C$69,Certification!$C$85,Certification!$C$101))</f>
        <v/>
      </c>
      <c r="BI47" s="174" t="str">
        <f>IF(ISBLANK($D47),"",CHOOSE($D47,Certification!$G$39,Certification!$G$55,Certification!$G$71,Certification!$G$87,Certification!$G$103))</f>
        <v/>
      </c>
      <c r="BJ47" s="174" t="str">
        <f>IF(ISBLANK($D47),"",CHOOSE($D47,Certification!$G$40,Certification!$G$56,Certification!$G$72,Certification!$G$88,Certification!$G$104))</f>
        <v/>
      </c>
      <c r="BK47" s="174" t="str">
        <f>IF(ISBLANK($D47),"",CHOOSE($D47,Certification!$G$41,Certification!$G$57,Certification!$G$73,Certification!$G$89,Certification!$G$105))</f>
        <v/>
      </c>
      <c r="BL47" s="58" t="str">
        <f>IF(ISBLANK($D47),"",CHOOSE($D47,IF(ISBLANK(Certification!$C$43),"",Certification!$C$43),IF(ISBLANK(Certification!$C$59),"",Certification!$C$59),IF(ISBLANK(Certification!$C$75),"",Certification!$C$75),IF(ISBLANK(Certification!$C$91),"",Certification!$C$91),IF(ISBLANK(Certification!$C$107),"",Certification!$C$107)))</f>
        <v/>
      </c>
      <c r="BM47" s="58" t="str">
        <f>IF(ISBLANK($D47),"",CHOOSE($D47,IF(ISBLANK(Certification!$C$45),"",Certification!$C$45),IF(ISBLANK(Certification!$C$61),"",Certification!$C$61),IF(ISBLANK(Certification!$C$77),"",Certification!$C$77),IF(ISBLANK(Certification!$C$93),"",Certification!$C$93),IF(ISBLANK(Certification!$C$109),"",Certification!$C$109)))</f>
        <v/>
      </c>
      <c r="BO47" s="20" t="s">
        <v>9</v>
      </c>
    </row>
    <row r="48" spans="1:67" s="18" customFormat="1" ht="25.5" x14ac:dyDescent="0.2">
      <c r="A48" s="53">
        <v>38</v>
      </c>
      <c r="B48" s="54" t="str">
        <f t="shared" si="2"/>
        <v/>
      </c>
      <c r="C48" s="229"/>
      <c r="D48" s="30"/>
      <c r="E48" s="232"/>
      <c r="F48" s="232"/>
      <c r="G48" s="232"/>
      <c r="H48" s="31"/>
      <c r="I48" s="30"/>
      <c r="J48" s="31"/>
      <c r="K48" s="31"/>
      <c r="L48" s="31"/>
      <c r="M48" s="49"/>
      <c r="N48" s="31"/>
      <c r="O48" s="49"/>
      <c r="P48" s="31"/>
      <c r="Q48" s="45"/>
      <c r="R48" s="30"/>
      <c r="S48" s="30"/>
      <c r="T48" s="223"/>
      <c r="U48" s="30"/>
      <c r="V48" s="30"/>
      <c r="W48" s="219"/>
      <c r="X48" s="226"/>
      <c r="Y48" s="15"/>
      <c r="Z48" s="16" t="str">
        <f t="shared" si="3"/>
        <v/>
      </c>
      <c r="AA48" s="16" t="str">
        <f t="shared" si="4"/>
        <v/>
      </c>
      <c r="AB48" s="16" t="str">
        <f t="shared" si="5"/>
        <v/>
      </c>
      <c r="AC48" s="16" t="str">
        <f t="shared" si="6"/>
        <v/>
      </c>
      <c r="AD48" s="16" t="str">
        <f t="shared" si="7"/>
        <v/>
      </c>
      <c r="AE48" s="16" t="str">
        <f t="shared" si="8"/>
        <v/>
      </c>
      <c r="AF48" s="16" t="str">
        <f t="shared" si="9"/>
        <v/>
      </c>
      <c r="AG48" s="16" t="str">
        <f t="shared" si="10"/>
        <v/>
      </c>
      <c r="AH48" s="16" t="str">
        <f t="shared" si="11"/>
        <v/>
      </c>
      <c r="AI48" s="16" t="str">
        <f t="shared" si="12"/>
        <v/>
      </c>
      <c r="AJ48" s="16" t="str">
        <f t="shared" si="13"/>
        <v/>
      </c>
      <c r="AK48" s="16" t="str">
        <f t="shared" si="14"/>
        <v/>
      </c>
      <c r="AL48" s="16" t="str">
        <f t="shared" si="15"/>
        <v/>
      </c>
      <c r="AM48" s="16" t="str">
        <f t="shared" si="16"/>
        <v/>
      </c>
      <c r="AN48" s="16" t="str">
        <f t="shared" si="17"/>
        <v/>
      </c>
      <c r="AO48" s="16" t="str">
        <f t="shared" si="18"/>
        <v/>
      </c>
      <c r="AP48" s="16" t="str">
        <f t="shared" si="19"/>
        <v/>
      </c>
      <c r="AQ48" s="16" t="str">
        <f t="shared" si="20"/>
        <v/>
      </c>
      <c r="AR48" s="16" t="str">
        <f t="shared" si="21"/>
        <v/>
      </c>
      <c r="AS48" s="16" t="str">
        <f t="shared" si="22"/>
        <v/>
      </c>
      <c r="AT48" s="16" t="str">
        <f t="shared" si="23"/>
        <v/>
      </c>
      <c r="AU48" s="16" t="str">
        <f t="shared" si="24"/>
        <v/>
      </c>
      <c r="AV48" s="17"/>
      <c r="AY48" s="42"/>
      <c r="AZ48" s="42"/>
      <c r="BA48" s="42"/>
      <c r="BB48" s="58" t="str">
        <f t="shared" si="25"/>
        <v/>
      </c>
      <c r="BC48" s="58" t="str">
        <f>IF(ISBLANK($D48),"",CHOOSE($D48,Certification!$C$32,Certification!$C$48,Certification!$C$64,Certification!$C$80,Certification!$C$96))</f>
        <v/>
      </c>
      <c r="BD48" s="58" t="str">
        <f>IF(ISBLANK($D48),"",CHOOSE($D48,Certification!$C$33,Certification!$C$49,Certification!$C$65,Certification!$C$81,Certification!$C$97))</f>
        <v/>
      </c>
      <c r="BE48" s="58" t="str">
        <f>IF(ISBLANK($D48),"",CHOOSE($D48,Certification!$C$34,Certification!$C$50,Certification!$C$66,Certification!$C$82,Certification!$C$98))</f>
        <v/>
      </c>
      <c r="BF48" s="58" t="str">
        <f>IF(ISBLANK($D48),"",CHOOSE($D48,Certification!$C$35,Certification!$C$51,Certification!$C$67,Certification!$C$83,Certification!$C$99))</f>
        <v/>
      </c>
      <c r="BG48" s="58" t="str">
        <f>IF(ISBLANK($D48),"",CHOOSE($D48,Certification!$C$36,Certification!$C$52,Certification!$C$68,Certification!$C$84,Certification!$C$100))</f>
        <v/>
      </c>
      <c r="BH48" s="58" t="str">
        <f>IF(ISBLANK($D48),"",CHOOSE($D48,Certification!$C$37,Certification!$C$53,Certification!$C$69,Certification!$C$85,Certification!$C$101))</f>
        <v/>
      </c>
      <c r="BI48" s="174" t="str">
        <f>IF(ISBLANK($D48),"",CHOOSE($D48,Certification!$G$39,Certification!$G$55,Certification!$G$71,Certification!$G$87,Certification!$G$103))</f>
        <v/>
      </c>
      <c r="BJ48" s="174" t="str">
        <f>IF(ISBLANK($D48),"",CHOOSE($D48,Certification!$G$40,Certification!$G$56,Certification!$G$72,Certification!$G$88,Certification!$G$104))</f>
        <v/>
      </c>
      <c r="BK48" s="174" t="str">
        <f>IF(ISBLANK($D48),"",CHOOSE($D48,Certification!$G$41,Certification!$G$57,Certification!$G$73,Certification!$G$89,Certification!$G$105))</f>
        <v/>
      </c>
      <c r="BL48" s="58" t="str">
        <f>IF(ISBLANK($D48),"",CHOOSE($D48,IF(ISBLANK(Certification!$C$43),"",Certification!$C$43),IF(ISBLANK(Certification!$C$59),"",Certification!$C$59),IF(ISBLANK(Certification!$C$75),"",Certification!$C$75),IF(ISBLANK(Certification!$C$91),"",Certification!$C$91),IF(ISBLANK(Certification!$C$107),"",Certification!$C$107)))</f>
        <v/>
      </c>
      <c r="BM48" s="58" t="str">
        <f>IF(ISBLANK($D48),"",CHOOSE($D48,IF(ISBLANK(Certification!$C$45),"",Certification!$C$45),IF(ISBLANK(Certification!$C$61),"",Certification!$C$61),IF(ISBLANK(Certification!$C$77),"",Certification!$C$77),IF(ISBLANK(Certification!$C$93),"",Certification!$C$93),IF(ISBLANK(Certification!$C$109),"",Certification!$C$109)))</f>
        <v/>
      </c>
      <c r="BO48" s="20" t="s">
        <v>9</v>
      </c>
    </row>
    <row r="49" spans="1:67" s="18" customFormat="1" ht="25.5" x14ac:dyDescent="0.2">
      <c r="A49" s="53">
        <v>39</v>
      </c>
      <c r="B49" s="54" t="str">
        <f t="shared" si="2"/>
        <v/>
      </c>
      <c r="C49" s="229"/>
      <c r="D49" s="30"/>
      <c r="E49" s="232"/>
      <c r="F49" s="232"/>
      <c r="G49" s="232"/>
      <c r="H49" s="31"/>
      <c r="I49" s="30"/>
      <c r="J49" s="31"/>
      <c r="K49" s="31"/>
      <c r="L49" s="31"/>
      <c r="M49" s="49"/>
      <c r="N49" s="31"/>
      <c r="O49" s="49"/>
      <c r="P49" s="31"/>
      <c r="Q49" s="45"/>
      <c r="R49" s="30"/>
      <c r="S49" s="30"/>
      <c r="T49" s="223"/>
      <c r="U49" s="30"/>
      <c r="V49" s="30"/>
      <c r="W49" s="219"/>
      <c r="X49" s="226"/>
      <c r="Y49" s="15"/>
      <c r="Z49" s="16" t="str">
        <f t="shared" si="3"/>
        <v/>
      </c>
      <c r="AA49" s="16" t="str">
        <f t="shared" si="4"/>
        <v/>
      </c>
      <c r="AB49" s="16" t="str">
        <f t="shared" si="5"/>
        <v/>
      </c>
      <c r="AC49" s="16" t="str">
        <f t="shared" si="6"/>
        <v/>
      </c>
      <c r="AD49" s="16" t="str">
        <f t="shared" si="7"/>
        <v/>
      </c>
      <c r="AE49" s="16" t="str">
        <f t="shared" si="8"/>
        <v/>
      </c>
      <c r="AF49" s="16" t="str">
        <f t="shared" si="9"/>
        <v/>
      </c>
      <c r="AG49" s="16" t="str">
        <f t="shared" si="10"/>
        <v/>
      </c>
      <c r="AH49" s="16" t="str">
        <f t="shared" si="11"/>
        <v/>
      </c>
      <c r="AI49" s="16" t="str">
        <f t="shared" si="12"/>
        <v/>
      </c>
      <c r="AJ49" s="16" t="str">
        <f t="shared" si="13"/>
        <v/>
      </c>
      <c r="AK49" s="16" t="str">
        <f t="shared" si="14"/>
        <v/>
      </c>
      <c r="AL49" s="16" t="str">
        <f t="shared" si="15"/>
        <v/>
      </c>
      <c r="AM49" s="16" t="str">
        <f t="shared" si="16"/>
        <v/>
      </c>
      <c r="AN49" s="16" t="str">
        <f t="shared" si="17"/>
        <v/>
      </c>
      <c r="AO49" s="16" t="str">
        <f t="shared" si="18"/>
        <v/>
      </c>
      <c r="AP49" s="16" t="str">
        <f t="shared" si="19"/>
        <v/>
      </c>
      <c r="AQ49" s="16" t="str">
        <f t="shared" si="20"/>
        <v/>
      </c>
      <c r="AR49" s="16" t="str">
        <f t="shared" si="21"/>
        <v/>
      </c>
      <c r="AS49" s="16" t="str">
        <f t="shared" si="22"/>
        <v/>
      </c>
      <c r="AT49" s="16" t="str">
        <f t="shared" si="23"/>
        <v/>
      </c>
      <c r="AU49" s="16" t="str">
        <f t="shared" si="24"/>
        <v/>
      </c>
      <c r="AV49" s="17"/>
      <c r="AY49" s="42"/>
      <c r="AZ49" s="42"/>
      <c r="BA49" s="42"/>
      <c r="BB49" s="58" t="str">
        <f t="shared" si="25"/>
        <v/>
      </c>
      <c r="BC49" s="58" t="str">
        <f>IF(ISBLANK($D49),"",CHOOSE($D49,Certification!$C$32,Certification!$C$48,Certification!$C$64,Certification!$C$80,Certification!$C$96))</f>
        <v/>
      </c>
      <c r="BD49" s="58" t="str">
        <f>IF(ISBLANK($D49),"",CHOOSE($D49,Certification!$C$33,Certification!$C$49,Certification!$C$65,Certification!$C$81,Certification!$C$97))</f>
        <v/>
      </c>
      <c r="BE49" s="58" t="str">
        <f>IF(ISBLANK($D49),"",CHOOSE($D49,Certification!$C$34,Certification!$C$50,Certification!$C$66,Certification!$C$82,Certification!$C$98))</f>
        <v/>
      </c>
      <c r="BF49" s="58" t="str">
        <f>IF(ISBLANK($D49),"",CHOOSE($D49,Certification!$C$35,Certification!$C$51,Certification!$C$67,Certification!$C$83,Certification!$C$99))</f>
        <v/>
      </c>
      <c r="BG49" s="58" t="str">
        <f>IF(ISBLANK($D49),"",CHOOSE($D49,Certification!$C$36,Certification!$C$52,Certification!$C$68,Certification!$C$84,Certification!$C$100))</f>
        <v/>
      </c>
      <c r="BH49" s="58" t="str">
        <f>IF(ISBLANK($D49),"",CHOOSE($D49,Certification!$C$37,Certification!$C$53,Certification!$C$69,Certification!$C$85,Certification!$C$101))</f>
        <v/>
      </c>
      <c r="BI49" s="174" t="str">
        <f>IF(ISBLANK($D49),"",CHOOSE($D49,Certification!$G$39,Certification!$G$55,Certification!$G$71,Certification!$G$87,Certification!$G$103))</f>
        <v/>
      </c>
      <c r="BJ49" s="174" t="str">
        <f>IF(ISBLANK($D49),"",CHOOSE($D49,Certification!$G$40,Certification!$G$56,Certification!$G$72,Certification!$G$88,Certification!$G$104))</f>
        <v/>
      </c>
      <c r="BK49" s="174" t="str">
        <f>IF(ISBLANK($D49),"",CHOOSE($D49,Certification!$G$41,Certification!$G$57,Certification!$G$73,Certification!$G$89,Certification!$G$105))</f>
        <v/>
      </c>
      <c r="BL49" s="58" t="str">
        <f>IF(ISBLANK($D49),"",CHOOSE($D49,IF(ISBLANK(Certification!$C$43),"",Certification!$C$43),IF(ISBLANK(Certification!$C$59),"",Certification!$C$59),IF(ISBLANK(Certification!$C$75),"",Certification!$C$75),IF(ISBLANK(Certification!$C$91),"",Certification!$C$91),IF(ISBLANK(Certification!$C$107),"",Certification!$C$107)))</f>
        <v/>
      </c>
      <c r="BM49" s="58" t="str">
        <f>IF(ISBLANK($D49),"",CHOOSE($D49,IF(ISBLANK(Certification!$C$45),"",Certification!$C$45),IF(ISBLANK(Certification!$C$61),"",Certification!$C$61),IF(ISBLANK(Certification!$C$77),"",Certification!$C$77),IF(ISBLANK(Certification!$C$93),"",Certification!$C$93),IF(ISBLANK(Certification!$C$109),"",Certification!$C$109)))</f>
        <v/>
      </c>
      <c r="BO49" s="20" t="s">
        <v>9</v>
      </c>
    </row>
    <row r="50" spans="1:67" s="18" customFormat="1" ht="25.5" x14ac:dyDescent="0.2">
      <c r="A50" s="53">
        <v>40</v>
      </c>
      <c r="B50" s="54" t="str">
        <f t="shared" si="2"/>
        <v/>
      </c>
      <c r="C50" s="229"/>
      <c r="D50" s="30"/>
      <c r="E50" s="232"/>
      <c r="F50" s="232"/>
      <c r="G50" s="232"/>
      <c r="H50" s="31"/>
      <c r="I50" s="30"/>
      <c r="J50" s="31"/>
      <c r="K50" s="31"/>
      <c r="L50" s="31"/>
      <c r="M50" s="49"/>
      <c r="N50" s="31"/>
      <c r="O50" s="49"/>
      <c r="P50" s="31"/>
      <c r="Q50" s="45"/>
      <c r="R50" s="30"/>
      <c r="S50" s="30"/>
      <c r="T50" s="223"/>
      <c r="U50" s="30"/>
      <c r="V50" s="30"/>
      <c r="W50" s="219"/>
      <c r="X50" s="226"/>
      <c r="Y50" s="15"/>
      <c r="Z50" s="16" t="str">
        <f t="shared" si="3"/>
        <v/>
      </c>
      <c r="AA50" s="16" t="str">
        <f t="shared" si="4"/>
        <v/>
      </c>
      <c r="AB50" s="16" t="str">
        <f t="shared" si="5"/>
        <v/>
      </c>
      <c r="AC50" s="16" t="str">
        <f t="shared" si="6"/>
        <v/>
      </c>
      <c r="AD50" s="16" t="str">
        <f t="shared" si="7"/>
        <v/>
      </c>
      <c r="AE50" s="16" t="str">
        <f t="shared" si="8"/>
        <v/>
      </c>
      <c r="AF50" s="16" t="str">
        <f t="shared" si="9"/>
        <v/>
      </c>
      <c r="AG50" s="16" t="str">
        <f t="shared" si="10"/>
        <v/>
      </c>
      <c r="AH50" s="16" t="str">
        <f t="shared" si="11"/>
        <v/>
      </c>
      <c r="AI50" s="16" t="str">
        <f t="shared" si="12"/>
        <v/>
      </c>
      <c r="AJ50" s="16" t="str">
        <f t="shared" si="13"/>
        <v/>
      </c>
      <c r="AK50" s="16" t="str">
        <f t="shared" si="14"/>
        <v/>
      </c>
      <c r="AL50" s="16" t="str">
        <f t="shared" si="15"/>
        <v/>
      </c>
      <c r="AM50" s="16" t="str">
        <f t="shared" si="16"/>
        <v/>
      </c>
      <c r="AN50" s="16" t="str">
        <f t="shared" si="17"/>
        <v/>
      </c>
      <c r="AO50" s="16" t="str">
        <f t="shared" si="18"/>
        <v/>
      </c>
      <c r="AP50" s="16" t="str">
        <f t="shared" si="19"/>
        <v/>
      </c>
      <c r="AQ50" s="16" t="str">
        <f t="shared" si="20"/>
        <v/>
      </c>
      <c r="AR50" s="16" t="str">
        <f t="shared" si="21"/>
        <v/>
      </c>
      <c r="AS50" s="16" t="str">
        <f t="shared" si="22"/>
        <v/>
      </c>
      <c r="AT50" s="16" t="str">
        <f t="shared" si="23"/>
        <v/>
      </c>
      <c r="AU50" s="16" t="str">
        <f t="shared" si="24"/>
        <v/>
      </c>
      <c r="AV50" s="17"/>
      <c r="AY50" s="42"/>
      <c r="AZ50" s="42"/>
      <c r="BA50" s="42"/>
      <c r="BB50" s="58" t="str">
        <f t="shared" si="25"/>
        <v/>
      </c>
      <c r="BC50" s="58" t="str">
        <f>IF(ISBLANK($D50),"",CHOOSE($D50,Certification!$C$32,Certification!$C$48,Certification!$C$64,Certification!$C$80,Certification!$C$96))</f>
        <v/>
      </c>
      <c r="BD50" s="58" t="str">
        <f>IF(ISBLANK($D50),"",CHOOSE($D50,Certification!$C$33,Certification!$C$49,Certification!$C$65,Certification!$C$81,Certification!$C$97))</f>
        <v/>
      </c>
      <c r="BE50" s="58" t="str">
        <f>IF(ISBLANK($D50),"",CHOOSE($D50,Certification!$C$34,Certification!$C$50,Certification!$C$66,Certification!$C$82,Certification!$C$98))</f>
        <v/>
      </c>
      <c r="BF50" s="58" t="str">
        <f>IF(ISBLANK($D50),"",CHOOSE($D50,Certification!$C$35,Certification!$C$51,Certification!$C$67,Certification!$C$83,Certification!$C$99))</f>
        <v/>
      </c>
      <c r="BG50" s="58" t="str">
        <f>IF(ISBLANK($D50),"",CHOOSE($D50,Certification!$C$36,Certification!$C$52,Certification!$C$68,Certification!$C$84,Certification!$C$100))</f>
        <v/>
      </c>
      <c r="BH50" s="58" t="str">
        <f>IF(ISBLANK($D50),"",CHOOSE($D50,Certification!$C$37,Certification!$C$53,Certification!$C$69,Certification!$C$85,Certification!$C$101))</f>
        <v/>
      </c>
      <c r="BI50" s="174" t="str">
        <f>IF(ISBLANK($D50),"",CHOOSE($D50,Certification!$G$39,Certification!$G$55,Certification!$G$71,Certification!$G$87,Certification!$G$103))</f>
        <v/>
      </c>
      <c r="BJ50" s="174" t="str">
        <f>IF(ISBLANK($D50),"",CHOOSE($D50,Certification!$G$40,Certification!$G$56,Certification!$G$72,Certification!$G$88,Certification!$G$104))</f>
        <v/>
      </c>
      <c r="BK50" s="174" t="str">
        <f>IF(ISBLANK($D50),"",CHOOSE($D50,Certification!$G$41,Certification!$G$57,Certification!$G$73,Certification!$G$89,Certification!$G$105))</f>
        <v/>
      </c>
      <c r="BL50" s="58" t="str">
        <f>IF(ISBLANK($D50),"",CHOOSE($D50,IF(ISBLANK(Certification!$C$43),"",Certification!$C$43),IF(ISBLANK(Certification!$C$59),"",Certification!$C$59),IF(ISBLANK(Certification!$C$75),"",Certification!$C$75),IF(ISBLANK(Certification!$C$91),"",Certification!$C$91),IF(ISBLANK(Certification!$C$107),"",Certification!$C$107)))</f>
        <v/>
      </c>
      <c r="BM50" s="58" t="str">
        <f>IF(ISBLANK($D50),"",CHOOSE($D50,IF(ISBLANK(Certification!$C$45),"",Certification!$C$45),IF(ISBLANK(Certification!$C$61),"",Certification!$C$61),IF(ISBLANK(Certification!$C$77),"",Certification!$C$77),IF(ISBLANK(Certification!$C$93),"",Certification!$C$93),IF(ISBLANK(Certification!$C$109),"",Certification!$C$109)))</f>
        <v/>
      </c>
      <c r="BO50" s="20" t="s">
        <v>9</v>
      </c>
    </row>
    <row r="51" spans="1:67" s="18" customFormat="1" ht="25.5" x14ac:dyDescent="0.2">
      <c r="A51" s="53">
        <v>41</v>
      </c>
      <c r="B51" s="54" t="str">
        <f t="shared" si="2"/>
        <v/>
      </c>
      <c r="C51" s="229"/>
      <c r="D51" s="30"/>
      <c r="E51" s="232"/>
      <c r="F51" s="232"/>
      <c r="G51" s="232"/>
      <c r="H51" s="31"/>
      <c r="I51" s="30"/>
      <c r="J51" s="31"/>
      <c r="K51" s="31"/>
      <c r="L51" s="31"/>
      <c r="M51" s="49"/>
      <c r="N51" s="31"/>
      <c r="O51" s="49"/>
      <c r="P51" s="31"/>
      <c r="Q51" s="45"/>
      <c r="R51" s="30"/>
      <c r="S51" s="30"/>
      <c r="T51" s="223"/>
      <c r="U51" s="30"/>
      <c r="V51" s="30"/>
      <c r="W51" s="219"/>
      <c r="X51" s="226"/>
      <c r="Y51" s="15"/>
      <c r="Z51" s="16" t="str">
        <f t="shared" si="3"/>
        <v/>
      </c>
      <c r="AA51" s="16" t="str">
        <f t="shared" si="4"/>
        <v/>
      </c>
      <c r="AB51" s="16" t="str">
        <f t="shared" si="5"/>
        <v/>
      </c>
      <c r="AC51" s="16" t="str">
        <f t="shared" si="6"/>
        <v/>
      </c>
      <c r="AD51" s="16" t="str">
        <f t="shared" si="7"/>
        <v/>
      </c>
      <c r="AE51" s="16" t="str">
        <f t="shared" si="8"/>
        <v/>
      </c>
      <c r="AF51" s="16" t="str">
        <f t="shared" si="9"/>
        <v/>
      </c>
      <c r="AG51" s="16" t="str">
        <f t="shared" si="10"/>
        <v/>
      </c>
      <c r="AH51" s="16" t="str">
        <f t="shared" si="11"/>
        <v/>
      </c>
      <c r="AI51" s="16" t="str">
        <f t="shared" si="12"/>
        <v/>
      </c>
      <c r="AJ51" s="16" t="str">
        <f t="shared" si="13"/>
        <v/>
      </c>
      <c r="AK51" s="16" t="str">
        <f t="shared" si="14"/>
        <v/>
      </c>
      <c r="AL51" s="16" t="str">
        <f t="shared" si="15"/>
        <v/>
      </c>
      <c r="AM51" s="16" t="str">
        <f t="shared" si="16"/>
        <v/>
      </c>
      <c r="AN51" s="16" t="str">
        <f t="shared" si="17"/>
        <v/>
      </c>
      <c r="AO51" s="16" t="str">
        <f t="shared" si="18"/>
        <v/>
      </c>
      <c r="AP51" s="16" t="str">
        <f t="shared" si="19"/>
        <v/>
      </c>
      <c r="AQ51" s="16" t="str">
        <f t="shared" si="20"/>
        <v/>
      </c>
      <c r="AR51" s="16" t="str">
        <f t="shared" si="21"/>
        <v/>
      </c>
      <c r="AS51" s="16" t="str">
        <f t="shared" si="22"/>
        <v/>
      </c>
      <c r="AT51" s="16" t="str">
        <f t="shared" si="23"/>
        <v/>
      </c>
      <c r="AU51" s="16" t="str">
        <f t="shared" si="24"/>
        <v/>
      </c>
      <c r="AV51" s="17"/>
      <c r="AY51" s="42"/>
      <c r="AZ51" s="42"/>
      <c r="BA51" s="42"/>
      <c r="BB51" s="58" t="str">
        <f t="shared" si="25"/>
        <v/>
      </c>
      <c r="BC51" s="58" t="str">
        <f>IF(ISBLANK($D51),"",CHOOSE($D51,Certification!$C$32,Certification!$C$48,Certification!$C$64,Certification!$C$80,Certification!$C$96))</f>
        <v/>
      </c>
      <c r="BD51" s="58" t="str">
        <f>IF(ISBLANK($D51),"",CHOOSE($D51,Certification!$C$33,Certification!$C$49,Certification!$C$65,Certification!$C$81,Certification!$C$97))</f>
        <v/>
      </c>
      <c r="BE51" s="58" t="str">
        <f>IF(ISBLANK($D51),"",CHOOSE($D51,Certification!$C$34,Certification!$C$50,Certification!$C$66,Certification!$C$82,Certification!$C$98))</f>
        <v/>
      </c>
      <c r="BF51" s="58" t="str">
        <f>IF(ISBLANK($D51),"",CHOOSE($D51,Certification!$C$35,Certification!$C$51,Certification!$C$67,Certification!$C$83,Certification!$C$99))</f>
        <v/>
      </c>
      <c r="BG51" s="58" t="str">
        <f>IF(ISBLANK($D51),"",CHOOSE($D51,Certification!$C$36,Certification!$C$52,Certification!$C$68,Certification!$C$84,Certification!$C$100))</f>
        <v/>
      </c>
      <c r="BH51" s="58" t="str">
        <f>IF(ISBLANK($D51),"",CHOOSE($D51,Certification!$C$37,Certification!$C$53,Certification!$C$69,Certification!$C$85,Certification!$C$101))</f>
        <v/>
      </c>
      <c r="BI51" s="174" t="str">
        <f>IF(ISBLANK($D51),"",CHOOSE($D51,Certification!$G$39,Certification!$G$55,Certification!$G$71,Certification!$G$87,Certification!$G$103))</f>
        <v/>
      </c>
      <c r="BJ51" s="174" t="str">
        <f>IF(ISBLANK($D51),"",CHOOSE($D51,Certification!$G$40,Certification!$G$56,Certification!$G$72,Certification!$G$88,Certification!$G$104))</f>
        <v/>
      </c>
      <c r="BK51" s="174" t="str">
        <f>IF(ISBLANK($D51),"",CHOOSE($D51,Certification!$G$41,Certification!$G$57,Certification!$G$73,Certification!$G$89,Certification!$G$105))</f>
        <v/>
      </c>
      <c r="BL51" s="58" t="str">
        <f>IF(ISBLANK($D51),"",CHOOSE($D51,IF(ISBLANK(Certification!$C$43),"",Certification!$C$43),IF(ISBLANK(Certification!$C$59),"",Certification!$C$59),IF(ISBLANK(Certification!$C$75),"",Certification!$C$75),IF(ISBLANK(Certification!$C$91),"",Certification!$C$91),IF(ISBLANK(Certification!$C$107),"",Certification!$C$107)))</f>
        <v/>
      </c>
      <c r="BM51" s="58" t="str">
        <f>IF(ISBLANK($D51),"",CHOOSE($D51,IF(ISBLANK(Certification!$C$45),"",Certification!$C$45),IF(ISBLANK(Certification!$C$61),"",Certification!$C$61),IF(ISBLANK(Certification!$C$77),"",Certification!$C$77),IF(ISBLANK(Certification!$C$93),"",Certification!$C$93),IF(ISBLANK(Certification!$C$109),"",Certification!$C$109)))</f>
        <v/>
      </c>
      <c r="BO51" s="20" t="s">
        <v>9</v>
      </c>
    </row>
    <row r="52" spans="1:67" s="18" customFormat="1" ht="25.5" x14ac:dyDescent="0.2">
      <c r="A52" s="53">
        <v>42</v>
      </c>
      <c r="B52" s="54" t="str">
        <f t="shared" si="2"/>
        <v/>
      </c>
      <c r="C52" s="229"/>
      <c r="D52" s="30"/>
      <c r="E52" s="232"/>
      <c r="F52" s="232"/>
      <c r="G52" s="232"/>
      <c r="H52" s="31"/>
      <c r="I52" s="30"/>
      <c r="J52" s="31"/>
      <c r="K52" s="31"/>
      <c r="L52" s="31"/>
      <c r="M52" s="49"/>
      <c r="N52" s="31"/>
      <c r="O52" s="49"/>
      <c r="P52" s="31"/>
      <c r="Q52" s="45"/>
      <c r="R52" s="30"/>
      <c r="S52" s="30"/>
      <c r="T52" s="223"/>
      <c r="U52" s="30"/>
      <c r="V52" s="30"/>
      <c r="W52" s="219"/>
      <c r="X52" s="226"/>
      <c r="Y52" s="15"/>
      <c r="Z52" s="16" t="str">
        <f t="shared" si="3"/>
        <v/>
      </c>
      <c r="AA52" s="16" t="str">
        <f t="shared" si="4"/>
        <v/>
      </c>
      <c r="AB52" s="16" t="str">
        <f t="shared" si="5"/>
        <v/>
      </c>
      <c r="AC52" s="16" t="str">
        <f t="shared" si="6"/>
        <v/>
      </c>
      <c r="AD52" s="16" t="str">
        <f t="shared" si="7"/>
        <v/>
      </c>
      <c r="AE52" s="16" t="str">
        <f t="shared" si="8"/>
        <v/>
      </c>
      <c r="AF52" s="16" t="str">
        <f t="shared" si="9"/>
        <v/>
      </c>
      <c r="AG52" s="16" t="str">
        <f t="shared" si="10"/>
        <v/>
      </c>
      <c r="AH52" s="16" t="str">
        <f t="shared" si="11"/>
        <v/>
      </c>
      <c r="AI52" s="16" t="str">
        <f t="shared" si="12"/>
        <v/>
      </c>
      <c r="AJ52" s="16" t="str">
        <f t="shared" si="13"/>
        <v/>
      </c>
      <c r="AK52" s="16" t="str">
        <f t="shared" si="14"/>
        <v/>
      </c>
      <c r="AL52" s="16" t="str">
        <f t="shared" si="15"/>
        <v/>
      </c>
      <c r="AM52" s="16" t="str">
        <f t="shared" si="16"/>
        <v/>
      </c>
      <c r="AN52" s="16" t="str">
        <f t="shared" si="17"/>
        <v/>
      </c>
      <c r="AO52" s="16" t="str">
        <f t="shared" si="18"/>
        <v/>
      </c>
      <c r="AP52" s="16" t="str">
        <f t="shared" si="19"/>
        <v/>
      </c>
      <c r="AQ52" s="16" t="str">
        <f t="shared" si="20"/>
        <v/>
      </c>
      <c r="AR52" s="16" t="str">
        <f t="shared" si="21"/>
        <v/>
      </c>
      <c r="AS52" s="16" t="str">
        <f t="shared" si="22"/>
        <v/>
      </c>
      <c r="AT52" s="16" t="str">
        <f t="shared" si="23"/>
        <v/>
      </c>
      <c r="AU52" s="16" t="str">
        <f t="shared" si="24"/>
        <v/>
      </c>
      <c r="AV52" s="17"/>
      <c r="AY52" s="42"/>
      <c r="AZ52" s="42"/>
      <c r="BA52" s="42"/>
      <c r="BB52" s="58" t="str">
        <f t="shared" si="25"/>
        <v/>
      </c>
      <c r="BC52" s="58" t="str">
        <f>IF(ISBLANK($D52),"",CHOOSE($D52,Certification!$C$32,Certification!$C$48,Certification!$C$64,Certification!$C$80,Certification!$C$96))</f>
        <v/>
      </c>
      <c r="BD52" s="58" t="str">
        <f>IF(ISBLANK($D52),"",CHOOSE($D52,Certification!$C$33,Certification!$C$49,Certification!$C$65,Certification!$C$81,Certification!$C$97))</f>
        <v/>
      </c>
      <c r="BE52" s="58" t="str">
        <f>IF(ISBLANK($D52),"",CHOOSE($D52,Certification!$C$34,Certification!$C$50,Certification!$C$66,Certification!$C$82,Certification!$C$98))</f>
        <v/>
      </c>
      <c r="BF52" s="58" t="str">
        <f>IF(ISBLANK($D52),"",CHOOSE($D52,Certification!$C$35,Certification!$C$51,Certification!$C$67,Certification!$C$83,Certification!$C$99))</f>
        <v/>
      </c>
      <c r="BG52" s="58" t="str">
        <f>IF(ISBLANK($D52),"",CHOOSE($D52,Certification!$C$36,Certification!$C$52,Certification!$C$68,Certification!$C$84,Certification!$C$100))</f>
        <v/>
      </c>
      <c r="BH52" s="58" t="str">
        <f>IF(ISBLANK($D52),"",CHOOSE($D52,Certification!$C$37,Certification!$C$53,Certification!$C$69,Certification!$C$85,Certification!$C$101))</f>
        <v/>
      </c>
      <c r="BI52" s="174" t="str">
        <f>IF(ISBLANK($D52),"",CHOOSE($D52,Certification!$G$39,Certification!$G$55,Certification!$G$71,Certification!$G$87,Certification!$G$103))</f>
        <v/>
      </c>
      <c r="BJ52" s="174" t="str">
        <f>IF(ISBLANK($D52),"",CHOOSE($D52,Certification!$G$40,Certification!$G$56,Certification!$G$72,Certification!$G$88,Certification!$G$104))</f>
        <v/>
      </c>
      <c r="BK52" s="174" t="str">
        <f>IF(ISBLANK($D52),"",CHOOSE($D52,Certification!$G$41,Certification!$G$57,Certification!$G$73,Certification!$G$89,Certification!$G$105))</f>
        <v/>
      </c>
      <c r="BL52" s="58" t="str">
        <f>IF(ISBLANK($D52),"",CHOOSE($D52,IF(ISBLANK(Certification!$C$43),"",Certification!$C$43),IF(ISBLANK(Certification!$C$59),"",Certification!$C$59),IF(ISBLANK(Certification!$C$75),"",Certification!$C$75),IF(ISBLANK(Certification!$C$91),"",Certification!$C$91),IF(ISBLANK(Certification!$C$107),"",Certification!$C$107)))</f>
        <v/>
      </c>
      <c r="BM52" s="58" t="str">
        <f>IF(ISBLANK($D52),"",CHOOSE($D52,IF(ISBLANK(Certification!$C$45),"",Certification!$C$45),IF(ISBLANK(Certification!$C$61),"",Certification!$C$61),IF(ISBLANK(Certification!$C$77),"",Certification!$C$77),IF(ISBLANK(Certification!$C$93),"",Certification!$C$93),IF(ISBLANK(Certification!$C$109),"",Certification!$C$109)))</f>
        <v/>
      </c>
      <c r="BO52" s="20" t="s">
        <v>9</v>
      </c>
    </row>
    <row r="53" spans="1:67" s="18" customFormat="1" ht="25.5" x14ac:dyDescent="0.2">
      <c r="A53" s="53">
        <v>43</v>
      </c>
      <c r="B53" s="54" t="str">
        <f t="shared" si="2"/>
        <v/>
      </c>
      <c r="C53" s="229"/>
      <c r="D53" s="30"/>
      <c r="E53" s="232"/>
      <c r="F53" s="232"/>
      <c r="G53" s="232"/>
      <c r="H53" s="31"/>
      <c r="I53" s="30"/>
      <c r="J53" s="31"/>
      <c r="K53" s="31"/>
      <c r="L53" s="31"/>
      <c r="M53" s="49"/>
      <c r="N53" s="31"/>
      <c r="O53" s="49"/>
      <c r="P53" s="31"/>
      <c r="Q53" s="45"/>
      <c r="R53" s="30"/>
      <c r="S53" s="30"/>
      <c r="T53" s="223"/>
      <c r="U53" s="30"/>
      <c r="V53" s="30"/>
      <c r="W53" s="219"/>
      <c r="X53" s="226"/>
      <c r="Y53" s="15"/>
      <c r="Z53" s="16" t="str">
        <f t="shared" si="3"/>
        <v/>
      </c>
      <c r="AA53" s="16" t="str">
        <f t="shared" si="4"/>
        <v/>
      </c>
      <c r="AB53" s="16" t="str">
        <f t="shared" si="5"/>
        <v/>
      </c>
      <c r="AC53" s="16" t="str">
        <f t="shared" si="6"/>
        <v/>
      </c>
      <c r="AD53" s="16" t="str">
        <f t="shared" si="7"/>
        <v/>
      </c>
      <c r="AE53" s="16" t="str">
        <f t="shared" si="8"/>
        <v/>
      </c>
      <c r="AF53" s="16" t="str">
        <f t="shared" si="9"/>
        <v/>
      </c>
      <c r="AG53" s="16" t="str">
        <f t="shared" si="10"/>
        <v/>
      </c>
      <c r="AH53" s="16" t="str">
        <f t="shared" si="11"/>
        <v/>
      </c>
      <c r="AI53" s="16" t="str">
        <f t="shared" si="12"/>
        <v/>
      </c>
      <c r="AJ53" s="16" t="str">
        <f t="shared" si="13"/>
        <v/>
      </c>
      <c r="AK53" s="16" t="str">
        <f t="shared" si="14"/>
        <v/>
      </c>
      <c r="AL53" s="16" t="str">
        <f t="shared" si="15"/>
        <v/>
      </c>
      <c r="AM53" s="16" t="str">
        <f t="shared" si="16"/>
        <v/>
      </c>
      <c r="AN53" s="16" t="str">
        <f t="shared" si="17"/>
        <v/>
      </c>
      <c r="AO53" s="16" t="str">
        <f t="shared" si="18"/>
        <v/>
      </c>
      <c r="AP53" s="16" t="str">
        <f t="shared" si="19"/>
        <v/>
      </c>
      <c r="AQ53" s="16" t="str">
        <f t="shared" si="20"/>
        <v/>
      </c>
      <c r="AR53" s="16" t="str">
        <f t="shared" si="21"/>
        <v/>
      </c>
      <c r="AS53" s="16" t="str">
        <f t="shared" si="22"/>
        <v/>
      </c>
      <c r="AT53" s="16" t="str">
        <f t="shared" si="23"/>
        <v/>
      </c>
      <c r="AU53" s="16" t="str">
        <f t="shared" si="24"/>
        <v/>
      </c>
      <c r="AV53" s="17"/>
      <c r="AY53" s="42"/>
      <c r="AZ53" s="42"/>
      <c r="BA53" s="42"/>
      <c r="BB53" s="58" t="str">
        <f t="shared" si="25"/>
        <v/>
      </c>
      <c r="BC53" s="58" t="str">
        <f>IF(ISBLANK($D53),"",CHOOSE($D53,Certification!$C$32,Certification!$C$48,Certification!$C$64,Certification!$C$80,Certification!$C$96))</f>
        <v/>
      </c>
      <c r="BD53" s="58" t="str">
        <f>IF(ISBLANK($D53),"",CHOOSE($D53,Certification!$C$33,Certification!$C$49,Certification!$C$65,Certification!$C$81,Certification!$C$97))</f>
        <v/>
      </c>
      <c r="BE53" s="58" t="str">
        <f>IF(ISBLANK($D53),"",CHOOSE($D53,Certification!$C$34,Certification!$C$50,Certification!$C$66,Certification!$C$82,Certification!$C$98))</f>
        <v/>
      </c>
      <c r="BF53" s="58" t="str">
        <f>IF(ISBLANK($D53),"",CHOOSE($D53,Certification!$C$35,Certification!$C$51,Certification!$C$67,Certification!$C$83,Certification!$C$99))</f>
        <v/>
      </c>
      <c r="BG53" s="58" t="str">
        <f>IF(ISBLANK($D53),"",CHOOSE($D53,Certification!$C$36,Certification!$C$52,Certification!$C$68,Certification!$C$84,Certification!$C$100))</f>
        <v/>
      </c>
      <c r="BH53" s="58" t="str">
        <f>IF(ISBLANK($D53),"",CHOOSE($D53,Certification!$C$37,Certification!$C$53,Certification!$C$69,Certification!$C$85,Certification!$C$101))</f>
        <v/>
      </c>
      <c r="BI53" s="174" t="str">
        <f>IF(ISBLANK($D53),"",CHOOSE($D53,Certification!$G$39,Certification!$G$55,Certification!$G$71,Certification!$G$87,Certification!$G$103))</f>
        <v/>
      </c>
      <c r="BJ53" s="174" t="str">
        <f>IF(ISBLANK($D53),"",CHOOSE($D53,Certification!$G$40,Certification!$G$56,Certification!$G$72,Certification!$G$88,Certification!$G$104))</f>
        <v/>
      </c>
      <c r="BK53" s="174" t="str">
        <f>IF(ISBLANK($D53),"",CHOOSE($D53,Certification!$G$41,Certification!$G$57,Certification!$G$73,Certification!$G$89,Certification!$G$105))</f>
        <v/>
      </c>
      <c r="BL53" s="58" t="str">
        <f>IF(ISBLANK($D53),"",CHOOSE($D53,IF(ISBLANK(Certification!$C$43),"",Certification!$C$43),IF(ISBLANK(Certification!$C$59),"",Certification!$C$59),IF(ISBLANK(Certification!$C$75),"",Certification!$C$75),IF(ISBLANK(Certification!$C$91),"",Certification!$C$91),IF(ISBLANK(Certification!$C$107),"",Certification!$C$107)))</f>
        <v/>
      </c>
      <c r="BM53" s="58" t="str">
        <f>IF(ISBLANK($D53),"",CHOOSE($D53,IF(ISBLANK(Certification!$C$45),"",Certification!$C$45),IF(ISBLANK(Certification!$C$61),"",Certification!$C$61),IF(ISBLANK(Certification!$C$77),"",Certification!$C$77),IF(ISBLANK(Certification!$C$93),"",Certification!$C$93),IF(ISBLANK(Certification!$C$109),"",Certification!$C$109)))</f>
        <v/>
      </c>
      <c r="BO53" s="20" t="s">
        <v>9</v>
      </c>
    </row>
    <row r="54" spans="1:67" s="18" customFormat="1" ht="25.5" x14ac:dyDescent="0.2">
      <c r="A54" s="53">
        <v>44</v>
      </c>
      <c r="B54" s="54" t="str">
        <f t="shared" si="2"/>
        <v/>
      </c>
      <c r="C54" s="229"/>
      <c r="D54" s="30"/>
      <c r="E54" s="232"/>
      <c r="F54" s="232"/>
      <c r="G54" s="232"/>
      <c r="H54" s="31"/>
      <c r="I54" s="30"/>
      <c r="J54" s="31"/>
      <c r="K54" s="31"/>
      <c r="L54" s="31"/>
      <c r="M54" s="49"/>
      <c r="N54" s="31"/>
      <c r="O54" s="49"/>
      <c r="P54" s="31"/>
      <c r="Q54" s="45"/>
      <c r="R54" s="30"/>
      <c r="S54" s="30"/>
      <c r="T54" s="223"/>
      <c r="U54" s="30"/>
      <c r="V54" s="30"/>
      <c r="W54" s="219"/>
      <c r="X54" s="226"/>
      <c r="Y54" s="15"/>
      <c r="Z54" s="16" t="str">
        <f t="shared" si="3"/>
        <v/>
      </c>
      <c r="AA54" s="16" t="str">
        <f t="shared" si="4"/>
        <v/>
      </c>
      <c r="AB54" s="16" t="str">
        <f t="shared" si="5"/>
        <v/>
      </c>
      <c r="AC54" s="16" t="str">
        <f t="shared" si="6"/>
        <v/>
      </c>
      <c r="AD54" s="16" t="str">
        <f t="shared" si="7"/>
        <v/>
      </c>
      <c r="AE54" s="16" t="str">
        <f t="shared" si="8"/>
        <v/>
      </c>
      <c r="AF54" s="16" t="str">
        <f t="shared" si="9"/>
        <v/>
      </c>
      <c r="AG54" s="16" t="str">
        <f t="shared" si="10"/>
        <v/>
      </c>
      <c r="AH54" s="16" t="str">
        <f t="shared" si="11"/>
        <v/>
      </c>
      <c r="AI54" s="16" t="str">
        <f t="shared" si="12"/>
        <v/>
      </c>
      <c r="AJ54" s="16" t="str">
        <f t="shared" si="13"/>
        <v/>
      </c>
      <c r="AK54" s="16" t="str">
        <f t="shared" si="14"/>
        <v/>
      </c>
      <c r="AL54" s="16" t="str">
        <f t="shared" si="15"/>
        <v/>
      </c>
      <c r="AM54" s="16" t="str">
        <f t="shared" si="16"/>
        <v/>
      </c>
      <c r="AN54" s="16" t="str">
        <f t="shared" si="17"/>
        <v/>
      </c>
      <c r="AO54" s="16" t="str">
        <f t="shared" si="18"/>
        <v/>
      </c>
      <c r="AP54" s="16" t="str">
        <f t="shared" si="19"/>
        <v/>
      </c>
      <c r="AQ54" s="16" t="str">
        <f t="shared" si="20"/>
        <v/>
      </c>
      <c r="AR54" s="16" t="str">
        <f t="shared" si="21"/>
        <v/>
      </c>
      <c r="AS54" s="16" t="str">
        <f t="shared" si="22"/>
        <v/>
      </c>
      <c r="AT54" s="16" t="str">
        <f t="shared" si="23"/>
        <v/>
      </c>
      <c r="AU54" s="16" t="str">
        <f t="shared" si="24"/>
        <v/>
      </c>
      <c r="AV54" s="17"/>
      <c r="AY54" s="42"/>
      <c r="AZ54" s="42"/>
      <c r="BA54" s="42"/>
      <c r="BB54" s="58" t="str">
        <f t="shared" si="25"/>
        <v/>
      </c>
      <c r="BC54" s="58" t="str">
        <f>IF(ISBLANK($D54),"",CHOOSE($D54,Certification!$C$32,Certification!$C$48,Certification!$C$64,Certification!$C$80,Certification!$C$96))</f>
        <v/>
      </c>
      <c r="BD54" s="58" t="str">
        <f>IF(ISBLANK($D54),"",CHOOSE($D54,Certification!$C$33,Certification!$C$49,Certification!$C$65,Certification!$C$81,Certification!$C$97))</f>
        <v/>
      </c>
      <c r="BE54" s="58" t="str">
        <f>IF(ISBLANK($D54),"",CHOOSE($D54,Certification!$C$34,Certification!$C$50,Certification!$C$66,Certification!$C$82,Certification!$C$98))</f>
        <v/>
      </c>
      <c r="BF54" s="58" t="str">
        <f>IF(ISBLANK($D54),"",CHOOSE($D54,Certification!$C$35,Certification!$C$51,Certification!$C$67,Certification!$C$83,Certification!$C$99))</f>
        <v/>
      </c>
      <c r="BG54" s="58" t="str">
        <f>IF(ISBLANK($D54),"",CHOOSE($D54,Certification!$C$36,Certification!$C$52,Certification!$C$68,Certification!$C$84,Certification!$C$100))</f>
        <v/>
      </c>
      <c r="BH54" s="58" t="str">
        <f>IF(ISBLANK($D54),"",CHOOSE($D54,Certification!$C$37,Certification!$C$53,Certification!$C$69,Certification!$C$85,Certification!$C$101))</f>
        <v/>
      </c>
      <c r="BI54" s="174" t="str">
        <f>IF(ISBLANK($D54),"",CHOOSE($D54,Certification!$G$39,Certification!$G$55,Certification!$G$71,Certification!$G$87,Certification!$G$103))</f>
        <v/>
      </c>
      <c r="BJ54" s="174" t="str">
        <f>IF(ISBLANK($D54),"",CHOOSE($D54,Certification!$G$40,Certification!$G$56,Certification!$G$72,Certification!$G$88,Certification!$G$104))</f>
        <v/>
      </c>
      <c r="BK54" s="174" t="str">
        <f>IF(ISBLANK($D54),"",CHOOSE($D54,Certification!$G$41,Certification!$G$57,Certification!$G$73,Certification!$G$89,Certification!$G$105))</f>
        <v/>
      </c>
      <c r="BL54" s="58" t="str">
        <f>IF(ISBLANK($D54),"",CHOOSE($D54,IF(ISBLANK(Certification!$C$43),"",Certification!$C$43),IF(ISBLANK(Certification!$C$59),"",Certification!$C$59),IF(ISBLANK(Certification!$C$75),"",Certification!$C$75),IF(ISBLANK(Certification!$C$91),"",Certification!$C$91),IF(ISBLANK(Certification!$C$107),"",Certification!$C$107)))</f>
        <v/>
      </c>
      <c r="BM54" s="58" t="str">
        <f>IF(ISBLANK($D54),"",CHOOSE($D54,IF(ISBLANK(Certification!$C$45),"",Certification!$C$45),IF(ISBLANK(Certification!$C$61),"",Certification!$C$61),IF(ISBLANK(Certification!$C$77),"",Certification!$C$77),IF(ISBLANK(Certification!$C$93),"",Certification!$C$93),IF(ISBLANK(Certification!$C$109),"",Certification!$C$109)))</f>
        <v/>
      </c>
      <c r="BO54" s="20" t="s">
        <v>9</v>
      </c>
    </row>
    <row r="55" spans="1:67" s="18" customFormat="1" ht="25.5" x14ac:dyDescent="0.2">
      <c r="A55" s="53">
        <v>45</v>
      </c>
      <c r="B55" s="54" t="str">
        <f t="shared" si="2"/>
        <v/>
      </c>
      <c r="C55" s="229"/>
      <c r="D55" s="30"/>
      <c r="E55" s="232"/>
      <c r="F55" s="232"/>
      <c r="G55" s="232"/>
      <c r="H55" s="31"/>
      <c r="I55" s="30"/>
      <c r="J55" s="31"/>
      <c r="K55" s="31"/>
      <c r="L55" s="31"/>
      <c r="M55" s="49"/>
      <c r="N55" s="31"/>
      <c r="O55" s="49"/>
      <c r="P55" s="31"/>
      <c r="Q55" s="45"/>
      <c r="R55" s="30"/>
      <c r="S55" s="30"/>
      <c r="T55" s="223"/>
      <c r="U55" s="30"/>
      <c r="V55" s="30"/>
      <c r="W55" s="219"/>
      <c r="X55" s="226"/>
      <c r="Y55" s="15"/>
      <c r="Z55" s="16" t="str">
        <f t="shared" si="3"/>
        <v/>
      </c>
      <c r="AA55" s="16" t="str">
        <f t="shared" si="4"/>
        <v/>
      </c>
      <c r="AB55" s="16" t="str">
        <f t="shared" si="5"/>
        <v/>
      </c>
      <c r="AC55" s="16" t="str">
        <f t="shared" si="6"/>
        <v/>
      </c>
      <c r="AD55" s="16" t="str">
        <f t="shared" si="7"/>
        <v/>
      </c>
      <c r="AE55" s="16" t="str">
        <f t="shared" si="8"/>
        <v/>
      </c>
      <c r="AF55" s="16" t="str">
        <f t="shared" si="9"/>
        <v/>
      </c>
      <c r="AG55" s="16" t="str">
        <f t="shared" si="10"/>
        <v/>
      </c>
      <c r="AH55" s="16" t="str">
        <f t="shared" si="11"/>
        <v/>
      </c>
      <c r="AI55" s="16" t="str">
        <f t="shared" si="12"/>
        <v/>
      </c>
      <c r="AJ55" s="16" t="str">
        <f t="shared" si="13"/>
        <v/>
      </c>
      <c r="AK55" s="16" t="str">
        <f t="shared" si="14"/>
        <v/>
      </c>
      <c r="AL55" s="16" t="str">
        <f t="shared" si="15"/>
        <v/>
      </c>
      <c r="AM55" s="16" t="str">
        <f t="shared" si="16"/>
        <v/>
      </c>
      <c r="AN55" s="16" t="str">
        <f t="shared" si="17"/>
        <v/>
      </c>
      <c r="AO55" s="16" t="str">
        <f t="shared" si="18"/>
        <v/>
      </c>
      <c r="AP55" s="16" t="str">
        <f t="shared" si="19"/>
        <v/>
      </c>
      <c r="AQ55" s="16" t="str">
        <f t="shared" si="20"/>
        <v/>
      </c>
      <c r="AR55" s="16" t="str">
        <f t="shared" si="21"/>
        <v/>
      </c>
      <c r="AS55" s="16" t="str">
        <f t="shared" si="22"/>
        <v/>
      </c>
      <c r="AT55" s="16" t="str">
        <f t="shared" si="23"/>
        <v/>
      </c>
      <c r="AU55" s="16" t="str">
        <f t="shared" si="24"/>
        <v/>
      </c>
      <c r="AV55" s="17"/>
      <c r="AY55" s="42"/>
      <c r="AZ55" s="42"/>
      <c r="BA55" s="42"/>
      <c r="BB55" s="58" t="str">
        <f t="shared" si="25"/>
        <v/>
      </c>
      <c r="BC55" s="58" t="str">
        <f>IF(ISBLANK($D55),"",CHOOSE($D55,Certification!$C$32,Certification!$C$48,Certification!$C$64,Certification!$C$80,Certification!$C$96))</f>
        <v/>
      </c>
      <c r="BD55" s="58" t="str">
        <f>IF(ISBLANK($D55),"",CHOOSE($D55,Certification!$C$33,Certification!$C$49,Certification!$C$65,Certification!$C$81,Certification!$C$97))</f>
        <v/>
      </c>
      <c r="BE55" s="58" t="str">
        <f>IF(ISBLANK($D55),"",CHOOSE($D55,Certification!$C$34,Certification!$C$50,Certification!$C$66,Certification!$C$82,Certification!$C$98))</f>
        <v/>
      </c>
      <c r="BF55" s="58" t="str">
        <f>IF(ISBLANK($D55),"",CHOOSE($D55,Certification!$C$35,Certification!$C$51,Certification!$C$67,Certification!$C$83,Certification!$C$99))</f>
        <v/>
      </c>
      <c r="BG55" s="58" t="str">
        <f>IF(ISBLANK($D55),"",CHOOSE($D55,Certification!$C$36,Certification!$C$52,Certification!$C$68,Certification!$C$84,Certification!$C$100))</f>
        <v/>
      </c>
      <c r="BH55" s="58" t="str">
        <f>IF(ISBLANK($D55),"",CHOOSE($D55,Certification!$C$37,Certification!$C$53,Certification!$C$69,Certification!$C$85,Certification!$C$101))</f>
        <v/>
      </c>
      <c r="BI55" s="174" t="str">
        <f>IF(ISBLANK($D55),"",CHOOSE($D55,Certification!$G$39,Certification!$G$55,Certification!$G$71,Certification!$G$87,Certification!$G$103))</f>
        <v/>
      </c>
      <c r="BJ55" s="174" t="str">
        <f>IF(ISBLANK($D55),"",CHOOSE($D55,Certification!$G$40,Certification!$G$56,Certification!$G$72,Certification!$G$88,Certification!$G$104))</f>
        <v/>
      </c>
      <c r="BK55" s="174" t="str">
        <f>IF(ISBLANK($D55),"",CHOOSE($D55,Certification!$G$41,Certification!$G$57,Certification!$G$73,Certification!$G$89,Certification!$G$105))</f>
        <v/>
      </c>
      <c r="BL55" s="58" t="str">
        <f>IF(ISBLANK($D55),"",CHOOSE($D55,IF(ISBLANK(Certification!$C$43),"",Certification!$C$43),IF(ISBLANK(Certification!$C$59),"",Certification!$C$59),IF(ISBLANK(Certification!$C$75),"",Certification!$C$75),IF(ISBLANK(Certification!$C$91),"",Certification!$C$91),IF(ISBLANK(Certification!$C$107),"",Certification!$C$107)))</f>
        <v/>
      </c>
      <c r="BM55" s="58" t="str">
        <f>IF(ISBLANK($D55),"",CHOOSE($D55,IF(ISBLANK(Certification!$C$45),"",Certification!$C$45),IF(ISBLANK(Certification!$C$61),"",Certification!$C$61),IF(ISBLANK(Certification!$C$77),"",Certification!$C$77),IF(ISBLANK(Certification!$C$93),"",Certification!$C$93),IF(ISBLANK(Certification!$C$109),"",Certification!$C$109)))</f>
        <v/>
      </c>
      <c r="BO55" s="20" t="s">
        <v>9</v>
      </c>
    </row>
    <row r="56" spans="1:67" s="18" customFormat="1" ht="25.5" x14ac:dyDescent="0.2">
      <c r="A56" s="53">
        <v>46</v>
      </c>
      <c r="B56" s="54" t="str">
        <f t="shared" si="2"/>
        <v/>
      </c>
      <c r="C56" s="229"/>
      <c r="D56" s="30"/>
      <c r="E56" s="232"/>
      <c r="F56" s="232"/>
      <c r="G56" s="232"/>
      <c r="H56" s="31"/>
      <c r="I56" s="30"/>
      <c r="J56" s="31"/>
      <c r="K56" s="31"/>
      <c r="L56" s="31"/>
      <c r="M56" s="49"/>
      <c r="N56" s="31"/>
      <c r="O56" s="49"/>
      <c r="P56" s="31"/>
      <c r="Q56" s="45"/>
      <c r="R56" s="30"/>
      <c r="S56" s="30"/>
      <c r="T56" s="223"/>
      <c r="U56" s="30"/>
      <c r="V56" s="30"/>
      <c r="W56" s="219"/>
      <c r="X56" s="226"/>
      <c r="Y56" s="15"/>
      <c r="Z56" s="16" t="str">
        <f t="shared" si="3"/>
        <v/>
      </c>
      <c r="AA56" s="16" t="str">
        <f t="shared" si="4"/>
        <v/>
      </c>
      <c r="AB56" s="16" t="str">
        <f t="shared" si="5"/>
        <v/>
      </c>
      <c r="AC56" s="16" t="str">
        <f t="shared" si="6"/>
        <v/>
      </c>
      <c r="AD56" s="16" t="str">
        <f t="shared" si="7"/>
        <v/>
      </c>
      <c r="AE56" s="16" t="str">
        <f t="shared" si="8"/>
        <v/>
      </c>
      <c r="AF56" s="16" t="str">
        <f t="shared" si="9"/>
        <v/>
      </c>
      <c r="AG56" s="16" t="str">
        <f t="shared" si="10"/>
        <v/>
      </c>
      <c r="AH56" s="16" t="str">
        <f t="shared" si="11"/>
        <v/>
      </c>
      <c r="AI56" s="16" t="str">
        <f t="shared" si="12"/>
        <v/>
      </c>
      <c r="AJ56" s="16" t="str">
        <f t="shared" si="13"/>
        <v/>
      </c>
      <c r="AK56" s="16" t="str">
        <f t="shared" si="14"/>
        <v/>
      </c>
      <c r="AL56" s="16" t="str">
        <f t="shared" si="15"/>
        <v/>
      </c>
      <c r="AM56" s="16" t="str">
        <f t="shared" si="16"/>
        <v/>
      </c>
      <c r="AN56" s="16" t="str">
        <f t="shared" si="17"/>
        <v/>
      </c>
      <c r="AO56" s="16" t="str">
        <f t="shared" si="18"/>
        <v/>
      </c>
      <c r="AP56" s="16" t="str">
        <f t="shared" si="19"/>
        <v/>
      </c>
      <c r="AQ56" s="16" t="str">
        <f t="shared" si="20"/>
        <v/>
      </c>
      <c r="AR56" s="16" t="str">
        <f t="shared" si="21"/>
        <v/>
      </c>
      <c r="AS56" s="16" t="str">
        <f t="shared" si="22"/>
        <v/>
      </c>
      <c r="AT56" s="16" t="str">
        <f t="shared" si="23"/>
        <v/>
      </c>
      <c r="AU56" s="16" t="str">
        <f t="shared" si="24"/>
        <v/>
      </c>
      <c r="AV56" s="17"/>
      <c r="AY56" s="42"/>
      <c r="AZ56" s="42"/>
      <c r="BA56" s="42"/>
      <c r="BB56" s="58" t="str">
        <f t="shared" si="25"/>
        <v/>
      </c>
      <c r="BC56" s="58" t="str">
        <f>IF(ISBLANK($D56),"",CHOOSE($D56,Certification!$C$32,Certification!$C$48,Certification!$C$64,Certification!$C$80,Certification!$C$96))</f>
        <v/>
      </c>
      <c r="BD56" s="58" t="str">
        <f>IF(ISBLANK($D56),"",CHOOSE($D56,Certification!$C$33,Certification!$C$49,Certification!$C$65,Certification!$C$81,Certification!$C$97))</f>
        <v/>
      </c>
      <c r="BE56" s="58" t="str">
        <f>IF(ISBLANK($D56),"",CHOOSE($D56,Certification!$C$34,Certification!$C$50,Certification!$C$66,Certification!$C$82,Certification!$C$98))</f>
        <v/>
      </c>
      <c r="BF56" s="58" t="str">
        <f>IF(ISBLANK($D56),"",CHOOSE($D56,Certification!$C$35,Certification!$C$51,Certification!$C$67,Certification!$C$83,Certification!$C$99))</f>
        <v/>
      </c>
      <c r="BG56" s="58" t="str">
        <f>IF(ISBLANK($D56),"",CHOOSE($D56,Certification!$C$36,Certification!$C$52,Certification!$C$68,Certification!$C$84,Certification!$C$100))</f>
        <v/>
      </c>
      <c r="BH56" s="58" t="str">
        <f>IF(ISBLANK($D56),"",CHOOSE($D56,Certification!$C$37,Certification!$C$53,Certification!$C$69,Certification!$C$85,Certification!$C$101))</f>
        <v/>
      </c>
      <c r="BI56" s="174" t="str">
        <f>IF(ISBLANK($D56),"",CHOOSE($D56,Certification!$G$39,Certification!$G$55,Certification!$G$71,Certification!$G$87,Certification!$G$103))</f>
        <v/>
      </c>
      <c r="BJ56" s="174" t="str">
        <f>IF(ISBLANK($D56),"",CHOOSE($D56,Certification!$G$40,Certification!$G$56,Certification!$G$72,Certification!$G$88,Certification!$G$104))</f>
        <v/>
      </c>
      <c r="BK56" s="174" t="str">
        <f>IF(ISBLANK($D56),"",CHOOSE($D56,Certification!$G$41,Certification!$G$57,Certification!$G$73,Certification!$G$89,Certification!$G$105))</f>
        <v/>
      </c>
      <c r="BL56" s="58" t="str">
        <f>IF(ISBLANK($D56),"",CHOOSE($D56,IF(ISBLANK(Certification!$C$43),"",Certification!$C$43),IF(ISBLANK(Certification!$C$59),"",Certification!$C$59),IF(ISBLANK(Certification!$C$75),"",Certification!$C$75),IF(ISBLANK(Certification!$C$91),"",Certification!$C$91),IF(ISBLANK(Certification!$C$107),"",Certification!$C$107)))</f>
        <v/>
      </c>
      <c r="BM56" s="58" t="str">
        <f>IF(ISBLANK($D56),"",CHOOSE($D56,IF(ISBLANK(Certification!$C$45),"",Certification!$C$45),IF(ISBLANK(Certification!$C$61),"",Certification!$C$61),IF(ISBLANK(Certification!$C$77),"",Certification!$C$77),IF(ISBLANK(Certification!$C$93),"",Certification!$C$93),IF(ISBLANK(Certification!$C$109),"",Certification!$C$109)))</f>
        <v/>
      </c>
      <c r="BO56" s="20" t="s">
        <v>9</v>
      </c>
    </row>
    <row r="57" spans="1:67" s="18" customFormat="1" ht="25.5" x14ac:dyDescent="0.2">
      <c r="A57" s="53">
        <v>47</v>
      </c>
      <c r="B57" s="54" t="str">
        <f t="shared" si="2"/>
        <v/>
      </c>
      <c r="C57" s="229"/>
      <c r="D57" s="30"/>
      <c r="E57" s="232"/>
      <c r="F57" s="232"/>
      <c r="G57" s="232"/>
      <c r="H57" s="31"/>
      <c r="I57" s="30"/>
      <c r="J57" s="31"/>
      <c r="K57" s="31"/>
      <c r="L57" s="31"/>
      <c r="M57" s="49"/>
      <c r="N57" s="31"/>
      <c r="O57" s="49"/>
      <c r="P57" s="31"/>
      <c r="Q57" s="45"/>
      <c r="R57" s="30"/>
      <c r="S57" s="30"/>
      <c r="T57" s="223"/>
      <c r="U57" s="30"/>
      <c r="V57" s="30"/>
      <c r="W57" s="219"/>
      <c r="X57" s="226"/>
      <c r="Y57" s="15"/>
      <c r="Z57" s="16" t="str">
        <f t="shared" si="3"/>
        <v/>
      </c>
      <c r="AA57" s="16" t="str">
        <f t="shared" si="4"/>
        <v/>
      </c>
      <c r="AB57" s="16" t="str">
        <f t="shared" si="5"/>
        <v/>
      </c>
      <c r="AC57" s="16" t="str">
        <f t="shared" si="6"/>
        <v/>
      </c>
      <c r="AD57" s="16" t="str">
        <f t="shared" si="7"/>
        <v/>
      </c>
      <c r="AE57" s="16" t="str">
        <f t="shared" si="8"/>
        <v/>
      </c>
      <c r="AF57" s="16" t="str">
        <f t="shared" si="9"/>
        <v/>
      </c>
      <c r="AG57" s="16" t="str">
        <f t="shared" si="10"/>
        <v/>
      </c>
      <c r="AH57" s="16" t="str">
        <f t="shared" si="11"/>
        <v/>
      </c>
      <c r="AI57" s="16" t="str">
        <f t="shared" si="12"/>
        <v/>
      </c>
      <c r="AJ57" s="16" t="str">
        <f t="shared" si="13"/>
        <v/>
      </c>
      <c r="AK57" s="16" t="str">
        <f t="shared" si="14"/>
        <v/>
      </c>
      <c r="AL57" s="16" t="str">
        <f t="shared" si="15"/>
        <v/>
      </c>
      <c r="AM57" s="16" t="str">
        <f t="shared" si="16"/>
        <v/>
      </c>
      <c r="AN57" s="16" t="str">
        <f t="shared" si="17"/>
        <v/>
      </c>
      <c r="AO57" s="16" t="str">
        <f t="shared" si="18"/>
        <v/>
      </c>
      <c r="AP57" s="16" t="str">
        <f t="shared" si="19"/>
        <v/>
      </c>
      <c r="AQ57" s="16" t="str">
        <f t="shared" si="20"/>
        <v/>
      </c>
      <c r="AR57" s="16" t="str">
        <f t="shared" si="21"/>
        <v/>
      </c>
      <c r="AS57" s="16" t="str">
        <f t="shared" si="22"/>
        <v/>
      </c>
      <c r="AT57" s="16" t="str">
        <f t="shared" si="23"/>
        <v/>
      </c>
      <c r="AU57" s="16" t="str">
        <f t="shared" si="24"/>
        <v/>
      </c>
      <c r="AV57" s="17"/>
      <c r="AY57" s="42"/>
      <c r="AZ57" s="42"/>
      <c r="BA57" s="42"/>
      <c r="BB57" s="58" t="str">
        <f t="shared" si="25"/>
        <v/>
      </c>
      <c r="BC57" s="58" t="str">
        <f>IF(ISBLANK($D57),"",CHOOSE($D57,Certification!$C$32,Certification!$C$48,Certification!$C$64,Certification!$C$80,Certification!$C$96))</f>
        <v/>
      </c>
      <c r="BD57" s="58" t="str">
        <f>IF(ISBLANK($D57),"",CHOOSE($D57,Certification!$C$33,Certification!$C$49,Certification!$C$65,Certification!$C$81,Certification!$C$97))</f>
        <v/>
      </c>
      <c r="BE57" s="58" t="str">
        <f>IF(ISBLANK($D57),"",CHOOSE($D57,Certification!$C$34,Certification!$C$50,Certification!$C$66,Certification!$C$82,Certification!$C$98))</f>
        <v/>
      </c>
      <c r="BF57" s="58" t="str">
        <f>IF(ISBLANK($D57),"",CHOOSE($D57,Certification!$C$35,Certification!$C$51,Certification!$C$67,Certification!$C$83,Certification!$C$99))</f>
        <v/>
      </c>
      <c r="BG57" s="58" t="str">
        <f>IF(ISBLANK($D57),"",CHOOSE($D57,Certification!$C$36,Certification!$C$52,Certification!$C$68,Certification!$C$84,Certification!$C$100))</f>
        <v/>
      </c>
      <c r="BH57" s="58" t="str">
        <f>IF(ISBLANK($D57),"",CHOOSE($D57,Certification!$C$37,Certification!$C$53,Certification!$C$69,Certification!$C$85,Certification!$C$101))</f>
        <v/>
      </c>
      <c r="BI57" s="174" t="str">
        <f>IF(ISBLANK($D57),"",CHOOSE($D57,Certification!$G$39,Certification!$G$55,Certification!$G$71,Certification!$G$87,Certification!$G$103))</f>
        <v/>
      </c>
      <c r="BJ57" s="174" t="str">
        <f>IF(ISBLANK($D57),"",CHOOSE($D57,Certification!$G$40,Certification!$G$56,Certification!$G$72,Certification!$G$88,Certification!$G$104))</f>
        <v/>
      </c>
      <c r="BK57" s="174" t="str">
        <f>IF(ISBLANK($D57),"",CHOOSE($D57,Certification!$G$41,Certification!$G$57,Certification!$G$73,Certification!$G$89,Certification!$G$105))</f>
        <v/>
      </c>
      <c r="BL57" s="58" t="str">
        <f>IF(ISBLANK($D57),"",CHOOSE($D57,IF(ISBLANK(Certification!$C$43),"",Certification!$C$43),IF(ISBLANK(Certification!$C$59),"",Certification!$C$59),IF(ISBLANK(Certification!$C$75),"",Certification!$C$75),IF(ISBLANK(Certification!$C$91),"",Certification!$C$91),IF(ISBLANK(Certification!$C$107),"",Certification!$C$107)))</f>
        <v/>
      </c>
      <c r="BM57" s="58" t="str">
        <f>IF(ISBLANK($D57),"",CHOOSE($D57,IF(ISBLANK(Certification!$C$45),"",Certification!$C$45),IF(ISBLANK(Certification!$C$61),"",Certification!$C$61),IF(ISBLANK(Certification!$C$77),"",Certification!$C$77),IF(ISBLANK(Certification!$C$93),"",Certification!$C$93),IF(ISBLANK(Certification!$C$109),"",Certification!$C$109)))</f>
        <v/>
      </c>
      <c r="BO57" s="20" t="s">
        <v>9</v>
      </c>
    </row>
    <row r="58" spans="1:67" s="18" customFormat="1" ht="25.5" x14ac:dyDescent="0.2">
      <c r="A58" s="53">
        <v>48</v>
      </c>
      <c r="B58" s="54" t="str">
        <f t="shared" si="2"/>
        <v/>
      </c>
      <c r="C58" s="229"/>
      <c r="D58" s="30"/>
      <c r="E58" s="232"/>
      <c r="F58" s="232"/>
      <c r="G58" s="232"/>
      <c r="H58" s="31"/>
      <c r="I58" s="30"/>
      <c r="J58" s="31"/>
      <c r="K58" s="31"/>
      <c r="L58" s="31"/>
      <c r="M58" s="49"/>
      <c r="N58" s="31"/>
      <c r="O58" s="49"/>
      <c r="P58" s="31"/>
      <c r="Q58" s="45"/>
      <c r="R58" s="30"/>
      <c r="S58" s="30"/>
      <c r="T58" s="223"/>
      <c r="U58" s="30"/>
      <c r="V58" s="30"/>
      <c r="W58" s="219"/>
      <c r="X58" s="226"/>
      <c r="Y58" s="15"/>
      <c r="Z58" s="16" t="str">
        <f t="shared" si="3"/>
        <v/>
      </c>
      <c r="AA58" s="16" t="str">
        <f t="shared" si="4"/>
        <v/>
      </c>
      <c r="AB58" s="16" t="str">
        <f t="shared" si="5"/>
        <v/>
      </c>
      <c r="AC58" s="16" t="str">
        <f t="shared" si="6"/>
        <v/>
      </c>
      <c r="AD58" s="16" t="str">
        <f t="shared" si="7"/>
        <v/>
      </c>
      <c r="AE58" s="16" t="str">
        <f t="shared" si="8"/>
        <v/>
      </c>
      <c r="AF58" s="16" t="str">
        <f t="shared" si="9"/>
        <v/>
      </c>
      <c r="AG58" s="16" t="str">
        <f t="shared" si="10"/>
        <v/>
      </c>
      <c r="AH58" s="16" t="str">
        <f t="shared" si="11"/>
        <v/>
      </c>
      <c r="AI58" s="16" t="str">
        <f t="shared" si="12"/>
        <v/>
      </c>
      <c r="AJ58" s="16" t="str">
        <f t="shared" si="13"/>
        <v/>
      </c>
      <c r="AK58" s="16" t="str">
        <f t="shared" si="14"/>
        <v/>
      </c>
      <c r="AL58" s="16" t="str">
        <f t="shared" si="15"/>
        <v/>
      </c>
      <c r="AM58" s="16" t="str">
        <f t="shared" si="16"/>
        <v/>
      </c>
      <c r="AN58" s="16" t="str">
        <f t="shared" si="17"/>
        <v/>
      </c>
      <c r="AO58" s="16" t="str">
        <f t="shared" si="18"/>
        <v/>
      </c>
      <c r="AP58" s="16" t="str">
        <f t="shared" si="19"/>
        <v/>
      </c>
      <c r="AQ58" s="16" t="str">
        <f t="shared" si="20"/>
        <v/>
      </c>
      <c r="AR58" s="16" t="str">
        <f t="shared" si="21"/>
        <v/>
      </c>
      <c r="AS58" s="16" t="str">
        <f t="shared" si="22"/>
        <v/>
      </c>
      <c r="AT58" s="16" t="str">
        <f t="shared" si="23"/>
        <v/>
      </c>
      <c r="AU58" s="16" t="str">
        <f t="shared" si="24"/>
        <v/>
      </c>
      <c r="AV58" s="17"/>
      <c r="AY58" s="42"/>
      <c r="AZ58" s="42"/>
      <c r="BA58" s="42"/>
      <c r="BB58" s="58" t="str">
        <f t="shared" si="25"/>
        <v/>
      </c>
      <c r="BC58" s="58" t="str">
        <f>IF(ISBLANK($D58),"",CHOOSE($D58,Certification!$C$32,Certification!$C$48,Certification!$C$64,Certification!$C$80,Certification!$C$96))</f>
        <v/>
      </c>
      <c r="BD58" s="58" t="str">
        <f>IF(ISBLANK($D58),"",CHOOSE($D58,Certification!$C$33,Certification!$C$49,Certification!$C$65,Certification!$C$81,Certification!$C$97))</f>
        <v/>
      </c>
      <c r="BE58" s="58" t="str">
        <f>IF(ISBLANK($D58),"",CHOOSE($D58,Certification!$C$34,Certification!$C$50,Certification!$C$66,Certification!$C$82,Certification!$C$98))</f>
        <v/>
      </c>
      <c r="BF58" s="58" t="str">
        <f>IF(ISBLANK($D58),"",CHOOSE($D58,Certification!$C$35,Certification!$C$51,Certification!$C$67,Certification!$C$83,Certification!$C$99))</f>
        <v/>
      </c>
      <c r="BG58" s="58" t="str">
        <f>IF(ISBLANK($D58),"",CHOOSE($D58,Certification!$C$36,Certification!$C$52,Certification!$C$68,Certification!$C$84,Certification!$C$100))</f>
        <v/>
      </c>
      <c r="BH58" s="58" t="str">
        <f>IF(ISBLANK($D58),"",CHOOSE($D58,Certification!$C$37,Certification!$C$53,Certification!$C$69,Certification!$C$85,Certification!$C$101))</f>
        <v/>
      </c>
      <c r="BI58" s="174" t="str">
        <f>IF(ISBLANK($D58),"",CHOOSE($D58,Certification!$G$39,Certification!$G$55,Certification!$G$71,Certification!$G$87,Certification!$G$103))</f>
        <v/>
      </c>
      <c r="BJ58" s="174" t="str">
        <f>IF(ISBLANK($D58),"",CHOOSE($D58,Certification!$G$40,Certification!$G$56,Certification!$G$72,Certification!$G$88,Certification!$G$104))</f>
        <v/>
      </c>
      <c r="BK58" s="174" t="str">
        <f>IF(ISBLANK($D58),"",CHOOSE($D58,Certification!$G$41,Certification!$G$57,Certification!$G$73,Certification!$G$89,Certification!$G$105))</f>
        <v/>
      </c>
      <c r="BL58" s="58" t="str">
        <f>IF(ISBLANK($D58),"",CHOOSE($D58,IF(ISBLANK(Certification!$C$43),"",Certification!$C$43),IF(ISBLANK(Certification!$C$59),"",Certification!$C$59),IF(ISBLANK(Certification!$C$75),"",Certification!$C$75),IF(ISBLANK(Certification!$C$91),"",Certification!$C$91),IF(ISBLANK(Certification!$C$107),"",Certification!$C$107)))</f>
        <v/>
      </c>
      <c r="BM58" s="58" t="str">
        <f>IF(ISBLANK($D58),"",CHOOSE($D58,IF(ISBLANK(Certification!$C$45),"",Certification!$C$45),IF(ISBLANK(Certification!$C$61),"",Certification!$C$61),IF(ISBLANK(Certification!$C$77),"",Certification!$C$77),IF(ISBLANK(Certification!$C$93),"",Certification!$C$93),IF(ISBLANK(Certification!$C$109),"",Certification!$C$109)))</f>
        <v/>
      </c>
      <c r="BO58" s="20" t="s">
        <v>9</v>
      </c>
    </row>
    <row r="59" spans="1:67" s="18" customFormat="1" ht="25.5" x14ac:dyDescent="0.2">
      <c r="A59" s="53">
        <v>49</v>
      </c>
      <c r="B59" s="54" t="str">
        <f t="shared" si="2"/>
        <v/>
      </c>
      <c r="C59" s="229"/>
      <c r="D59" s="30"/>
      <c r="E59" s="232"/>
      <c r="F59" s="232"/>
      <c r="G59" s="232"/>
      <c r="H59" s="31"/>
      <c r="I59" s="30"/>
      <c r="J59" s="31"/>
      <c r="K59" s="31"/>
      <c r="L59" s="31"/>
      <c r="M59" s="49"/>
      <c r="N59" s="31"/>
      <c r="O59" s="49"/>
      <c r="P59" s="31"/>
      <c r="Q59" s="45"/>
      <c r="R59" s="30"/>
      <c r="S59" s="30"/>
      <c r="T59" s="223"/>
      <c r="U59" s="30"/>
      <c r="V59" s="30"/>
      <c r="W59" s="219"/>
      <c r="X59" s="226"/>
      <c r="Y59" s="15"/>
      <c r="Z59" s="16" t="str">
        <f t="shared" si="3"/>
        <v/>
      </c>
      <c r="AA59" s="16" t="str">
        <f t="shared" si="4"/>
        <v/>
      </c>
      <c r="AB59" s="16" t="str">
        <f t="shared" si="5"/>
        <v/>
      </c>
      <c r="AC59" s="16" t="str">
        <f t="shared" si="6"/>
        <v/>
      </c>
      <c r="AD59" s="16" t="str">
        <f t="shared" si="7"/>
        <v/>
      </c>
      <c r="AE59" s="16" t="str">
        <f t="shared" si="8"/>
        <v/>
      </c>
      <c r="AF59" s="16" t="str">
        <f t="shared" si="9"/>
        <v/>
      </c>
      <c r="AG59" s="16" t="str">
        <f t="shared" si="10"/>
        <v/>
      </c>
      <c r="AH59" s="16" t="str">
        <f t="shared" si="11"/>
        <v/>
      </c>
      <c r="AI59" s="16" t="str">
        <f t="shared" si="12"/>
        <v/>
      </c>
      <c r="AJ59" s="16" t="str">
        <f t="shared" si="13"/>
        <v/>
      </c>
      <c r="AK59" s="16" t="str">
        <f t="shared" si="14"/>
        <v/>
      </c>
      <c r="AL59" s="16" t="str">
        <f t="shared" si="15"/>
        <v/>
      </c>
      <c r="AM59" s="16" t="str">
        <f t="shared" si="16"/>
        <v/>
      </c>
      <c r="AN59" s="16" t="str">
        <f t="shared" si="17"/>
        <v/>
      </c>
      <c r="AO59" s="16" t="str">
        <f t="shared" si="18"/>
        <v/>
      </c>
      <c r="AP59" s="16" t="str">
        <f t="shared" si="19"/>
        <v/>
      </c>
      <c r="AQ59" s="16" t="str">
        <f t="shared" si="20"/>
        <v/>
      </c>
      <c r="AR59" s="16" t="str">
        <f t="shared" si="21"/>
        <v/>
      </c>
      <c r="AS59" s="16" t="str">
        <f t="shared" si="22"/>
        <v/>
      </c>
      <c r="AT59" s="16" t="str">
        <f t="shared" si="23"/>
        <v/>
      </c>
      <c r="AU59" s="16" t="str">
        <f t="shared" si="24"/>
        <v/>
      </c>
      <c r="AV59" s="17"/>
      <c r="AY59" s="42"/>
      <c r="AZ59" s="42"/>
      <c r="BA59" s="42"/>
      <c r="BB59" s="58" t="str">
        <f t="shared" si="25"/>
        <v/>
      </c>
      <c r="BC59" s="58" t="str">
        <f>IF(ISBLANK($D59),"",CHOOSE($D59,Certification!$C$32,Certification!$C$48,Certification!$C$64,Certification!$C$80,Certification!$C$96))</f>
        <v/>
      </c>
      <c r="BD59" s="58" t="str">
        <f>IF(ISBLANK($D59),"",CHOOSE($D59,Certification!$C$33,Certification!$C$49,Certification!$C$65,Certification!$C$81,Certification!$C$97))</f>
        <v/>
      </c>
      <c r="BE59" s="58" t="str">
        <f>IF(ISBLANK($D59),"",CHOOSE($D59,Certification!$C$34,Certification!$C$50,Certification!$C$66,Certification!$C$82,Certification!$C$98))</f>
        <v/>
      </c>
      <c r="BF59" s="58" t="str">
        <f>IF(ISBLANK($D59),"",CHOOSE($D59,Certification!$C$35,Certification!$C$51,Certification!$C$67,Certification!$C$83,Certification!$C$99))</f>
        <v/>
      </c>
      <c r="BG59" s="58" t="str">
        <f>IF(ISBLANK($D59),"",CHOOSE($D59,Certification!$C$36,Certification!$C$52,Certification!$C$68,Certification!$C$84,Certification!$C$100))</f>
        <v/>
      </c>
      <c r="BH59" s="58" t="str">
        <f>IF(ISBLANK($D59),"",CHOOSE($D59,Certification!$C$37,Certification!$C$53,Certification!$C$69,Certification!$C$85,Certification!$C$101))</f>
        <v/>
      </c>
      <c r="BI59" s="174" t="str">
        <f>IF(ISBLANK($D59),"",CHOOSE($D59,Certification!$G$39,Certification!$G$55,Certification!$G$71,Certification!$G$87,Certification!$G$103))</f>
        <v/>
      </c>
      <c r="BJ59" s="174" t="str">
        <f>IF(ISBLANK($D59),"",CHOOSE($D59,Certification!$G$40,Certification!$G$56,Certification!$G$72,Certification!$G$88,Certification!$G$104))</f>
        <v/>
      </c>
      <c r="BK59" s="174" t="str">
        <f>IF(ISBLANK($D59),"",CHOOSE($D59,Certification!$G$41,Certification!$G$57,Certification!$G$73,Certification!$G$89,Certification!$G$105))</f>
        <v/>
      </c>
      <c r="BL59" s="58" t="str">
        <f>IF(ISBLANK($D59),"",CHOOSE($D59,IF(ISBLANK(Certification!$C$43),"",Certification!$C$43),IF(ISBLANK(Certification!$C$59),"",Certification!$C$59),IF(ISBLANK(Certification!$C$75),"",Certification!$C$75),IF(ISBLANK(Certification!$C$91),"",Certification!$C$91),IF(ISBLANK(Certification!$C$107),"",Certification!$C$107)))</f>
        <v/>
      </c>
      <c r="BM59" s="58" t="str">
        <f>IF(ISBLANK($D59),"",CHOOSE($D59,IF(ISBLANK(Certification!$C$45),"",Certification!$C$45),IF(ISBLANK(Certification!$C$61),"",Certification!$C$61),IF(ISBLANK(Certification!$C$77),"",Certification!$C$77),IF(ISBLANK(Certification!$C$93),"",Certification!$C$93),IF(ISBLANK(Certification!$C$109),"",Certification!$C$109)))</f>
        <v/>
      </c>
      <c r="BO59" s="20" t="s">
        <v>9</v>
      </c>
    </row>
    <row r="60" spans="1:67" s="18" customFormat="1" ht="25.5" x14ac:dyDescent="0.2">
      <c r="A60" s="53">
        <v>50</v>
      </c>
      <c r="B60" s="54" t="str">
        <f t="shared" si="2"/>
        <v/>
      </c>
      <c r="C60" s="229"/>
      <c r="D60" s="30"/>
      <c r="E60" s="232"/>
      <c r="F60" s="232"/>
      <c r="G60" s="232"/>
      <c r="H60" s="31"/>
      <c r="I60" s="30"/>
      <c r="J60" s="31"/>
      <c r="K60" s="31"/>
      <c r="L60" s="31"/>
      <c r="M60" s="49"/>
      <c r="N60" s="31"/>
      <c r="O60" s="49"/>
      <c r="P60" s="31"/>
      <c r="Q60" s="45"/>
      <c r="R60" s="30"/>
      <c r="S60" s="30"/>
      <c r="T60" s="223"/>
      <c r="U60" s="30"/>
      <c r="V60" s="30"/>
      <c r="W60" s="219"/>
      <c r="X60" s="226"/>
      <c r="Y60" s="15"/>
      <c r="Z60" s="16" t="str">
        <f t="shared" si="3"/>
        <v/>
      </c>
      <c r="AA60" s="16" t="str">
        <f t="shared" si="4"/>
        <v/>
      </c>
      <c r="AB60" s="16" t="str">
        <f t="shared" si="5"/>
        <v/>
      </c>
      <c r="AC60" s="16" t="str">
        <f t="shared" si="6"/>
        <v/>
      </c>
      <c r="AD60" s="16" t="str">
        <f t="shared" si="7"/>
        <v/>
      </c>
      <c r="AE60" s="16" t="str">
        <f t="shared" si="8"/>
        <v/>
      </c>
      <c r="AF60" s="16" t="str">
        <f t="shared" si="9"/>
        <v/>
      </c>
      <c r="AG60" s="16" t="str">
        <f t="shared" si="10"/>
        <v/>
      </c>
      <c r="AH60" s="16" t="str">
        <f t="shared" si="11"/>
        <v/>
      </c>
      <c r="AI60" s="16" t="str">
        <f t="shared" si="12"/>
        <v/>
      </c>
      <c r="AJ60" s="16" t="str">
        <f t="shared" si="13"/>
        <v/>
      </c>
      <c r="AK60" s="16" t="str">
        <f t="shared" si="14"/>
        <v/>
      </c>
      <c r="AL60" s="16" t="str">
        <f t="shared" si="15"/>
        <v/>
      </c>
      <c r="AM60" s="16" t="str">
        <f t="shared" si="16"/>
        <v/>
      </c>
      <c r="AN60" s="16" t="str">
        <f t="shared" si="17"/>
        <v/>
      </c>
      <c r="AO60" s="16" t="str">
        <f t="shared" si="18"/>
        <v/>
      </c>
      <c r="AP60" s="16" t="str">
        <f t="shared" si="19"/>
        <v/>
      </c>
      <c r="AQ60" s="16" t="str">
        <f t="shared" si="20"/>
        <v/>
      </c>
      <c r="AR60" s="16" t="str">
        <f t="shared" si="21"/>
        <v/>
      </c>
      <c r="AS60" s="16" t="str">
        <f t="shared" si="22"/>
        <v/>
      </c>
      <c r="AT60" s="16" t="str">
        <f t="shared" si="23"/>
        <v/>
      </c>
      <c r="AU60" s="16" t="str">
        <f t="shared" si="24"/>
        <v/>
      </c>
      <c r="AV60" s="17"/>
      <c r="AY60" s="42"/>
      <c r="AZ60" s="42"/>
      <c r="BA60" s="42"/>
      <c r="BB60" s="58" t="str">
        <f t="shared" si="25"/>
        <v/>
      </c>
      <c r="BC60" s="58" t="str">
        <f>IF(ISBLANK($D60),"",CHOOSE($D60,Certification!$C$32,Certification!$C$48,Certification!$C$64,Certification!$C$80,Certification!$C$96))</f>
        <v/>
      </c>
      <c r="BD60" s="58" t="str">
        <f>IF(ISBLANK($D60),"",CHOOSE($D60,Certification!$C$33,Certification!$C$49,Certification!$C$65,Certification!$C$81,Certification!$C$97))</f>
        <v/>
      </c>
      <c r="BE60" s="58" t="str">
        <f>IF(ISBLANK($D60),"",CHOOSE($D60,Certification!$C$34,Certification!$C$50,Certification!$C$66,Certification!$C$82,Certification!$C$98))</f>
        <v/>
      </c>
      <c r="BF60" s="58" t="str">
        <f>IF(ISBLANK($D60),"",CHOOSE($D60,Certification!$C$35,Certification!$C$51,Certification!$C$67,Certification!$C$83,Certification!$C$99))</f>
        <v/>
      </c>
      <c r="BG60" s="58" t="str">
        <f>IF(ISBLANK($D60),"",CHOOSE($D60,Certification!$C$36,Certification!$C$52,Certification!$C$68,Certification!$C$84,Certification!$C$100))</f>
        <v/>
      </c>
      <c r="BH60" s="58" t="str">
        <f>IF(ISBLANK($D60),"",CHOOSE($D60,Certification!$C$37,Certification!$C$53,Certification!$C$69,Certification!$C$85,Certification!$C$101))</f>
        <v/>
      </c>
      <c r="BI60" s="174" t="str">
        <f>IF(ISBLANK($D60),"",CHOOSE($D60,Certification!$G$39,Certification!$G$55,Certification!$G$71,Certification!$G$87,Certification!$G$103))</f>
        <v/>
      </c>
      <c r="BJ60" s="174" t="str">
        <f>IF(ISBLANK($D60),"",CHOOSE($D60,Certification!$G$40,Certification!$G$56,Certification!$G$72,Certification!$G$88,Certification!$G$104))</f>
        <v/>
      </c>
      <c r="BK60" s="174" t="str">
        <f>IF(ISBLANK($D60),"",CHOOSE($D60,Certification!$G$41,Certification!$G$57,Certification!$G$73,Certification!$G$89,Certification!$G$105))</f>
        <v/>
      </c>
      <c r="BL60" s="58" t="str">
        <f>IF(ISBLANK($D60),"",CHOOSE($D60,IF(ISBLANK(Certification!$C$43),"",Certification!$C$43),IF(ISBLANK(Certification!$C$59),"",Certification!$C$59),IF(ISBLANK(Certification!$C$75),"",Certification!$C$75),IF(ISBLANK(Certification!$C$91),"",Certification!$C$91),IF(ISBLANK(Certification!$C$107),"",Certification!$C$107)))</f>
        <v/>
      </c>
      <c r="BM60" s="58" t="str">
        <f>IF(ISBLANK($D60),"",CHOOSE($D60,IF(ISBLANK(Certification!$C$45),"",Certification!$C$45),IF(ISBLANK(Certification!$C$61),"",Certification!$C$61),IF(ISBLANK(Certification!$C$77),"",Certification!$C$77),IF(ISBLANK(Certification!$C$93),"",Certification!$C$93),IF(ISBLANK(Certification!$C$109),"",Certification!$C$109)))</f>
        <v/>
      </c>
      <c r="BO60" s="20" t="s">
        <v>9</v>
      </c>
    </row>
    <row r="61" spans="1:67" s="18" customFormat="1" ht="25.5" x14ac:dyDescent="0.2">
      <c r="A61" s="53">
        <v>51</v>
      </c>
      <c r="B61" s="54" t="str">
        <f t="shared" si="2"/>
        <v/>
      </c>
      <c r="C61" s="229"/>
      <c r="D61" s="30"/>
      <c r="E61" s="232"/>
      <c r="F61" s="232"/>
      <c r="G61" s="232"/>
      <c r="H61" s="31"/>
      <c r="I61" s="30"/>
      <c r="J61" s="31"/>
      <c r="K61" s="31"/>
      <c r="L61" s="31"/>
      <c r="M61" s="49"/>
      <c r="N61" s="31"/>
      <c r="O61" s="49"/>
      <c r="P61" s="31"/>
      <c r="Q61" s="45"/>
      <c r="R61" s="30"/>
      <c r="S61" s="30"/>
      <c r="T61" s="223"/>
      <c r="U61" s="30"/>
      <c r="V61" s="30"/>
      <c r="W61" s="219"/>
      <c r="X61" s="226"/>
      <c r="Y61" s="15"/>
      <c r="Z61" s="16" t="str">
        <f t="shared" si="3"/>
        <v/>
      </c>
      <c r="AA61" s="16" t="str">
        <f t="shared" si="4"/>
        <v/>
      </c>
      <c r="AB61" s="16" t="str">
        <f t="shared" si="5"/>
        <v/>
      </c>
      <c r="AC61" s="16" t="str">
        <f t="shared" si="6"/>
        <v/>
      </c>
      <c r="AD61" s="16" t="str">
        <f t="shared" si="7"/>
        <v/>
      </c>
      <c r="AE61" s="16" t="str">
        <f t="shared" si="8"/>
        <v/>
      </c>
      <c r="AF61" s="16" t="str">
        <f t="shared" si="9"/>
        <v/>
      </c>
      <c r="AG61" s="16" t="str">
        <f t="shared" si="10"/>
        <v/>
      </c>
      <c r="AH61" s="16" t="str">
        <f t="shared" si="11"/>
        <v/>
      </c>
      <c r="AI61" s="16" t="str">
        <f t="shared" si="12"/>
        <v/>
      </c>
      <c r="AJ61" s="16" t="str">
        <f t="shared" si="13"/>
        <v/>
      </c>
      <c r="AK61" s="16" t="str">
        <f t="shared" si="14"/>
        <v/>
      </c>
      <c r="AL61" s="16" t="str">
        <f t="shared" si="15"/>
        <v/>
      </c>
      <c r="AM61" s="16" t="str">
        <f t="shared" si="16"/>
        <v/>
      </c>
      <c r="AN61" s="16" t="str">
        <f t="shared" si="17"/>
        <v/>
      </c>
      <c r="AO61" s="16" t="str">
        <f t="shared" si="18"/>
        <v/>
      </c>
      <c r="AP61" s="16" t="str">
        <f t="shared" si="19"/>
        <v/>
      </c>
      <c r="AQ61" s="16" t="str">
        <f t="shared" si="20"/>
        <v/>
      </c>
      <c r="AR61" s="16" t="str">
        <f t="shared" si="21"/>
        <v/>
      </c>
      <c r="AS61" s="16" t="str">
        <f t="shared" si="22"/>
        <v/>
      </c>
      <c r="AT61" s="16" t="str">
        <f t="shared" si="23"/>
        <v/>
      </c>
      <c r="AU61" s="16" t="str">
        <f t="shared" si="24"/>
        <v/>
      </c>
      <c r="AV61" s="17"/>
      <c r="AY61" s="42"/>
      <c r="AZ61" s="42"/>
      <c r="BA61" s="42"/>
      <c r="BB61" s="58" t="str">
        <f t="shared" si="25"/>
        <v/>
      </c>
      <c r="BC61" s="58" t="str">
        <f>IF(ISBLANK($D61),"",CHOOSE($D61,Certification!$C$32,Certification!$C$48,Certification!$C$64,Certification!$C$80,Certification!$C$96))</f>
        <v/>
      </c>
      <c r="BD61" s="58" t="str">
        <f>IF(ISBLANK($D61),"",CHOOSE($D61,Certification!$C$33,Certification!$C$49,Certification!$C$65,Certification!$C$81,Certification!$C$97))</f>
        <v/>
      </c>
      <c r="BE61" s="58" t="str">
        <f>IF(ISBLANK($D61),"",CHOOSE($D61,Certification!$C$34,Certification!$C$50,Certification!$C$66,Certification!$C$82,Certification!$C$98))</f>
        <v/>
      </c>
      <c r="BF61" s="58" t="str">
        <f>IF(ISBLANK($D61),"",CHOOSE($D61,Certification!$C$35,Certification!$C$51,Certification!$C$67,Certification!$C$83,Certification!$C$99))</f>
        <v/>
      </c>
      <c r="BG61" s="58" t="str">
        <f>IF(ISBLANK($D61),"",CHOOSE($D61,Certification!$C$36,Certification!$C$52,Certification!$C$68,Certification!$C$84,Certification!$C$100))</f>
        <v/>
      </c>
      <c r="BH61" s="58" t="str">
        <f>IF(ISBLANK($D61),"",CHOOSE($D61,Certification!$C$37,Certification!$C$53,Certification!$C$69,Certification!$C$85,Certification!$C$101))</f>
        <v/>
      </c>
      <c r="BI61" s="174" t="str">
        <f>IF(ISBLANK($D61),"",CHOOSE($D61,Certification!$G$39,Certification!$G$55,Certification!$G$71,Certification!$G$87,Certification!$G$103))</f>
        <v/>
      </c>
      <c r="BJ61" s="174" t="str">
        <f>IF(ISBLANK($D61),"",CHOOSE($D61,Certification!$G$40,Certification!$G$56,Certification!$G$72,Certification!$G$88,Certification!$G$104))</f>
        <v/>
      </c>
      <c r="BK61" s="174" t="str">
        <f>IF(ISBLANK($D61),"",CHOOSE($D61,Certification!$G$41,Certification!$G$57,Certification!$G$73,Certification!$G$89,Certification!$G$105))</f>
        <v/>
      </c>
      <c r="BL61" s="58" t="str">
        <f>IF(ISBLANK($D61),"",CHOOSE($D61,IF(ISBLANK(Certification!$C$43),"",Certification!$C$43),IF(ISBLANK(Certification!$C$59),"",Certification!$C$59),IF(ISBLANK(Certification!$C$75),"",Certification!$C$75),IF(ISBLANK(Certification!$C$91),"",Certification!$C$91),IF(ISBLANK(Certification!$C$107),"",Certification!$C$107)))</f>
        <v/>
      </c>
      <c r="BM61" s="58" t="str">
        <f>IF(ISBLANK($D61),"",CHOOSE($D61,IF(ISBLANK(Certification!$C$45),"",Certification!$C$45),IF(ISBLANK(Certification!$C$61),"",Certification!$C$61),IF(ISBLANK(Certification!$C$77),"",Certification!$C$77),IF(ISBLANK(Certification!$C$93),"",Certification!$C$93),IF(ISBLANK(Certification!$C$109),"",Certification!$C$109)))</f>
        <v/>
      </c>
      <c r="BO61" s="20" t="s">
        <v>9</v>
      </c>
    </row>
    <row r="62" spans="1:67" s="18" customFormat="1" ht="25.5" x14ac:dyDescent="0.2">
      <c r="A62" s="53">
        <v>52</v>
      </c>
      <c r="B62" s="54" t="str">
        <f t="shared" si="2"/>
        <v/>
      </c>
      <c r="C62" s="229"/>
      <c r="D62" s="30"/>
      <c r="E62" s="232"/>
      <c r="F62" s="232"/>
      <c r="G62" s="232"/>
      <c r="H62" s="31"/>
      <c r="I62" s="30"/>
      <c r="J62" s="31"/>
      <c r="K62" s="31"/>
      <c r="L62" s="31"/>
      <c r="M62" s="49"/>
      <c r="N62" s="31"/>
      <c r="O62" s="49"/>
      <c r="P62" s="31"/>
      <c r="Q62" s="45"/>
      <c r="R62" s="30"/>
      <c r="S62" s="30"/>
      <c r="T62" s="223"/>
      <c r="U62" s="30"/>
      <c r="V62" s="30"/>
      <c r="W62" s="219"/>
      <c r="X62" s="226"/>
      <c r="Y62" s="15"/>
      <c r="Z62" s="16" t="str">
        <f t="shared" si="3"/>
        <v/>
      </c>
      <c r="AA62" s="16" t="str">
        <f t="shared" si="4"/>
        <v/>
      </c>
      <c r="AB62" s="16" t="str">
        <f t="shared" si="5"/>
        <v/>
      </c>
      <c r="AC62" s="16" t="str">
        <f t="shared" si="6"/>
        <v/>
      </c>
      <c r="AD62" s="16" t="str">
        <f t="shared" si="7"/>
        <v/>
      </c>
      <c r="AE62" s="16" t="str">
        <f t="shared" si="8"/>
        <v/>
      </c>
      <c r="AF62" s="16" t="str">
        <f t="shared" si="9"/>
        <v/>
      </c>
      <c r="AG62" s="16" t="str">
        <f t="shared" si="10"/>
        <v/>
      </c>
      <c r="AH62" s="16" t="str">
        <f t="shared" si="11"/>
        <v/>
      </c>
      <c r="AI62" s="16" t="str">
        <f t="shared" si="12"/>
        <v/>
      </c>
      <c r="AJ62" s="16" t="str">
        <f t="shared" si="13"/>
        <v/>
      </c>
      <c r="AK62" s="16" t="str">
        <f t="shared" si="14"/>
        <v/>
      </c>
      <c r="AL62" s="16" t="str">
        <f t="shared" si="15"/>
        <v/>
      </c>
      <c r="AM62" s="16" t="str">
        <f t="shared" si="16"/>
        <v/>
      </c>
      <c r="AN62" s="16" t="str">
        <f t="shared" si="17"/>
        <v/>
      </c>
      <c r="AO62" s="16" t="str">
        <f t="shared" si="18"/>
        <v/>
      </c>
      <c r="AP62" s="16" t="str">
        <f t="shared" si="19"/>
        <v/>
      </c>
      <c r="AQ62" s="16" t="str">
        <f t="shared" si="20"/>
        <v/>
      </c>
      <c r="AR62" s="16" t="str">
        <f t="shared" si="21"/>
        <v/>
      </c>
      <c r="AS62" s="16" t="str">
        <f t="shared" si="22"/>
        <v/>
      </c>
      <c r="AT62" s="16" t="str">
        <f t="shared" si="23"/>
        <v/>
      </c>
      <c r="AU62" s="16" t="str">
        <f t="shared" si="24"/>
        <v/>
      </c>
      <c r="AV62" s="17"/>
      <c r="AY62" s="42"/>
      <c r="AZ62" s="42"/>
      <c r="BA62" s="42"/>
      <c r="BB62" s="58" t="str">
        <f t="shared" si="25"/>
        <v/>
      </c>
      <c r="BC62" s="58" t="str">
        <f>IF(ISBLANK($D62),"",CHOOSE($D62,Certification!$C$32,Certification!$C$48,Certification!$C$64,Certification!$C$80,Certification!$C$96))</f>
        <v/>
      </c>
      <c r="BD62" s="58" t="str">
        <f>IF(ISBLANK($D62),"",CHOOSE($D62,Certification!$C$33,Certification!$C$49,Certification!$C$65,Certification!$C$81,Certification!$C$97))</f>
        <v/>
      </c>
      <c r="BE62" s="58" t="str">
        <f>IF(ISBLANK($D62),"",CHOOSE($D62,Certification!$C$34,Certification!$C$50,Certification!$C$66,Certification!$C$82,Certification!$C$98))</f>
        <v/>
      </c>
      <c r="BF62" s="58" t="str">
        <f>IF(ISBLANK($D62),"",CHOOSE($D62,Certification!$C$35,Certification!$C$51,Certification!$C$67,Certification!$C$83,Certification!$C$99))</f>
        <v/>
      </c>
      <c r="BG62" s="58" t="str">
        <f>IF(ISBLANK($D62),"",CHOOSE($D62,Certification!$C$36,Certification!$C$52,Certification!$C$68,Certification!$C$84,Certification!$C$100))</f>
        <v/>
      </c>
      <c r="BH62" s="58" t="str">
        <f>IF(ISBLANK($D62),"",CHOOSE($D62,Certification!$C$37,Certification!$C$53,Certification!$C$69,Certification!$C$85,Certification!$C$101))</f>
        <v/>
      </c>
      <c r="BI62" s="174" t="str">
        <f>IF(ISBLANK($D62),"",CHOOSE($D62,Certification!$G$39,Certification!$G$55,Certification!$G$71,Certification!$G$87,Certification!$G$103))</f>
        <v/>
      </c>
      <c r="BJ62" s="174" t="str">
        <f>IF(ISBLANK($D62),"",CHOOSE($D62,Certification!$G$40,Certification!$G$56,Certification!$G$72,Certification!$G$88,Certification!$G$104))</f>
        <v/>
      </c>
      <c r="BK62" s="174" t="str">
        <f>IF(ISBLANK($D62),"",CHOOSE($D62,Certification!$G$41,Certification!$G$57,Certification!$G$73,Certification!$G$89,Certification!$G$105))</f>
        <v/>
      </c>
      <c r="BL62" s="58" t="str">
        <f>IF(ISBLANK($D62),"",CHOOSE($D62,IF(ISBLANK(Certification!$C$43),"",Certification!$C$43),IF(ISBLANK(Certification!$C$59),"",Certification!$C$59),IF(ISBLANK(Certification!$C$75),"",Certification!$C$75),IF(ISBLANK(Certification!$C$91),"",Certification!$C$91),IF(ISBLANK(Certification!$C$107),"",Certification!$C$107)))</f>
        <v/>
      </c>
      <c r="BM62" s="58" t="str">
        <f>IF(ISBLANK($D62),"",CHOOSE($D62,IF(ISBLANK(Certification!$C$45),"",Certification!$C$45),IF(ISBLANK(Certification!$C$61),"",Certification!$C$61),IF(ISBLANK(Certification!$C$77),"",Certification!$C$77),IF(ISBLANK(Certification!$C$93),"",Certification!$C$93),IF(ISBLANK(Certification!$C$109),"",Certification!$C$109)))</f>
        <v/>
      </c>
      <c r="BO62" s="20" t="s">
        <v>9</v>
      </c>
    </row>
    <row r="63" spans="1:67" s="18" customFormat="1" ht="25.5" x14ac:dyDescent="0.2">
      <c r="A63" s="53">
        <v>53</v>
      </c>
      <c r="B63" s="54" t="str">
        <f t="shared" si="2"/>
        <v/>
      </c>
      <c r="C63" s="229"/>
      <c r="D63" s="30"/>
      <c r="E63" s="232"/>
      <c r="F63" s="232"/>
      <c r="G63" s="232"/>
      <c r="H63" s="31"/>
      <c r="I63" s="30"/>
      <c r="J63" s="31"/>
      <c r="K63" s="31"/>
      <c r="L63" s="31"/>
      <c r="M63" s="49"/>
      <c r="N63" s="31"/>
      <c r="O63" s="49"/>
      <c r="P63" s="31"/>
      <c r="Q63" s="45"/>
      <c r="R63" s="30"/>
      <c r="S63" s="30"/>
      <c r="T63" s="223"/>
      <c r="U63" s="30"/>
      <c r="V63" s="30"/>
      <c r="W63" s="219"/>
      <c r="X63" s="226"/>
      <c r="Y63" s="15"/>
      <c r="Z63" s="16" t="str">
        <f t="shared" si="3"/>
        <v/>
      </c>
      <c r="AA63" s="16" t="str">
        <f t="shared" si="4"/>
        <v/>
      </c>
      <c r="AB63" s="16" t="str">
        <f t="shared" si="5"/>
        <v/>
      </c>
      <c r="AC63" s="16" t="str">
        <f t="shared" si="6"/>
        <v/>
      </c>
      <c r="AD63" s="16" t="str">
        <f t="shared" si="7"/>
        <v/>
      </c>
      <c r="AE63" s="16" t="str">
        <f t="shared" si="8"/>
        <v/>
      </c>
      <c r="AF63" s="16" t="str">
        <f t="shared" si="9"/>
        <v/>
      </c>
      <c r="AG63" s="16" t="str">
        <f t="shared" si="10"/>
        <v/>
      </c>
      <c r="AH63" s="16" t="str">
        <f t="shared" si="11"/>
        <v/>
      </c>
      <c r="AI63" s="16" t="str">
        <f t="shared" si="12"/>
        <v/>
      </c>
      <c r="AJ63" s="16" t="str">
        <f t="shared" si="13"/>
        <v/>
      </c>
      <c r="AK63" s="16" t="str">
        <f t="shared" si="14"/>
        <v/>
      </c>
      <c r="AL63" s="16" t="str">
        <f t="shared" si="15"/>
        <v/>
      </c>
      <c r="AM63" s="16" t="str">
        <f t="shared" si="16"/>
        <v/>
      </c>
      <c r="AN63" s="16" t="str">
        <f t="shared" si="17"/>
        <v/>
      </c>
      <c r="AO63" s="16" t="str">
        <f t="shared" si="18"/>
        <v/>
      </c>
      <c r="AP63" s="16" t="str">
        <f t="shared" si="19"/>
        <v/>
      </c>
      <c r="AQ63" s="16" t="str">
        <f t="shared" si="20"/>
        <v/>
      </c>
      <c r="AR63" s="16" t="str">
        <f t="shared" si="21"/>
        <v/>
      </c>
      <c r="AS63" s="16" t="str">
        <f t="shared" si="22"/>
        <v/>
      </c>
      <c r="AT63" s="16" t="str">
        <f t="shared" si="23"/>
        <v/>
      </c>
      <c r="AU63" s="16" t="str">
        <f t="shared" si="24"/>
        <v/>
      </c>
      <c r="AV63" s="17"/>
      <c r="AY63" s="42"/>
      <c r="AZ63" s="42"/>
      <c r="BA63" s="42"/>
      <c r="BB63" s="58" t="str">
        <f t="shared" si="25"/>
        <v/>
      </c>
      <c r="BC63" s="58" t="str">
        <f>IF(ISBLANK($D63),"",CHOOSE($D63,Certification!$C$32,Certification!$C$48,Certification!$C$64,Certification!$C$80,Certification!$C$96))</f>
        <v/>
      </c>
      <c r="BD63" s="58" t="str">
        <f>IF(ISBLANK($D63),"",CHOOSE($D63,Certification!$C$33,Certification!$C$49,Certification!$C$65,Certification!$C$81,Certification!$C$97))</f>
        <v/>
      </c>
      <c r="BE63" s="58" t="str">
        <f>IF(ISBLANK($D63),"",CHOOSE($D63,Certification!$C$34,Certification!$C$50,Certification!$C$66,Certification!$C$82,Certification!$C$98))</f>
        <v/>
      </c>
      <c r="BF63" s="58" t="str">
        <f>IF(ISBLANK($D63),"",CHOOSE($D63,Certification!$C$35,Certification!$C$51,Certification!$C$67,Certification!$C$83,Certification!$C$99))</f>
        <v/>
      </c>
      <c r="BG63" s="58" t="str">
        <f>IF(ISBLANK($D63),"",CHOOSE($D63,Certification!$C$36,Certification!$C$52,Certification!$C$68,Certification!$C$84,Certification!$C$100))</f>
        <v/>
      </c>
      <c r="BH63" s="58" t="str">
        <f>IF(ISBLANK($D63),"",CHOOSE($D63,Certification!$C$37,Certification!$C$53,Certification!$C$69,Certification!$C$85,Certification!$C$101))</f>
        <v/>
      </c>
      <c r="BI63" s="174" t="str">
        <f>IF(ISBLANK($D63),"",CHOOSE($D63,Certification!$G$39,Certification!$G$55,Certification!$G$71,Certification!$G$87,Certification!$G$103))</f>
        <v/>
      </c>
      <c r="BJ63" s="174" t="str">
        <f>IF(ISBLANK($D63),"",CHOOSE($D63,Certification!$G$40,Certification!$G$56,Certification!$G$72,Certification!$G$88,Certification!$G$104))</f>
        <v/>
      </c>
      <c r="BK63" s="174" t="str">
        <f>IF(ISBLANK($D63),"",CHOOSE($D63,Certification!$G$41,Certification!$G$57,Certification!$G$73,Certification!$G$89,Certification!$G$105))</f>
        <v/>
      </c>
      <c r="BL63" s="58" t="str">
        <f>IF(ISBLANK($D63),"",CHOOSE($D63,IF(ISBLANK(Certification!$C$43),"",Certification!$C$43),IF(ISBLANK(Certification!$C$59),"",Certification!$C$59),IF(ISBLANK(Certification!$C$75),"",Certification!$C$75),IF(ISBLANK(Certification!$C$91),"",Certification!$C$91),IF(ISBLANK(Certification!$C$107),"",Certification!$C$107)))</f>
        <v/>
      </c>
      <c r="BM63" s="58" t="str">
        <f>IF(ISBLANK($D63),"",CHOOSE($D63,IF(ISBLANK(Certification!$C$45),"",Certification!$C$45),IF(ISBLANK(Certification!$C$61),"",Certification!$C$61),IF(ISBLANK(Certification!$C$77),"",Certification!$C$77),IF(ISBLANK(Certification!$C$93),"",Certification!$C$93),IF(ISBLANK(Certification!$C$109),"",Certification!$C$109)))</f>
        <v/>
      </c>
      <c r="BO63" s="20" t="s">
        <v>9</v>
      </c>
    </row>
    <row r="64" spans="1:67" s="18" customFormat="1" ht="25.5" x14ac:dyDescent="0.2">
      <c r="A64" s="53">
        <v>54</v>
      </c>
      <c r="B64" s="54" t="str">
        <f t="shared" si="2"/>
        <v/>
      </c>
      <c r="C64" s="229"/>
      <c r="D64" s="30"/>
      <c r="E64" s="232"/>
      <c r="F64" s="232"/>
      <c r="G64" s="232"/>
      <c r="H64" s="31"/>
      <c r="I64" s="30"/>
      <c r="J64" s="31"/>
      <c r="K64" s="31"/>
      <c r="L64" s="31"/>
      <c r="M64" s="49"/>
      <c r="N64" s="31"/>
      <c r="O64" s="49"/>
      <c r="P64" s="31"/>
      <c r="Q64" s="45"/>
      <c r="R64" s="30"/>
      <c r="S64" s="30"/>
      <c r="T64" s="223"/>
      <c r="U64" s="30"/>
      <c r="V64" s="30"/>
      <c r="W64" s="219"/>
      <c r="X64" s="226"/>
      <c r="Y64" s="15"/>
      <c r="Z64" s="16" t="str">
        <f t="shared" si="3"/>
        <v/>
      </c>
      <c r="AA64" s="16" t="str">
        <f t="shared" si="4"/>
        <v/>
      </c>
      <c r="AB64" s="16" t="str">
        <f t="shared" si="5"/>
        <v/>
      </c>
      <c r="AC64" s="16" t="str">
        <f t="shared" si="6"/>
        <v/>
      </c>
      <c r="AD64" s="16" t="str">
        <f t="shared" si="7"/>
        <v/>
      </c>
      <c r="AE64" s="16" t="str">
        <f t="shared" si="8"/>
        <v/>
      </c>
      <c r="AF64" s="16" t="str">
        <f t="shared" si="9"/>
        <v/>
      </c>
      <c r="AG64" s="16" t="str">
        <f t="shared" si="10"/>
        <v/>
      </c>
      <c r="AH64" s="16" t="str">
        <f t="shared" si="11"/>
        <v/>
      </c>
      <c r="AI64" s="16" t="str">
        <f t="shared" si="12"/>
        <v/>
      </c>
      <c r="AJ64" s="16" t="str">
        <f t="shared" si="13"/>
        <v/>
      </c>
      <c r="AK64" s="16" t="str">
        <f t="shared" si="14"/>
        <v/>
      </c>
      <c r="AL64" s="16" t="str">
        <f t="shared" si="15"/>
        <v/>
      </c>
      <c r="AM64" s="16" t="str">
        <f t="shared" si="16"/>
        <v/>
      </c>
      <c r="AN64" s="16" t="str">
        <f t="shared" si="17"/>
        <v/>
      </c>
      <c r="AO64" s="16" t="str">
        <f t="shared" si="18"/>
        <v/>
      </c>
      <c r="AP64" s="16" t="str">
        <f t="shared" si="19"/>
        <v/>
      </c>
      <c r="AQ64" s="16" t="str">
        <f t="shared" si="20"/>
        <v/>
      </c>
      <c r="AR64" s="16" t="str">
        <f t="shared" si="21"/>
        <v/>
      </c>
      <c r="AS64" s="16" t="str">
        <f t="shared" si="22"/>
        <v/>
      </c>
      <c r="AT64" s="16" t="str">
        <f t="shared" si="23"/>
        <v/>
      </c>
      <c r="AU64" s="16" t="str">
        <f t="shared" si="24"/>
        <v/>
      </c>
      <c r="AV64" s="17"/>
      <c r="AY64" s="42"/>
      <c r="AZ64" s="42"/>
      <c r="BA64" s="42"/>
      <c r="BB64" s="58" t="str">
        <f t="shared" si="25"/>
        <v/>
      </c>
      <c r="BC64" s="58" t="str">
        <f>IF(ISBLANK($D64),"",CHOOSE($D64,Certification!$C$32,Certification!$C$48,Certification!$C$64,Certification!$C$80,Certification!$C$96))</f>
        <v/>
      </c>
      <c r="BD64" s="58" t="str">
        <f>IF(ISBLANK($D64),"",CHOOSE($D64,Certification!$C$33,Certification!$C$49,Certification!$C$65,Certification!$C$81,Certification!$C$97))</f>
        <v/>
      </c>
      <c r="BE64" s="58" t="str">
        <f>IF(ISBLANK($D64),"",CHOOSE($D64,Certification!$C$34,Certification!$C$50,Certification!$C$66,Certification!$C$82,Certification!$C$98))</f>
        <v/>
      </c>
      <c r="BF64" s="58" t="str">
        <f>IF(ISBLANK($D64),"",CHOOSE($D64,Certification!$C$35,Certification!$C$51,Certification!$C$67,Certification!$C$83,Certification!$C$99))</f>
        <v/>
      </c>
      <c r="BG64" s="58" t="str">
        <f>IF(ISBLANK($D64),"",CHOOSE($D64,Certification!$C$36,Certification!$C$52,Certification!$C$68,Certification!$C$84,Certification!$C$100))</f>
        <v/>
      </c>
      <c r="BH64" s="58" t="str">
        <f>IF(ISBLANK($D64),"",CHOOSE($D64,Certification!$C$37,Certification!$C$53,Certification!$C$69,Certification!$C$85,Certification!$C$101))</f>
        <v/>
      </c>
      <c r="BI64" s="174" t="str">
        <f>IF(ISBLANK($D64),"",CHOOSE($D64,Certification!$G$39,Certification!$G$55,Certification!$G$71,Certification!$G$87,Certification!$G$103))</f>
        <v/>
      </c>
      <c r="BJ64" s="174" t="str">
        <f>IF(ISBLANK($D64),"",CHOOSE($D64,Certification!$G$40,Certification!$G$56,Certification!$G$72,Certification!$G$88,Certification!$G$104))</f>
        <v/>
      </c>
      <c r="BK64" s="174" t="str">
        <f>IF(ISBLANK($D64),"",CHOOSE($D64,Certification!$G$41,Certification!$G$57,Certification!$G$73,Certification!$G$89,Certification!$G$105))</f>
        <v/>
      </c>
      <c r="BL64" s="58" t="str">
        <f>IF(ISBLANK($D64),"",CHOOSE($D64,IF(ISBLANK(Certification!$C$43),"",Certification!$C$43),IF(ISBLANK(Certification!$C$59),"",Certification!$C$59),IF(ISBLANK(Certification!$C$75),"",Certification!$C$75),IF(ISBLANK(Certification!$C$91),"",Certification!$C$91),IF(ISBLANK(Certification!$C$107),"",Certification!$C$107)))</f>
        <v/>
      </c>
      <c r="BM64" s="58" t="str">
        <f>IF(ISBLANK($D64),"",CHOOSE($D64,IF(ISBLANK(Certification!$C$45),"",Certification!$C$45),IF(ISBLANK(Certification!$C$61),"",Certification!$C$61),IF(ISBLANK(Certification!$C$77),"",Certification!$C$77),IF(ISBLANK(Certification!$C$93),"",Certification!$C$93),IF(ISBLANK(Certification!$C$109),"",Certification!$C$109)))</f>
        <v/>
      </c>
      <c r="BO64" s="20" t="s">
        <v>9</v>
      </c>
    </row>
    <row r="65" spans="1:67" s="18" customFormat="1" ht="25.5" x14ac:dyDescent="0.2">
      <c r="A65" s="53">
        <v>55</v>
      </c>
      <c r="B65" s="54" t="str">
        <f t="shared" si="2"/>
        <v/>
      </c>
      <c r="C65" s="229"/>
      <c r="D65" s="30"/>
      <c r="E65" s="232"/>
      <c r="F65" s="232"/>
      <c r="G65" s="232"/>
      <c r="H65" s="31"/>
      <c r="I65" s="30"/>
      <c r="J65" s="31"/>
      <c r="K65" s="31"/>
      <c r="L65" s="31"/>
      <c r="M65" s="49"/>
      <c r="N65" s="31"/>
      <c r="O65" s="49"/>
      <c r="P65" s="31"/>
      <c r="Q65" s="45"/>
      <c r="R65" s="30"/>
      <c r="S65" s="30"/>
      <c r="T65" s="223"/>
      <c r="U65" s="30"/>
      <c r="V65" s="30"/>
      <c r="W65" s="219"/>
      <c r="X65" s="226"/>
      <c r="Y65" s="15"/>
      <c r="Z65" s="16" t="str">
        <f t="shared" si="3"/>
        <v/>
      </c>
      <c r="AA65" s="16" t="str">
        <f t="shared" si="4"/>
        <v/>
      </c>
      <c r="AB65" s="16" t="str">
        <f t="shared" si="5"/>
        <v/>
      </c>
      <c r="AC65" s="16" t="str">
        <f t="shared" si="6"/>
        <v/>
      </c>
      <c r="AD65" s="16" t="str">
        <f t="shared" si="7"/>
        <v/>
      </c>
      <c r="AE65" s="16" t="str">
        <f t="shared" si="8"/>
        <v/>
      </c>
      <c r="AF65" s="16" t="str">
        <f t="shared" si="9"/>
        <v/>
      </c>
      <c r="AG65" s="16" t="str">
        <f t="shared" si="10"/>
        <v/>
      </c>
      <c r="AH65" s="16" t="str">
        <f t="shared" si="11"/>
        <v/>
      </c>
      <c r="AI65" s="16" t="str">
        <f t="shared" si="12"/>
        <v/>
      </c>
      <c r="AJ65" s="16" t="str">
        <f t="shared" si="13"/>
        <v/>
      </c>
      <c r="AK65" s="16" t="str">
        <f t="shared" si="14"/>
        <v/>
      </c>
      <c r="AL65" s="16" t="str">
        <f t="shared" si="15"/>
        <v/>
      </c>
      <c r="AM65" s="16" t="str">
        <f t="shared" si="16"/>
        <v/>
      </c>
      <c r="AN65" s="16" t="str">
        <f t="shared" si="17"/>
        <v/>
      </c>
      <c r="AO65" s="16" t="str">
        <f t="shared" si="18"/>
        <v/>
      </c>
      <c r="AP65" s="16" t="str">
        <f t="shared" si="19"/>
        <v/>
      </c>
      <c r="AQ65" s="16" t="str">
        <f t="shared" si="20"/>
        <v/>
      </c>
      <c r="AR65" s="16" t="str">
        <f t="shared" si="21"/>
        <v/>
      </c>
      <c r="AS65" s="16" t="str">
        <f t="shared" si="22"/>
        <v/>
      </c>
      <c r="AT65" s="16" t="str">
        <f t="shared" si="23"/>
        <v/>
      </c>
      <c r="AU65" s="16" t="str">
        <f t="shared" si="24"/>
        <v/>
      </c>
      <c r="AV65" s="17"/>
      <c r="AY65" s="42"/>
      <c r="AZ65" s="42"/>
      <c r="BA65" s="42"/>
      <c r="BB65" s="58" t="str">
        <f t="shared" si="25"/>
        <v/>
      </c>
      <c r="BC65" s="58" t="str">
        <f>IF(ISBLANK($D65),"",CHOOSE($D65,Certification!$C$32,Certification!$C$48,Certification!$C$64,Certification!$C$80,Certification!$C$96))</f>
        <v/>
      </c>
      <c r="BD65" s="58" t="str">
        <f>IF(ISBLANK($D65),"",CHOOSE($D65,Certification!$C$33,Certification!$C$49,Certification!$C$65,Certification!$C$81,Certification!$C$97))</f>
        <v/>
      </c>
      <c r="BE65" s="58" t="str">
        <f>IF(ISBLANK($D65),"",CHOOSE($D65,Certification!$C$34,Certification!$C$50,Certification!$C$66,Certification!$C$82,Certification!$C$98))</f>
        <v/>
      </c>
      <c r="BF65" s="58" t="str">
        <f>IF(ISBLANK($D65),"",CHOOSE($D65,Certification!$C$35,Certification!$C$51,Certification!$C$67,Certification!$C$83,Certification!$C$99))</f>
        <v/>
      </c>
      <c r="BG65" s="58" t="str">
        <f>IF(ISBLANK($D65),"",CHOOSE($D65,Certification!$C$36,Certification!$C$52,Certification!$C$68,Certification!$C$84,Certification!$C$100))</f>
        <v/>
      </c>
      <c r="BH65" s="58" t="str">
        <f>IF(ISBLANK($D65),"",CHOOSE($D65,Certification!$C$37,Certification!$C$53,Certification!$C$69,Certification!$C$85,Certification!$C$101))</f>
        <v/>
      </c>
      <c r="BI65" s="174" t="str">
        <f>IF(ISBLANK($D65),"",CHOOSE($D65,Certification!$G$39,Certification!$G$55,Certification!$G$71,Certification!$G$87,Certification!$G$103))</f>
        <v/>
      </c>
      <c r="BJ65" s="174" t="str">
        <f>IF(ISBLANK($D65),"",CHOOSE($D65,Certification!$G$40,Certification!$G$56,Certification!$G$72,Certification!$G$88,Certification!$G$104))</f>
        <v/>
      </c>
      <c r="BK65" s="174" t="str">
        <f>IF(ISBLANK($D65),"",CHOOSE($D65,Certification!$G$41,Certification!$G$57,Certification!$G$73,Certification!$G$89,Certification!$G$105))</f>
        <v/>
      </c>
      <c r="BL65" s="58" t="str">
        <f>IF(ISBLANK($D65),"",CHOOSE($D65,IF(ISBLANK(Certification!$C$43),"",Certification!$C$43),IF(ISBLANK(Certification!$C$59),"",Certification!$C$59),IF(ISBLANK(Certification!$C$75),"",Certification!$C$75),IF(ISBLANK(Certification!$C$91),"",Certification!$C$91),IF(ISBLANK(Certification!$C$107),"",Certification!$C$107)))</f>
        <v/>
      </c>
      <c r="BM65" s="58" t="str">
        <f>IF(ISBLANK($D65),"",CHOOSE($D65,IF(ISBLANK(Certification!$C$45),"",Certification!$C$45),IF(ISBLANK(Certification!$C$61),"",Certification!$C$61),IF(ISBLANK(Certification!$C$77),"",Certification!$C$77),IF(ISBLANK(Certification!$C$93),"",Certification!$C$93),IF(ISBLANK(Certification!$C$109),"",Certification!$C$109)))</f>
        <v/>
      </c>
      <c r="BO65" s="20" t="s">
        <v>9</v>
      </c>
    </row>
    <row r="66" spans="1:67" s="18" customFormat="1" ht="25.5" x14ac:dyDescent="0.2">
      <c r="A66" s="53">
        <v>56</v>
      </c>
      <c r="B66" s="54" t="str">
        <f t="shared" si="2"/>
        <v/>
      </c>
      <c r="C66" s="229"/>
      <c r="D66" s="30"/>
      <c r="E66" s="232"/>
      <c r="F66" s="232"/>
      <c r="G66" s="232"/>
      <c r="H66" s="31"/>
      <c r="I66" s="30"/>
      <c r="J66" s="31"/>
      <c r="K66" s="31"/>
      <c r="L66" s="31"/>
      <c r="M66" s="49"/>
      <c r="N66" s="31"/>
      <c r="O66" s="49"/>
      <c r="P66" s="31"/>
      <c r="Q66" s="45"/>
      <c r="R66" s="30"/>
      <c r="S66" s="30"/>
      <c r="T66" s="223"/>
      <c r="U66" s="30"/>
      <c r="V66" s="30"/>
      <c r="W66" s="219"/>
      <c r="X66" s="226"/>
      <c r="Y66" s="15"/>
      <c r="Z66" s="16" t="str">
        <f t="shared" si="3"/>
        <v/>
      </c>
      <c r="AA66" s="16" t="str">
        <f t="shared" si="4"/>
        <v/>
      </c>
      <c r="AB66" s="16" t="str">
        <f t="shared" si="5"/>
        <v/>
      </c>
      <c r="AC66" s="16" t="str">
        <f t="shared" si="6"/>
        <v/>
      </c>
      <c r="AD66" s="16" t="str">
        <f t="shared" si="7"/>
        <v/>
      </c>
      <c r="AE66" s="16" t="str">
        <f t="shared" si="8"/>
        <v/>
      </c>
      <c r="AF66" s="16" t="str">
        <f t="shared" si="9"/>
        <v/>
      </c>
      <c r="AG66" s="16" t="str">
        <f t="shared" si="10"/>
        <v/>
      </c>
      <c r="AH66" s="16" t="str">
        <f t="shared" si="11"/>
        <v/>
      </c>
      <c r="AI66" s="16" t="str">
        <f t="shared" si="12"/>
        <v/>
      </c>
      <c r="AJ66" s="16" t="str">
        <f t="shared" si="13"/>
        <v/>
      </c>
      <c r="AK66" s="16" t="str">
        <f t="shared" si="14"/>
        <v/>
      </c>
      <c r="AL66" s="16" t="str">
        <f t="shared" si="15"/>
        <v/>
      </c>
      <c r="AM66" s="16" t="str">
        <f t="shared" si="16"/>
        <v/>
      </c>
      <c r="AN66" s="16" t="str">
        <f t="shared" si="17"/>
        <v/>
      </c>
      <c r="AO66" s="16" t="str">
        <f t="shared" si="18"/>
        <v/>
      </c>
      <c r="AP66" s="16" t="str">
        <f t="shared" si="19"/>
        <v/>
      </c>
      <c r="AQ66" s="16" t="str">
        <f t="shared" si="20"/>
        <v/>
      </c>
      <c r="AR66" s="16" t="str">
        <f t="shared" si="21"/>
        <v/>
      </c>
      <c r="AS66" s="16" t="str">
        <f t="shared" si="22"/>
        <v/>
      </c>
      <c r="AT66" s="16" t="str">
        <f t="shared" si="23"/>
        <v/>
      </c>
      <c r="AU66" s="16" t="str">
        <f t="shared" si="24"/>
        <v/>
      </c>
      <c r="AV66" s="17"/>
      <c r="AY66" s="43"/>
      <c r="AZ66" s="42"/>
      <c r="BA66" s="42"/>
      <c r="BB66" s="58" t="str">
        <f t="shared" si="25"/>
        <v/>
      </c>
      <c r="BC66" s="58" t="str">
        <f>IF(ISBLANK($D66),"",CHOOSE($D66,Certification!$C$32,Certification!$C$48,Certification!$C$64,Certification!$C$80,Certification!$C$96))</f>
        <v/>
      </c>
      <c r="BD66" s="58" t="str">
        <f>IF(ISBLANK($D66),"",CHOOSE($D66,Certification!$C$33,Certification!$C$49,Certification!$C$65,Certification!$C$81,Certification!$C$97))</f>
        <v/>
      </c>
      <c r="BE66" s="58" t="str">
        <f>IF(ISBLANK($D66),"",CHOOSE($D66,Certification!$C$34,Certification!$C$50,Certification!$C$66,Certification!$C$82,Certification!$C$98))</f>
        <v/>
      </c>
      <c r="BF66" s="58" t="str">
        <f>IF(ISBLANK($D66),"",CHOOSE($D66,Certification!$C$35,Certification!$C$51,Certification!$C$67,Certification!$C$83,Certification!$C$99))</f>
        <v/>
      </c>
      <c r="BG66" s="58" t="str">
        <f>IF(ISBLANK($D66),"",CHOOSE($D66,Certification!$C$36,Certification!$C$52,Certification!$C$68,Certification!$C$84,Certification!$C$100))</f>
        <v/>
      </c>
      <c r="BH66" s="58" t="str">
        <f>IF(ISBLANK($D66),"",CHOOSE($D66,Certification!$C$37,Certification!$C$53,Certification!$C$69,Certification!$C$85,Certification!$C$101))</f>
        <v/>
      </c>
      <c r="BI66" s="174" t="str">
        <f>IF(ISBLANK($D66),"",CHOOSE($D66,Certification!$G$39,Certification!$G$55,Certification!$G$71,Certification!$G$87,Certification!$G$103))</f>
        <v/>
      </c>
      <c r="BJ66" s="174" t="str">
        <f>IF(ISBLANK($D66),"",CHOOSE($D66,Certification!$G$40,Certification!$G$56,Certification!$G$72,Certification!$G$88,Certification!$G$104))</f>
        <v/>
      </c>
      <c r="BK66" s="174" t="str">
        <f>IF(ISBLANK($D66),"",CHOOSE($D66,Certification!$G$41,Certification!$G$57,Certification!$G$73,Certification!$G$89,Certification!$G$105))</f>
        <v/>
      </c>
      <c r="BL66" s="58" t="str">
        <f>IF(ISBLANK($D66),"",CHOOSE($D66,IF(ISBLANK(Certification!$C$43),"",Certification!$C$43),IF(ISBLANK(Certification!$C$59),"",Certification!$C$59),IF(ISBLANK(Certification!$C$75),"",Certification!$C$75),IF(ISBLANK(Certification!$C$91),"",Certification!$C$91),IF(ISBLANK(Certification!$C$107),"",Certification!$C$107)))</f>
        <v/>
      </c>
      <c r="BM66" s="58" t="str">
        <f>IF(ISBLANK($D66),"",CHOOSE($D66,IF(ISBLANK(Certification!$C$45),"",Certification!$C$45),IF(ISBLANK(Certification!$C$61),"",Certification!$C$61),IF(ISBLANK(Certification!$C$77),"",Certification!$C$77),IF(ISBLANK(Certification!$C$93),"",Certification!$C$93),IF(ISBLANK(Certification!$C$109),"",Certification!$C$109)))</f>
        <v/>
      </c>
      <c r="BO66" s="20" t="s">
        <v>9</v>
      </c>
    </row>
    <row r="67" spans="1:67" s="18" customFormat="1" ht="25.5" x14ac:dyDescent="0.2">
      <c r="A67" s="53">
        <v>57</v>
      </c>
      <c r="B67" s="54" t="str">
        <f t="shared" si="2"/>
        <v/>
      </c>
      <c r="C67" s="229"/>
      <c r="D67" s="30"/>
      <c r="E67" s="232"/>
      <c r="F67" s="232"/>
      <c r="G67" s="232"/>
      <c r="H67" s="31"/>
      <c r="I67" s="30"/>
      <c r="J67" s="31"/>
      <c r="K67" s="31"/>
      <c r="L67" s="31"/>
      <c r="M67" s="49"/>
      <c r="N67" s="31"/>
      <c r="O67" s="49"/>
      <c r="P67" s="31"/>
      <c r="Q67" s="45"/>
      <c r="R67" s="30"/>
      <c r="S67" s="30"/>
      <c r="T67" s="223"/>
      <c r="U67" s="30"/>
      <c r="V67" s="30"/>
      <c r="W67" s="219"/>
      <c r="X67" s="226"/>
      <c r="Y67" s="15"/>
      <c r="Z67" s="16" t="str">
        <f t="shared" si="3"/>
        <v/>
      </c>
      <c r="AA67" s="16" t="str">
        <f t="shared" si="4"/>
        <v/>
      </c>
      <c r="AB67" s="16" t="str">
        <f t="shared" si="5"/>
        <v/>
      </c>
      <c r="AC67" s="16" t="str">
        <f t="shared" si="6"/>
        <v/>
      </c>
      <c r="AD67" s="16" t="str">
        <f t="shared" si="7"/>
        <v/>
      </c>
      <c r="AE67" s="16" t="str">
        <f t="shared" si="8"/>
        <v/>
      </c>
      <c r="AF67" s="16" t="str">
        <f t="shared" si="9"/>
        <v/>
      </c>
      <c r="AG67" s="16" t="str">
        <f t="shared" si="10"/>
        <v/>
      </c>
      <c r="AH67" s="16" t="str">
        <f t="shared" si="11"/>
        <v/>
      </c>
      <c r="AI67" s="16" t="str">
        <f t="shared" si="12"/>
        <v/>
      </c>
      <c r="AJ67" s="16" t="str">
        <f t="shared" si="13"/>
        <v/>
      </c>
      <c r="AK67" s="16" t="str">
        <f t="shared" si="14"/>
        <v/>
      </c>
      <c r="AL67" s="16" t="str">
        <f t="shared" si="15"/>
        <v/>
      </c>
      <c r="AM67" s="16" t="str">
        <f t="shared" si="16"/>
        <v/>
      </c>
      <c r="AN67" s="16" t="str">
        <f t="shared" si="17"/>
        <v/>
      </c>
      <c r="AO67" s="16" t="str">
        <f t="shared" si="18"/>
        <v/>
      </c>
      <c r="AP67" s="16" t="str">
        <f t="shared" si="19"/>
        <v/>
      </c>
      <c r="AQ67" s="16" t="str">
        <f t="shared" si="20"/>
        <v/>
      </c>
      <c r="AR67" s="16" t="str">
        <f t="shared" si="21"/>
        <v/>
      </c>
      <c r="AS67" s="16" t="str">
        <f t="shared" si="22"/>
        <v/>
      </c>
      <c r="AT67" s="16" t="str">
        <f t="shared" si="23"/>
        <v/>
      </c>
      <c r="AU67" s="16" t="str">
        <f t="shared" si="24"/>
        <v/>
      </c>
      <c r="AV67" s="17"/>
      <c r="AY67" s="43"/>
      <c r="AZ67" s="42"/>
      <c r="BA67" s="42"/>
      <c r="BB67" s="58" t="str">
        <f t="shared" si="25"/>
        <v/>
      </c>
      <c r="BC67" s="58" t="str">
        <f>IF(ISBLANK($D67),"",CHOOSE($D67,Certification!$C$32,Certification!$C$48,Certification!$C$64,Certification!$C$80,Certification!$C$96))</f>
        <v/>
      </c>
      <c r="BD67" s="58" t="str">
        <f>IF(ISBLANK($D67),"",CHOOSE($D67,Certification!$C$33,Certification!$C$49,Certification!$C$65,Certification!$C$81,Certification!$C$97))</f>
        <v/>
      </c>
      <c r="BE67" s="58" t="str">
        <f>IF(ISBLANK($D67),"",CHOOSE($D67,Certification!$C$34,Certification!$C$50,Certification!$C$66,Certification!$C$82,Certification!$C$98))</f>
        <v/>
      </c>
      <c r="BF67" s="58" t="str">
        <f>IF(ISBLANK($D67),"",CHOOSE($D67,Certification!$C$35,Certification!$C$51,Certification!$C$67,Certification!$C$83,Certification!$C$99))</f>
        <v/>
      </c>
      <c r="BG67" s="58" t="str">
        <f>IF(ISBLANK($D67),"",CHOOSE($D67,Certification!$C$36,Certification!$C$52,Certification!$C$68,Certification!$C$84,Certification!$C$100))</f>
        <v/>
      </c>
      <c r="BH67" s="58" t="str">
        <f>IF(ISBLANK($D67),"",CHOOSE($D67,Certification!$C$37,Certification!$C$53,Certification!$C$69,Certification!$C$85,Certification!$C$101))</f>
        <v/>
      </c>
      <c r="BI67" s="174" t="str">
        <f>IF(ISBLANK($D67),"",CHOOSE($D67,Certification!$G$39,Certification!$G$55,Certification!$G$71,Certification!$G$87,Certification!$G$103))</f>
        <v/>
      </c>
      <c r="BJ67" s="174" t="str">
        <f>IF(ISBLANK($D67),"",CHOOSE($D67,Certification!$G$40,Certification!$G$56,Certification!$G$72,Certification!$G$88,Certification!$G$104))</f>
        <v/>
      </c>
      <c r="BK67" s="174" t="str">
        <f>IF(ISBLANK($D67),"",CHOOSE($D67,Certification!$G$41,Certification!$G$57,Certification!$G$73,Certification!$G$89,Certification!$G$105))</f>
        <v/>
      </c>
      <c r="BL67" s="58" t="str">
        <f>IF(ISBLANK($D67),"",CHOOSE($D67,IF(ISBLANK(Certification!$C$43),"",Certification!$C$43),IF(ISBLANK(Certification!$C$59),"",Certification!$C$59),IF(ISBLANK(Certification!$C$75),"",Certification!$C$75),IF(ISBLANK(Certification!$C$91),"",Certification!$C$91),IF(ISBLANK(Certification!$C$107),"",Certification!$C$107)))</f>
        <v/>
      </c>
      <c r="BM67" s="58" t="str">
        <f>IF(ISBLANK($D67),"",CHOOSE($D67,IF(ISBLANK(Certification!$C$45),"",Certification!$C$45),IF(ISBLANK(Certification!$C$61),"",Certification!$C$61),IF(ISBLANK(Certification!$C$77),"",Certification!$C$77),IF(ISBLANK(Certification!$C$93),"",Certification!$C$93),IF(ISBLANK(Certification!$C$109),"",Certification!$C$109)))</f>
        <v/>
      </c>
      <c r="BO67" s="20" t="s">
        <v>9</v>
      </c>
    </row>
    <row r="68" spans="1:67" s="18" customFormat="1" ht="25.5" x14ac:dyDescent="0.2">
      <c r="A68" s="53">
        <v>58</v>
      </c>
      <c r="B68" s="54" t="str">
        <f t="shared" si="2"/>
        <v/>
      </c>
      <c r="C68" s="229"/>
      <c r="D68" s="30"/>
      <c r="E68" s="232"/>
      <c r="F68" s="232"/>
      <c r="G68" s="232"/>
      <c r="H68" s="31"/>
      <c r="I68" s="30"/>
      <c r="J68" s="31"/>
      <c r="K68" s="31"/>
      <c r="L68" s="31"/>
      <c r="M68" s="49"/>
      <c r="N68" s="31"/>
      <c r="O68" s="49"/>
      <c r="P68" s="31"/>
      <c r="Q68" s="45"/>
      <c r="R68" s="30"/>
      <c r="S68" s="30"/>
      <c r="T68" s="223"/>
      <c r="U68" s="30"/>
      <c r="V68" s="30"/>
      <c r="W68" s="219"/>
      <c r="X68" s="226"/>
      <c r="Y68" s="15"/>
      <c r="Z68" s="16" t="str">
        <f t="shared" si="3"/>
        <v/>
      </c>
      <c r="AA68" s="16" t="str">
        <f t="shared" si="4"/>
        <v/>
      </c>
      <c r="AB68" s="16" t="str">
        <f t="shared" si="5"/>
        <v/>
      </c>
      <c r="AC68" s="16" t="str">
        <f t="shared" si="6"/>
        <v/>
      </c>
      <c r="AD68" s="16" t="str">
        <f t="shared" si="7"/>
        <v/>
      </c>
      <c r="AE68" s="16" t="str">
        <f t="shared" si="8"/>
        <v/>
      </c>
      <c r="AF68" s="16" t="str">
        <f t="shared" si="9"/>
        <v/>
      </c>
      <c r="AG68" s="16" t="str">
        <f t="shared" si="10"/>
        <v/>
      </c>
      <c r="AH68" s="16" t="str">
        <f t="shared" si="11"/>
        <v/>
      </c>
      <c r="AI68" s="16" t="str">
        <f t="shared" si="12"/>
        <v/>
      </c>
      <c r="AJ68" s="16" t="str">
        <f t="shared" si="13"/>
        <v/>
      </c>
      <c r="AK68" s="16" t="str">
        <f t="shared" si="14"/>
        <v/>
      </c>
      <c r="AL68" s="16" t="str">
        <f t="shared" si="15"/>
        <v/>
      </c>
      <c r="AM68" s="16" t="str">
        <f t="shared" si="16"/>
        <v/>
      </c>
      <c r="AN68" s="16" t="str">
        <f t="shared" si="17"/>
        <v/>
      </c>
      <c r="AO68" s="16" t="str">
        <f t="shared" si="18"/>
        <v/>
      </c>
      <c r="AP68" s="16" t="str">
        <f t="shared" si="19"/>
        <v/>
      </c>
      <c r="AQ68" s="16" t="str">
        <f t="shared" si="20"/>
        <v/>
      </c>
      <c r="AR68" s="16" t="str">
        <f t="shared" si="21"/>
        <v/>
      </c>
      <c r="AS68" s="16" t="str">
        <f t="shared" si="22"/>
        <v/>
      </c>
      <c r="AT68" s="16" t="str">
        <f t="shared" si="23"/>
        <v/>
      </c>
      <c r="AU68" s="16" t="str">
        <f t="shared" si="24"/>
        <v/>
      </c>
      <c r="AV68" s="17"/>
      <c r="AY68" s="43"/>
      <c r="AZ68" s="42"/>
      <c r="BA68" s="42"/>
      <c r="BB68" s="58" t="str">
        <f t="shared" si="25"/>
        <v/>
      </c>
      <c r="BC68" s="58" t="str">
        <f>IF(ISBLANK($D68),"",CHOOSE($D68,Certification!$C$32,Certification!$C$48,Certification!$C$64,Certification!$C$80,Certification!$C$96))</f>
        <v/>
      </c>
      <c r="BD68" s="58" t="str">
        <f>IF(ISBLANK($D68),"",CHOOSE($D68,Certification!$C$33,Certification!$C$49,Certification!$C$65,Certification!$C$81,Certification!$C$97))</f>
        <v/>
      </c>
      <c r="BE68" s="58" t="str">
        <f>IF(ISBLANK($D68),"",CHOOSE($D68,Certification!$C$34,Certification!$C$50,Certification!$C$66,Certification!$C$82,Certification!$C$98))</f>
        <v/>
      </c>
      <c r="BF68" s="58" t="str">
        <f>IF(ISBLANK($D68),"",CHOOSE($D68,Certification!$C$35,Certification!$C$51,Certification!$C$67,Certification!$C$83,Certification!$C$99))</f>
        <v/>
      </c>
      <c r="BG68" s="58" t="str">
        <f>IF(ISBLANK($D68),"",CHOOSE($D68,Certification!$C$36,Certification!$C$52,Certification!$C$68,Certification!$C$84,Certification!$C$100))</f>
        <v/>
      </c>
      <c r="BH68" s="58" t="str">
        <f>IF(ISBLANK($D68),"",CHOOSE($D68,Certification!$C$37,Certification!$C$53,Certification!$C$69,Certification!$C$85,Certification!$C$101))</f>
        <v/>
      </c>
      <c r="BI68" s="174" t="str">
        <f>IF(ISBLANK($D68),"",CHOOSE($D68,Certification!$G$39,Certification!$G$55,Certification!$G$71,Certification!$G$87,Certification!$G$103))</f>
        <v/>
      </c>
      <c r="BJ68" s="174" t="str">
        <f>IF(ISBLANK($D68),"",CHOOSE($D68,Certification!$G$40,Certification!$G$56,Certification!$G$72,Certification!$G$88,Certification!$G$104))</f>
        <v/>
      </c>
      <c r="BK68" s="174" t="str">
        <f>IF(ISBLANK($D68),"",CHOOSE($D68,Certification!$G$41,Certification!$G$57,Certification!$G$73,Certification!$G$89,Certification!$G$105))</f>
        <v/>
      </c>
      <c r="BL68" s="58" t="str">
        <f>IF(ISBLANK($D68),"",CHOOSE($D68,IF(ISBLANK(Certification!$C$43),"",Certification!$C$43),IF(ISBLANK(Certification!$C$59),"",Certification!$C$59),IF(ISBLANK(Certification!$C$75),"",Certification!$C$75),IF(ISBLANK(Certification!$C$91),"",Certification!$C$91),IF(ISBLANK(Certification!$C$107),"",Certification!$C$107)))</f>
        <v/>
      </c>
      <c r="BM68" s="58" t="str">
        <f>IF(ISBLANK($D68),"",CHOOSE($D68,IF(ISBLANK(Certification!$C$45),"",Certification!$C$45),IF(ISBLANK(Certification!$C$61),"",Certification!$C$61),IF(ISBLANK(Certification!$C$77),"",Certification!$C$77),IF(ISBLANK(Certification!$C$93),"",Certification!$C$93),IF(ISBLANK(Certification!$C$109),"",Certification!$C$109)))</f>
        <v/>
      </c>
      <c r="BO68" s="20" t="s">
        <v>9</v>
      </c>
    </row>
    <row r="69" spans="1:67" s="18" customFormat="1" ht="25.5" x14ac:dyDescent="0.2">
      <c r="A69" s="53">
        <v>59</v>
      </c>
      <c r="B69" s="54" t="str">
        <f t="shared" si="2"/>
        <v/>
      </c>
      <c r="C69" s="229"/>
      <c r="D69" s="30"/>
      <c r="E69" s="232"/>
      <c r="F69" s="232"/>
      <c r="G69" s="232"/>
      <c r="H69" s="31"/>
      <c r="I69" s="30"/>
      <c r="J69" s="31"/>
      <c r="K69" s="31"/>
      <c r="L69" s="31"/>
      <c r="M69" s="49"/>
      <c r="N69" s="31"/>
      <c r="O69" s="49"/>
      <c r="P69" s="31"/>
      <c r="Q69" s="45"/>
      <c r="R69" s="30"/>
      <c r="S69" s="30"/>
      <c r="T69" s="223"/>
      <c r="U69" s="30"/>
      <c r="V69" s="30"/>
      <c r="W69" s="219"/>
      <c r="X69" s="226"/>
      <c r="Y69" s="15"/>
      <c r="Z69" s="16" t="str">
        <f t="shared" si="3"/>
        <v/>
      </c>
      <c r="AA69" s="16" t="str">
        <f t="shared" si="4"/>
        <v/>
      </c>
      <c r="AB69" s="16" t="str">
        <f t="shared" si="5"/>
        <v/>
      </c>
      <c r="AC69" s="16" t="str">
        <f t="shared" si="6"/>
        <v/>
      </c>
      <c r="AD69" s="16" t="str">
        <f t="shared" si="7"/>
        <v/>
      </c>
      <c r="AE69" s="16" t="str">
        <f t="shared" si="8"/>
        <v/>
      </c>
      <c r="AF69" s="16" t="str">
        <f t="shared" si="9"/>
        <v/>
      </c>
      <c r="AG69" s="16" t="str">
        <f t="shared" si="10"/>
        <v/>
      </c>
      <c r="AH69" s="16" t="str">
        <f t="shared" si="11"/>
        <v/>
      </c>
      <c r="AI69" s="16" t="str">
        <f t="shared" si="12"/>
        <v/>
      </c>
      <c r="AJ69" s="16" t="str">
        <f t="shared" si="13"/>
        <v/>
      </c>
      <c r="AK69" s="16" t="str">
        <f t="shared" si="14"/>
        <v/>
      </c>
      <c r="AL69" s="16" t="str">
        <f t="shared" si="15"/>
        <v/>
      </c>
      <c r="AM69" s="16" t="str">
        <f t="shared" si="16"/>
        <v/>
      </c>
      <c r="AN69" s="16" t="str">
        <f t="shared" si="17"/>
        <v/>
      </c>
      <c r="AO69" s="16" t="str">
        <f t="shared" si="18"/>
        <v/>
      </c>
      <c r="AP69" s="16" t="str">
        <f t="shared" si="19"/>
        <v/>
      </c>
      <c r="AQ69" s="16" t="str">
        <f t="shared" si="20"/>
        <v/>
      </c>
      <c r="AR69" s="16" t="str">
        <f t="shared" si="21"/>
        <v/>
      </c>
      <c r="AS69" s="16" t="str">
        <f t="shared" si="22"/>
        <v/>
      </c>
      <c r="AT69" s="16" t="str">
        <f t="shared" si="23"/>
        <v/>
      </c>
      <c r="AU69" s="16" t="str">
        <f t="shared" si="24"/>
        <v/>
      </c>
      <c r="AV69" s="17"/>
      <c r="AY69" s="43"/>
      <c r="AZ69" s="42"/>
      <c r="BA69" s="42"/>
      <c r="BB69" s="58" t="str">
        <f t="shared" si="25"/>
        <v/>
      </c>
      <c r="BC69" s="58" t="str">
        <f>IF(ISBLANK($D69),"",CHOOSE($D69,Certification!$C$32,Certification!$C$48,Certification!$C$64,Certification!$C$80,Certification!$C$96))</f>
        <v/>
      </c>
      <c r="BD69" s="58" t="str">
        <f>IF(ISBLANK($D69),"",CHOOSE($D69,Certification!$C$33,Certification!$C$49,Certification!$C$65,Certification!$C$81,Certification!$C$97))</f>
        <v/>
      </c>
      <c r="BE69" s="58" t="str">
        <f>IF(ISBLANK($D69),"",CHOOSE($D69,Certification!$C$34,Certification!$C$50,Certification!$C$66,Certification!$C$82,Certification!$C$98))</f>
        <v/>
      </c>
      <c r="BF69" s="58" t="str">
        <f>IF(ISBLANK($D69),"",CHOOSE($D69,Certification!$C$35,Certification!$C$51,Certification!$C$67,Certification!$C$83,Certification!$C$99))</f>
        <v/>
      </c>
      <c r="BG69" s="58" t="str">
        <f>IF(ISBLANK($D69),"",CHOOSE($D69,Certification!$C$36,Certification!$C$52,Certification!$C$68,Certification!$C$84,Certification!$C$100))</f>
        <v/>
      </c>
      <c r="BH69" s="58" t="str">
        <f>IF(ISBLANK($D69),"",CHOOSE($D69,Certification!$C$37,Certification!$C$53,Certification!$C$69,Certification!$C$85,Certification!$C$101))</f>
        <v/>
      </c>
      <c r="BI69" s="174" t="str">
        <f>IF(ISBLANK($D69),"",CHOOSE($D69,Certification!$G$39,Certification!$G$55,Certification!$G$71,Certification!$G$87,Certification!$G$103))</f>
        <v/>
      </c>
      <c r="BJ69" s="174" t="str">
        <f>IF(ISBLANK($D69),"",CHOOSE($D69,Certification!$G$40,Certification!$G$56,Certification!$G$72,Certification!$G$88,Certification!$G$104))</f>
        <v/>
      </c>
      <c r="BK69" s="174" t="str">
        <f>IF(ISBLANK($D69),"",CHOOSE($D69,Certification!$G$41,Certification!$G$57,Certification!$G$73,Certification!$G$89,Certification!$G$105))</f>
        <v/>
      </c>
      <c r="BL69" s="58" t="str">
        <f>IF(ISBLANK($D69),"",CHOOSE($D69,IF(ISBLANK(Certification!$C$43),"",Certification!$C$43),IF(ISBLANK(Certification!$C$59),"",Certification!$C$59),IF(ISBLANK(Certification!$C$75),"",Certification!$C$75),IF(ISBLANK(Certification!$C$91),"",Certification!$C$91),IF(ISBLANK(Certification!$C$107),"",Certification!$C$107)))</f>
        <v/>
      </c>
      <c r="BM69" s="58" t="str">
        <f>IF(ISBLANK($D69),"",CHOOSE($D69,IF(ISBLANK(Certification!$C$45),"",Certification!$C$45),IF(ISBLANK(Certification!$C$61),"",Certification!$C$61),IF(ISBLANK(Certification!$C$77),"",Certification!$C$77),IF(ISBLANK(Certification!$C$93),"",Certification!$C$93),IF(ISBLANK(Certification!$C$109),"",Certification!$C$109)))</f>
        <v/>
      </c>
      <c r="BO69" s="20" t="s">
        <v>9</v>
      </c>
    </row>
    <row r="70" spans="1:67" s="18" customFormat="1" ht="25.5" x14ac:dyDescent="0.2">
      <c r="A70" s="53">
        <v>60</v>
      </c>
      <c r="B70" s="54" t="str">
        <f t="shared" si="2"/>
        <v/>
      </c>
      <c r="C70" s="229"/>
      <c r="D70" s="30"/>
      <c r="E70" s="232"/>
      <c r="F70" s="232"/>
      <c r="G70" s="232"/>
      <c r="H70" s="31"/>
      <c r="I70" s="30"/>
      <c r="J70" s="31"/>
      <c r="K70" s="31"/>
      <c r="L70" s="31"/>
      <c r="M70" s="49"/>
      <c r="N70" s="31"/>
      <c r="O70" s="49"/>
      <c r="P70" s="31"/>
      <c r="Q70" s="45"/>
      <c r="R70" s="30"/>
      <c r="S70" s="30"/>
      <c r="T70" s="223"/>
      <c r="U70" s="30"/>
      <c r="V70" s="30"/>
      <c r="W70" s="219"/>
      <c r="X70" s="226"/>
      <c r="Y70" s="15"/>
      <c r="Z70" s="16" t="str">
        <f t="shared" si="3"/>
        <v/>
      </c>
      <c r="AA70" s="16" t="str">
        <f t="shared" si="4"/>
        <v/>
      </c>
      <c r="AB70" s="16" t="str">
        <f t="shared" si="5"/>
        <v/>
      </c>
      <c r="AC70" s="16" t="str">
        <f t="shared" si="6"/>
        <v/>
      </c>
      <c r="AD70" s="16" t="str">
        <f t="shared" si="7"/>
        <v/>
      </c>
      <c r="AE70" s="16" t="str">
        <f t="shared" si="8"/>
        <v/>
      </c>
      <c r="AF70" s="16" t="str">
        <f t="shared" si="9"/>
        <v/>
      </c>
      <c r="AG70" s="16" t="str">
        <f t="shared" si="10"/>
        <v/>
      </c>
      <c r="AH70" s="16" t="str">
        <f t="shared" si="11"/>
        <v/>
      </c>
      <c r="AI70" s="16" t="str">
        <f t="shared" si="12"/>
        <v/>
      </c>
      <c r="AJ70" s="16" t="str">
        <f t="shared" si="13"/>
        <v/>
      </c>
      <c r="AK70" s="16" t="str">
        <f t="shared" si="14"/>
        <v/>
      </c>
      <c r="AL70" s="16" t="str">
        <f t="shared" si="15"/>
        <v/>
      </c>
      <c r="AM70" s="16" t="str">
        <f t="shared" si="16"/>
        <v/>
      </c>
      <c r="AN70" s="16" t="str">
        <f t="shared" si="17"/>
        <v/>
      </c>
      <c r="AO70" s="16" t="str">
        <f t="shared" si="18"/>
        <v/>
      </c>
      <c r="AP70" s="16" t="str">
        <f t="shared" si="19"/>
        <v/>
      </c>
      <c r="AQ70" s="16" t="str">
        <f t="shared" si="20"/>
        <v/>
      </c>
      <c r="AR70" s="16" t="str">
        <f t="shared" si="21"/>
        <v/>
      </c>
      <c r="AS70" s="16" t="str">
        <f t="shared" si="22"/>
        <v/>
      </c>
      <c r="AT70" s="16" t="str">
        <f t="shared" si="23"/>
        <v/>
      </c>
      <c r="AU70" s="16" t="str">
        <f t="shared" si="24"/>
        <v/>
      </c>
      <c r="AV70" s="17"/>
      <c r="AY70" s="43"/>
      <c r="AZ70" s="42"/>
      <c r="BA70" s="42"/>
      <c r="BB70" s="58" t="str">
        <f t="shared" si="25"/>
        <v/>
      </c>
      <c r="BC70" s="58" t="str">
        <f>IF(ISBLANK($D70),"",CHOOSE($D70,Certification!$C$32,Certification!$C$48,Certification!$C$64,Certification!$C$80,Certification!$C$96))</f>
        <v/>
      </c>
      <c r="BD70" s="58" t="str">
        <f>IF(ISBLANK($D70),"",CHOOSE($D70,Certification!$C$33,Certification!$C$49,Certification!$C$65,Certification!$C$81,Certification!$C$97))</f>
        <v/>
      </c>
      <c r="BE70" s="58" t="str">
        <f>IF(ISBLANK($D70),"",CHOOSE($D70,Certification!$C$34,Certification!$C$50,Certification!$C$66,Certification!$C$82,Certification!$C$98))</f>
        <v/>
      </c>
      <c r="BF70" s="58" t="str">
        <f>IF(ISBLANK($D70),"",CHOOSE($D70,Certification!$C$35,Certification!$C$51,Certification!$C$67,Certification!$C$83,Certification!$C$99))</f>
        <v/>
      </c>
      <c r="BG70" s="58" t="str">
        <f>IF(ISBLANK($D70),"",CHOOSE($D70,Certification!$C$36,Certification!$C$52,Certification!$C$68,Certification!$C$84,Certification!$C$100))</f>
        <v/>
      </c>
      <c r="BH70" s="58" t="str">
        <f>IF(ISBLANK($D70),"",CHOOSE($D70,Certification!$C$37,Certification!$C$53,Certification!$C$69,Certification!$C$85,Certification!$C$101))</f>
        <v/>
      </c>
      <c r="BI70" s="174" t="str">
        <f>IF(ISBLANK($D70),"",CHOOSE($D70,Certification!$G$39,Certification!$G$55,Certification!$G$71,Certification!$G$87,Certification!$G$103))</f>
        <v/>
      </c>
      <c r="BJ70" s="174" t="str">
        <f>IF(ISBLANK($D70),"",CHOOSE($D70,Certification!$G$40,Certification!$G$56,Certification!$G$72,Certification!$G$88,Certification!$G$104))</f>
        <v/>
      </c>
      <c r="BK70" s="174" t="str">
        <f>IF(ISBLANK($D70),"",CHOOSE($D70,Certification!$G$41,Certification!$G$57,Certification!$G$73,Certification!$G$89,Certification!$G$105))</f>
        <v/>
      </c>
      <c r="BL70" s="58" t="str">
        <f>IF(ISBLANK($D70),"",CHOOSE($D70,IF(ISBLANK(Certification!$C$43),"",Certification!$C$43),IF(ISBLANK(Certification!$C$59),"",Certification!$C$59),IF(ISBLANK(Certification!$C$75),"",Certification!$C$75),IF(ISBLANK(Certification!$C$91),"",Certification!$C$91),IF(ISBLANK(Certification!$C$107),"",Certification!$C$107)))</f>
        <v/>
      </c>
      <c r="BM70" s="58" t="str">
        <f>IF(ISBLANK($D70),"",CHOOSE($D70,IF(ISBLANK(Certification!$C$45),"",Certification!$C$45),IF(ISBLANK(Certification!$C$61),"",Certification!$C$61),IF(ISBLANK(Certification!$C$77),"",Certification!$C$77),IF(ISBLANK(Certification!$C$93),"",Certification!$C$93),IF(ISBLANK(Certification!$C$109),"",Certification!$C$109)))</f>
        <v/>
      </c>
      <c r="BO70" s="20" t="s">
        <v>9</v>
      </c>
    </row>
    <row r="71" spans="1:67" s="18" customFormat="1" ht="25.5" x14ac:dyDescent="0.2">
      <c r="A71" s="53">
        <v>61</v>
      </c>
      <c r="B71" s="54" t="str">
        <f t="shared" si="2"/>
        <v/>
      </c>
      <c r="C71" s="229"/>
      <c r="D71" s="30"/>
      <c r="E71" s="232"/>
      <c r="F71" s="232"/>
      <c r="G71" s="232"/>
      <c r="H71" s="31"/>
      <c r="I71" s="30"/>
      <c r="J71" s="31"/>
      <c r="K71" s="31"/>
      <c r="L71" s="31"/>
      <c r="M71" s="49"/>
      <c r="N71" s="31"/>
      <c r="O71" s="49"/>
      <c r="P71" s="31"/>
      <c r="Q71" s="45"/>
      <c r="R71" s="30"/>
      <c r="S71" s="30"/>
      <c r="T71" s="223"/>
      <c r="U71" s="30"/>
      <c r="V71" s="30"/>
      <c r="W71" s="219"/>
      <c r="X71" s="226"/>
      <c r="Y71" s="15"/>
      <c r="Z71" s="16" t="str">
        <f t="shared" si="3"/>
        <v/>
      </c>
      <c r="AA71" s="16" t="str">
        <f t="shared" si="4"/>
        <v/>
      </c>
      <c r="AB71" s="16" t="str">
        <f t="shared" si="5"/>
        <v/>
      </c>
      <c r="AC71" s="16" t="str">
        <f t="shared" si="6"/>
        <v/>
      </c>
      <c r="AD71" s="16" t="str">
        <f t="shared" si="7"/>
        <v/>
      </c>
      <c r="AE71" s="16" t="str">
        <f t="shared" si="8"/>
        <v/>
      </c>
      <c r="AF71" s="16" t="str">
        <f t="shared" si="9"/>
        <v/>
      </c>
      <c r="AG71" s="16" t="str">
        <f t="shared" si="10"/>
        <v/>
      </c>
      <c r="AH71" s="16" t="str">
        <f t="shared" si="11"/>
        <v/>
      </c>
      <c r="AI71" s="16" t="str">
        <f t="shared" si="12"/>
        <v/>
      </c>
      <c r="AJ71" s="16" t="str">
        <f t="shared" si="13"/>
        <v/>
      </c>
      <c r="AK71" s="16" t="str">
        <f t="shared" si="14"/>
        <v/>
      </c>
      <c r="AL71" s="16" t="str">
        <f t="shared" si="15"/>
        <v/>
      </c>
      <c r="AM71" s="16" t="str">
        <f t="shared" si="16"/>
        <v/>
      </c>
      <c r="AN71" s="16" t="str">
        <f t="shared" si="17"/>
        <v/>
      </c>
      <c r="AO71" s="16" t="str">
        <f t="shared" si="18"/>
        <v/>
      </c>
      <c r="AP71" s="16" t="str">
        <f t="shared" si="19"/>
        <v/>
      </c>
      <c r="AQ71" s="16" t="str">
        <f t="shared" si="20"/>
        <v/>
      </c>
      <c r="AR71" s="16" t="str">
        <f t="shared" si="21"/>
        <v/>
      </c>
      <c r="AS71" s="16" t="str">
        <f t="shared" si="22"/>
        <v/>
      </c>
      <c r="AT71" s="16" t="str">
        <f t="shared" si="23"/>
        <v/>
      </c>
      <c r="AU71" s="16" t="str">
        <f t="shared" si="24"/>
        <v/>
      </c>
      <c r="AV71" s="17"/>
      <c r="AY71" s="43"/>
      <c r="AZ71" s="42"/>
      <c r="BA71" s="42"/>
      <c r="BB71" s="58" t="str">
        <f t="shared" si="25"/>
        <v/>
      </c>
      <c r="BC71" s="58" t="str">
        <f>IF(ISBLANK($D71),"",CHOOSE($D71,Certification!$C$32,Certification!$C$48,Certification!$C$64,Certification!$C$80,Certification!$C$96))</f>
        <v/>
      </c>
      <c r="BD71" s="58" t="str">
        <f>IF(ISBLANK($D71),"",CHOOSE($D71,Certification!$C$33,Certification!$C$49,Certification!$C$65,Certification!$C$81,Certification!$C$97))</f>
        <v/>
      </c>
      <c r="BE71" s="58" t="str">
        <f>IF(ISBLANK($D71),"",CHOOSE($D71,Certification!$C$34,Certification!$C$50,Certification!$C$66,Certification!$C$82,Certification!$C$98))</f>
        <v/>
      </c>
      <c r="BF71" s="58" t="str">
        <f>IF(ISBLANK($D71),"",CHOOSE($D71,Certification!$C$35,Certification!$C$51,Certification!$C$67,Certification!$C$83,Certification!$C$99))</f>
        <v/>
      </c>
      <c r="BG71" s="58" t="str">
        <f>IF(ISBLANK($D71),"",CHOOSE($D71,Certification!$C$36,Certification!$C$52,Certification!$C$68,Certification!$C$84,Certification!$C$100))</f>
        <v/>
      </c>
      <c r="BH71" s="58" t="str">
        <f>IF(ISBLANK($D71),"",CHOOSE($D71,Certification!$C$37,Certification!$C$53,Certification!$C$69,Certification!$C$85,Certification!$C$101))</f>
        <v/>
      </c>
      <c r="BI71" s="174" t="str">
        <f>IF(ISBLANK($D71),"",CHOOSE($D71,Certification!$G$39,Certification!$G$55,Certification!$G$71,Certification!$G$87,Certification!$G$103))</f>
        <v/>
      </c>
      <c r="BJ71" s="174" t="str">
        <f>IF(ISBLANK($D71),"",CHOOSE($D71,Certification!$G$40,Certification!$G$56,Certification!$G$72,Certification!$G$88,Certification!$G$104))</f>
        <v/>
      </c>
      <c r="BK71" s="174" t="str">
        <f>IF(ISBLANK($D71),"",CHOOSE($D71,Certification!$G$41,Certification!$G$57,Certification!$G$73,Certification!$G$89,Certification!$G$105))</f>
        <v/>
      </c>
      <c r="BL71" s="58" t="str">
        <f>IF(ISBLANK($D71),"",CHOOSE($D71,IF(ISBLANK(Certification!$C$43),"",Certification!$C$43),IF(ISBLANK(Certification!$C$59),"",Certification!$C$59),IF(ISBLANK(Certification!$C$75),"",Certification!$C$75),IF(ISBLANK(Certification!$C$91),"",Certification!$C$91),IF(ISBLANK(Certification!$C$107),"",Certification!$C$107)))</f>
        <v/>
      </c>
      <c r="BM71" s="58" t="str">
        <f>IF(ISBLANK($D71),"",CHOOSE($D71,IF(ISBLANK(Certification!$C$45),"",Certification!$C$45),IF(ISBLANK(Certification!$C$61),"",Certification!$C$61),IF(ISBLANK(Certification!$C$77),"",Certification!$C$77),IF(ISBLANK(Certification!$C$93),"",Certification!$C$93),IF(ISBLANK(Certification!$C$109),"",Certification!$C$109)))</f>
        <v/>
      </c>
      <c r="BO71" s="20" t="s">
        <v>9</v>
      </c>
    </row>
    <row r="72" spans="1:67" s="18" customFormat="1" ht="25.5" x14ac:dyDescent="0.2">
      <c r="A72" s="53">
        <v>62</v>
      </c>
      <c r="B72" s="54" t="str">
        <f t="shared" si="2"/>
        <v/>
      </c>
      <c r="C72" s="229"/>
      <c r="D72" s="30"/>
      <c r="E72" s="232"/>
      <c r="F72" s="232"/>
      <c r="G72" s="232"/>
      <c r="H72" s="31"/>
      <c r="I72" s="30"/>
      <c r="J72" s="31"/>
      <c r="K72" s="31"/>
      <c r="L72" s="31"/>
      <c r="M72" s="49"/>
      <c r="N72" s="31"/>
      <c r="O72" s="49"/>
      <c r="P72" s="31"/>
      <c r="Q72" s="45"/>
      <c r="R72" s="30"/>
      <c r="S72" s="30"/>
      <c r="T72" s="223"/>
      <c r="U72" s="30"/>
      <c r="V72" s="30"/>
      <c r="W72" s="219"/>
      <c r="X72" s="226"/>
      <c r="Y72" s="15"/>
      <c r="Z72" s="16" t="str">
        <f t="shared" si="3"/>
        <v/>
      </c>
      <c r="AA72" s="16" t="str">
        <f t="shared" si="4"/>
        <v/>
      </c>
      <c r="AB72" s="16" t="str">
        <f t="shared" si="5"/>
        <v/>
      </c>
      <c r="AC72" s="16" t="str">
        <f t="shared" si="6"/>
        <v/>
      </c>
      <c r="AD72" s="16" t="str">
        <f t="shared" si="7"/>
        <v/>
      </c>
      <c r="AE72" s="16" t="str">
        <f t="shared" si="8"/>
        <v/>
      </c>
      <c r="AF72" s="16" t="str">
        <f t="shared" si="9"/>
        <v/>
      </c>
      <c r="AG72" s="16" t="str">
        <f t="shared" si="10"/>
        <v/>
      </c>
      <c r="AH72" s="16" t="str">
        <f t="shared" si="11"/>
        <v/>
      </c>
      <c r="AI72" s="16" t="str">
        <f t="shared" si="12"/>
        <v/>
      </c>
      <c r="AJ72" s="16" t="str">
        <f t="shared" si="13"/>
        <v/>
      </c>
      <c r="AK72" s="16" t="str">
        <f t="shared" si="14"/>
        <v/>
      </c>
      <c r="AL72" s="16" t="str">
        <f t="shared" si="15"/>
        <v/>
      </c>
      <c r="AM72" s="16" t="str">
        <f t="shared" si="16"/>
        <v/>
      </c>
      <c r="AN72" s="16" t="str">
        <f t="shared" si="17"/>
        <v/>
      </c>
      <c r="AO72" s="16" t="str">
        <f t="shared" si="18"/>
        <v/>
      </c>
      <c r="AP72" s="16" t="str">
        <f t="shared" si="19"/>
        <v/>
      </c>
      <c r="AQ72" s="16" t="str">
        <f t="shared" si="20"/>
        <v/>
      </c>
      <c r="AR72" s="16" t="str">
        <f t="shared" si="21"/>
        <v/>
      </c>
      <c r="AS72" s="16" t="str">
        <f t="shared" si="22"/>
        <v/>
      </c>
      <c r="AT72" s="16" t="str">
        <f t="shared" si="23"/>
        <v/>
      </c>
      <c r="AU72" s="16" t="str">
        <f t="shared" si="24"/>
        <v/>
      </c>
      <c r="AV72" s="17"/>
      <c r="AY72" s="43"/>
      <c r="AZ72" s="42"/>
      <c r="BA72" s="42"/>
      <c r="BB72" s="58" t="str">
        <f t="shared" si="25"/>
        <v/>
      </c>
      <c r="BC72" s="58" t="str">
        <f>IF(ISBLANK($D72),"",CHOOSE($D72,Certification!$C$32,Certification!$C$48,Certification!$C$64,Certification!$C$80,Certification!$C$96))</f>
        <v/>
      </c>
      <c r="BD72" s="58" t="str">
        <f>IF(ISBLANK($D72),"",CHOOSE($D72,Certification!$C$33,Certification!$C$49,Certification!$C$65,Certification!$C$81,Certification!$C$97))</f>
        <v/>
      </c>
      <c r="BE72" s="58" t="str">
        <f>IF(ISBLANK($D72),"",CHOOSE($D72,Certification!$C$34,Certification!$C$50,Certification!$C$66,Certification!$C$82,Certification!$C$98))</f>
        <v/>
      </c>
      <c r="BF72" s="58" t="str">
        <f>IF(ISBLANK($D72),"",CHOOSE($D72,Certification!$C$35,Certification!$C$51,Certification!$C$67,Certification!$C$83,Certification!$C$99))</f>
        <v/>
      </c>
      <c r="BG72" s="58" t="str">
        <f>IF(ISBLANK($D72),"",CHOOSE($D72,Certification!$C$36,Certification!$C$52,Certification!$C$68,Certification!$C$84,Certification!$C$100))</f>
        <v/>
      </c>
      <c r="BH72" s="58" t="str">
        <f>IF(ISBLANK($D72),"",CHOOSE($D72,Certification!$C$37,Certification!$C$53,Certification!$C$69,Certification!$C$85,Certification!$C$101))</f>
        <v/>
      </c>
      <c r="BI72" s="174" t="str">
        <f>IF(ISBLANK($D72),"",CHOOSE($D72,Certification!$G$39,Certification!$G$55,Certification!$G$71,Certification!$G$87,Certification!$G$103))</f>
        <v/>
      </c>
      <c r="BJ72" s="174" t="str">
        <f>IF(ISBLANK($D72),"",CHOOSE($D72,Certification!$G$40,Certification!$G$56,Certification!$G$72,Certification!$G$88,Certification!$G$104))</f>
        <v/>
      </c>
      <c r="BK72" s="174" t="str">
        <f>IF(ISBLANK($D72),"",CHOOSE($D72,Certification!$G$41,Certification!$G$57,Certification!$G$73,Certification!$G$89,Certification!$G$105))</f>
        <v/>
      </c>
      <c r="BL72" s="58" t="str">
        <f>IF(ISBLANK($D72),"",CHOOSE($D72,IF(ISBLANK(Certification!$C$43),"",Certification!$C$43),IF(ISBLANK(Certification!$C$59),"",Certification!$C$59),IF(ISBLANK(Certification!$C$75),"",Certification!$C$75),IF(ISBLANK(Certification!$C$91),"",Certification!$C$91),IF(ISBLANK(Certification!$C$107),"",Certification!$C$107)))</f>
        <v/>
      </c>
      <c r="BM72" s="58" t="str">
        <f>IF(ISBLANK($D72),"",CHOOSE($D72,IF(ISBLANK(Certification!$C$45),"",Certification!$C$45),IF(ISBLANK(Certification!$C$61),"",Certification!$C$61),IF(ISBLANK(Certification!$C$77),"",Certification!$C$77),IF(ISBLANK(Certification!$C$93),"",Certification!$C$93),IF(ISBLANK(Certification!$C$109),"",Certification!$C$109)))</f>
        <v/>
      </c>
      <c r="BO72" s="20" t="s">
        <v>9</v>
      </c>
    </row>
    <row r="73" spans="1:67" s="18" customFormat="1" ht="25.5" x14ac:dyDescent="0.2">
      <c r="A73" s="53">
        <v>63</v>
      </c>
      <c r="B73" s="54" t="str">
        <f t="shared" si="2"/>
        <v/>
      </c>
      <c r="C73" s="229"/>
      <c r="D73" s="30"/>
      <c r="E73" s="232"/>
      <c r="F73" s="232"/>
      <c r="G73" s="232"/>
      <c r="H73" s="31"/>
      <c r="I73" s="30"/>
      <c r="J73" s="31"/>
      <c r="K73" s="31"/>
      <c r="L73" s="31"/>
      <c r="M73" s="49"/>
      <c r="N73" s="31"/>
      <c r="O73" s="49"/>
      <c r="P73" s="31"/>
      <c r="Q73" s="45"/>
      <c r="R73" s="30"/>
      <c r="S73" s="30"/>
      <c r="T73" s="223"/>
      <c r="U73" s="30"/>
      <c r="V73" s="30"/>
      <c r="W73" s="219"/>
      <c r="X73" s="226"/>
      <c r="Y73" s="15"/>
      <c r="Z73" s="16" t="str">
        <f t="shared" si="3"/>
        <v/>
      </c>
      <c r="AA73" s="16" t="str">
        <f t="shared" si="4"/>
        <v/>
      </c>
      <c r="AB73" s="16" t="str">
        <f t="shared" si="5"/>
        <v/>
      </c>
      <c r="AC73" s="16" t="str">
        <f t="shared" si="6"/>
        <v/>
      </c>
      <c r="AD73" s="16" t="str">
        <f t="shared" si="7"/>
        <v/>
      </c>
      <c r="AE73" s="16" t="str">
        <f t="shared" si="8"/>
        <v/>
      </c>
      <c r="AF73" s="16" t="str">
        <f t="shared" si="9"/>
        <v/>
      </c>
      <c r="AG73" s="16" t="str">
        <f t="shared" si="10"/>
        <v/>
      </c>
      <c r="AH73" s="16" t="str">
        <f t="shared" si="11"/>
        <v/>
      </c>
      <c r="AI73" s="16" t="str">
        <f t="shared" si="12"/>
        <v/>
      </c>
      <c r="AJ73" s="16" t="str">
        <f t="shared" si="13"/>
        <v/>
      </c>
      <c r="AK73" s="16" t="str">
        <f t="shared" si="14"/>
        <v/>
      </c>
      <c r="AL73" s="16" t="str">
        <f t="shared" si="15"/>
        <v/>
      </c>
      <c r="AM73" s="16" t="str">
        <f t="shared" si="16"/>
        <v/>
      </c>
      <c r="AN73" s="16" t="str">
        <f t="shared" si="17"/>
        <v/>
      </c>
      <c r="AO73" s="16" t="str">
        <f t="shared" si="18"/>
        <v/>
      </c>
      <c r="AP73" s="16" t="str">
        <f t="shared" si="19"/>
        <v/>
      </c>
      <c r="AQ73" s="16" t="str">
        <f t="shared" si="20"/>
        <v/>
      </c>
      <c r="AR73" s="16" t="str">
        <f t="shared" si="21"/>
        <v/>
      </c>
      <c r="AS73" s="16" t="str">
        <f t="shared" si="22"/>
        <v/>
      </c>
      <c r="AT73" s="16" t="str">
        <f t="shared" si="23"/>
        <v/>
      </c>
      <c r="AU73" s="16" t="str">
        <f t="shared" si="24"/>
        <v/>
      </c>
      <c r="AV73" s="17"/>
      <c r="AZ73" s="19"/>
      <c r="BA73" s="19"/>
      <c r="BB73" s="58" t="str">
        <f t="shared" si="25"/>
        <v/>
      </c>
      <c r="BC73" s="58" t="str">
        <f>IF(ISBLANK($D73),"",CHOOSE($D73,Certification!$C$32,Certification!$C$48,Certification!$C$64,Certification!$C$80,Certification!$C$96))</f>
        <v/>
      </c>
      <c r="BD73" s="58" t="str">
        <f>IF(ISBLANK($D73),"",CHOOSE($D73,Certification!$C$33,Certification!$C$49,Certification!$C$65,Certification!$C$81,Certification!$C$97))</f>
        <v/>
      </c>
      <c r="BE73" s="58" t="str">
        <f>IF(ISBLANK($D73),"",CHOOSE($D73,Certification!$C$34,Certification!$C$50,Certification!$C$66,Certification!$C$82,Certification!$C$98))</f>
        <v/>
      </c>
      <c r="BF73" s="58" t="str">
        <f>IF(ISBLANK($D73),"",CHOOSE($D73,Certification!$C$35,Certification!$C$51,Certification!$C$67,Certification!$C$83,Certification!$C$99))</f>
        <v/>
      </c>
      <c r="BG73" s="58" t="str">
        <f>IF(ISBLANK($D73),"",CHOOSE($D73,Certification!$C$36,Certification!$C$52,Certification!$C$68,Certification!$C$84,Certification!$C$100))</f>
        <v/>
      </c>
      <c r="BH73" s="58" t="str">
        <f>IF(ISBLANK($D73),"",CHOOSE($D73,Certification!$C$37,Certification!$C$53,Certification!$C$69,Certification!$C$85,Certification!$C$101))</f>
        <v/>
      </c>
      <c r="BI73" s="174" t="str">
        <f>IF(ISBLANK($D73),"",CHOOSE($D73,Certification!$G$39,Certification!$G$55,Certification!$G$71,Certification!$G$87,Certification!$G$103))</f>
        <v/>
      </c>
      <c r="BJ73" s="174" t="str">
        <f>IF(ISBLANK($D73),"",CHOOSE($D73,Certification!$G$40,Certification!$G$56,Certification!$G$72,Certification!$G$88,Certification!$G$104))</f>
        <v/>
      </c>
      <c r="BK73" s="174" t="str">
        <f>IF(ISBLANK($D73),"",CHOOSE($D73,Certification!$G$41,Certification!$G$57,Certification!$G$73,Certification!$G$89,Certification!$G$105))</f>
        <v/>
      </c>
      <c r="BL73" s="58" t="str">
        <f>IF(ISBLANK($D73),"",CHOOSE($D73,IF(ISBLANK(Certification!$C$43),"",Certification!$C$43),IF(ISBLANK(Certification!$C$59),"",Certification!$C$59),IF(ISBLANK(Certification!$C$75),"",Certification!$C$75),IF(ISBLANK(Certification!$C$91),"",Certification!$C$91),IF(ISBLANK(Certification!$C$107),"",Certification!$C$107)))</f>
        <v/>
      </c>
      <c r="BM73" s="58" t="str">
        <f>IF(ISBLANK($D73),"",CHOOSE($D73,IF(ISBLANK(Certification!$C$45),"",Certification!$C$45),IF(ISBLANK(Certification!$C$61),"",Certification!$C$61),IF(ISBLANK(Certification!$C$77),"",Certification!$C$77),IF(ISBLANK(Certification!$C$93),"",Certification!$C$93),IF(ISBLANK(Certification!$C$109),"",Certification!$C$109)))</f>
        <v/>
      </c>
      <c r="BO73" s="20" t="s">
        <v>9</v>
      </c>
    </row>
    <row r="74" spans="1:67" s="18" customFormat="1" ht="25.5" x14ac:dyDescent="0.2">
      <c r="A74" s="53">
        <v>64</v>
      </c>
      <c r="B74" s="54" t="str">
        <f t="shared" si="2"/>
        <v/>
      </c>
      <c r="C74" s="229"/>
      <c r="D74" s="30"/>
      <c r="E74" s="232"/>
      <c r="F74" s="232"/>
      <c r="G74" s="232"/>
      <c r="H74" s="31"/>
      <c r="I74" s="30"/>
      <c r="J74" s="31"/>
      <c r="K74" s="31"/>
      <c r="L74" s="31"/>
      <c r="M74" s="49"/>
      <c r="N74" s="31"/>
      <c r="O74" s="49"/>
      <c r="P74" s="31"/>
      <c r="Q74" s="45"/>
      <c r="R74" s="30"/>
      <c r="S74" s="30"/>
      <c r="T74" s="223"/>
      <c r="U74" s="30"/>
      <c r="V74" s="30"/>
      <c r="W74" s="219"/>
      <c r="X74" s="226"/>
      <c r="Y74" s="15"/>
      <c r="Z74" s="16" t="str">
        <f t="shared" si="3"/>
        <v/>
      </c>
      <c r="AA74" s="16" t="str">
        <f t="shared" si="4"/>
        <v/>
      </c>
      <c r="AB74" s="16" t="str">
        <f t="shared" si="5"/>
        <v/>
      </c>
      <c r="AC74" s="16" t="str">
        <f t="shared" si="6"/>
        <v/>
      </c>
      <c r="AD74" s="16" t="str">
        <f t="shared" si="7"/>
        <v/>
      </c>
      <c r="AE74" s="16" t="str">
        <f t="shared" si="8"/>
        <v/>
      </c>
      <c r="AF74" s="16" t="str">
        <f t="shared" si="9"/>
        <v/>
      </c>
      <c r="AG74" s="16" t="str">
        <f t="shared" si="10"/>
        <v/>
      </c>
      <c r="AH74" s="16" t="str">
        <f t="shared" si="11"/>
        <v/>
      </c>
      <c r="AI74" s="16" t="str">
        <f t="shared" si="12"/>
        <v/>
      </c>
      <c r="AJ74" s="16" t="str">
        <f t="shared" si="13"/>
        <v/>
      </c>
      <c r="AK74" s="16" t="str">
        <f t="shared" si="14"/>
        <v/>
      </c>
      <c r="AL74" s="16" t="str">
        <f t="shared" si="15"/>
        <v/>
      </c>
      <c r="AM74" s="16" t="str">
        <f t="shared" si="16"/>
        <v/>
      </c>
      <c r="AN74" s="16" t="str">
        <f t="shared" si="17"/>
        <v/>
      </c>
      <c r="AO74" s="16" t="str">
        <f t="shared" si="18"/>
        <v/>
      </c>
      <c r="AP74" s="16" t="str">
        <f t="shared" si="19"/>
        <v/>
      </c>
      <c r="AQ74" s="16" t="str">
        <f t="shared" si="20"/>
        <v/>
      </c>
      <c r="AR74" s="16" t="str">
        <f t="shared" si="21"/>
        <v/>
      </c>
      <c r="AS74" s="16" t="str">
        <f t="shared" si="22"/>
        <v/>
      </c>
      <c r="AT74" s="16" t="str">
        <f t="shared" si="23"/>
        <v/>
      </c>
      <c r="AU74" s="16" t="str">
        <f t="shared" si="24"/>
        <v/>
      </c>
      <c r="AV74" s="17"/>
      <c r="AZ74" s="19"/>
      <c r="BA74" s="19"/>
      <c r="BB74" s="58" t="str">
        <f t="shared" si="25"/>
        <v/>
      </c>
      <c r="BC74" s="58" t="str">
        <f>IF(ISBLANK($D74),"",CHOOSE($D74,Certification!$C$32,Certification!$C$48,Certification!$C$64,Certification!$C$80,Certification!$C$96))</f>
        <v/>
      </c>
      <c r="BD74" s="58" t="str">
        <f>IF(ISBLANK($D74),"",CHOOSE($D74,Certification!$C$33,Certification!$C$49,Certification!$C$65,Certification!$C$81,Certification!$C$97))</f>
        <v/>
      </c>
      <c r="BE74" s="58" t="str">
        <f>IF(ISBLANK($D74),"",CHOOSE($D74,Certification!$C$34,Certification!$C$50,Certification!$C$66,Certification!$C$82,Certification!$C$98))</f>
        <v/>
      </c>
      <c r="BF74" s="58" t="str">
        <f>IF(ISBLANK($D74),"",CHOOSE($D74,Certification!$C$35,Certification!$C$51,Certification!$C$67,Certification!$C$83,Certification!$C$99))</f>
        <v/>
      </c>
      <c r="BG74" s="58" t="str">
        <f>IF(ISBLANK($D74),"",CHOOSE($D74,Certification!$C$36,Certification!$C$52,Certification!$C$68,Certification!$C$84,Certification!$C$100))</f>
        <v/>
      </c>
      <c r="BH74" s="58" t="str">
        <f>IF(ISBLANK($D74),"",CHOOSE($D74,Certification!$C$37,Certification!$C$53,Certification!$C$69,Certification!$C$85,Certification!$C$101))</f>
        <v/>
      </c>
      <c r="BI74" s="174" t="str">
        <f>IF(ISBLANK($D74),"",CHOOSE($D74,Certification!$G$39,Certification!$G$55,Certification!$G$71,Certification!$G$87,Certification!$G$103))</f>
        <v/>
      </c>
      <c r="BJ74" s="174" t="str">
        <f>IF(ISBLANK($D74),"",CHOOSE($D74,Certification!$G$40,Certification!$G$56,Certification!$G$72,Certification!$G$88,Certification!$G$104))</f>
        <v/>
      </c>
      <c r="BK74" s="174" t="str">
        <f>IF(ISBLANK($D74),"",CHOOSE($D74,Certification!$G$41,Certification!$G$57,Certification!$G$73,Certification!$G$89,Certification!$G$105))</f>
        <v/>
      </c>
      <c r="BL74" s="58" t="str">
        <f>IF(ISBLANK($D74),"",CHOOSE($D74,IF(ISBLANK(Certification!$C$43),"",Certification!$C$43),IF(ISBLANK(Certification!$C$59),"",Certification!$C$59),IF(ISBLANK(Certification!$C$75),"",Certification!$C$75),IF(ISBLANK(Certification!$C$91),"",Certification!$C$91),IF(ISBLANK(Certification!$C$107),"",Certification!$C$107)))</f>
        <v/>
      </c>
      <c r="BM74" s="58" t="str">
        <f>IF(ISBLANK($D74),"",CHOOSE($D74,IF(ISBLANK(Certification!$C$45),"",Certification!$C$45),IF(ISBLANK(Certification!$C$61),"",Certification!$C$61),IF(ISBLANK(Certification!$C$77),"",Certification!$C$77),IF(ISBLANK(Certification!$C$93),"",Certification!$C$93),IF(ISBLANK(Certification!$C$109),"",Certification!$C$109)))</f>
        <v/>
      </c>
      <c r="BO74" s="20" t="s">
        <v>9</v>
      </c>
    </row>
    <row r="75" spans="1:67" s="18" customFormat="1" ht="25.5" x14ac:dyDescent="0.2">
      <c r="A75" s="53">
        <v>65</v>
      </c>
      <c r="B75" s="54" t="str">
        <f t="shared" ref="B75:B109" si="26">IF(COUNTIF(Z75:AU75,"")=No_of_Columns,"",IF(COUNTIF(Z75:AU75,"ok")=No_of_Columns,"ok","Error"))</f>
        <v/>
      </c>
      <c r="C75" s="229"/>
      <c r="D75" s="30"/>
      <c r="E75" s="232"/>
      <c r="F75" s="232"/>
      <c r="G75" s="232"/>
      <c r="H75" s="31"/>
      <c r="I75" s="30"/>
      <c r="J75" s="31"/>
      <c r="K75" s="31"/>
      <c r="L75" s="31"/>
      <c r="M75" s="49"/>
      <c r="N75" s="31"/>
      <c r="O75" s="49"/>
      <c r="P75" s="31"/>
      <c r="Q75" s="45"/>
      <c r="R75" s="30"/>
      <c r="S75" s="30"/>
      <c r="T75" s="223"/>
      <c r="U75" s="30"/>
      <c r="V75" s="30"/>
      <c r="W75" s="219"/>
      <c r="X75" s="226"/>
      <c r="Y75" s="15"/>
      <c r="Z75" s="16" t="str">
        <f t="shared" ref="Z75:Z109" si="27">IF(COUNTA($C75:$X75)=0,"",IF(ISBLANK($C75),"Empty cell","ok"))</f>
        <v/>
      </c>
      <c r="AA75" s="16" t="str">
        <f t="shared" ref="AA75:AA109" si="28">IF(COUNTA($C75:$X75)=0,"",IF($AZ$13=3,IF(ISBLANK(D75),"Empty cell",IF(ISNUMBER(D75),IF(D75=INT(D75),IF(D75&gt;0,IF(D75&lt;=$AZ$14,"ok","Entry must be a positive integer &lt;= "&amp;$AZ$14),"Entry must be a positive integer &lt;= "&amp;$AZ$14),"Entry must be a positive integer &lt;= "&amp;$AZ$14),"Entry must be a positive integer &lt;= "&amp;$AZ$14)),IF(ISBLANK(D75),"ok","Submitter is not a Third-Party Rep.")))</f>
        <v/>
      </c>
      <c r="AB75" s="16" t="str">
        <f t="shared" ref="AB75:AB109" si="29">IF(COUNTA($C75:$X75)=0,"",IF(ISBLANK($E75),"Empty cell","ok"))</f>
        <v/>
      </c>
      <c r="AC75" s="16" t="str">
        <f t="shared" ref="AC75:AC109" si="30">IF(COUNTA($C75:$X75)=0,"",IF(ISBLANK($F75),"Empty cell","ok"))</f>
        <v/>
      </c>
      <c r="AD75" s="16" t="str">
        <f t="shared" ref="AD75:AD109" si="31">IF(COUNTA($C75:$X75)=0,"",IF(ISBLANK($G75),"Empty cell","ok"))</f>
        <v/>
      </c>
      <c r="AE75" s="16" t="str">
        <f t="shared" ref="AE75:AE109" si="32">IF(COUNTA($C75:$X75)=0,"",IF(ISBLANK($H75),"Empty cell",IF(OR($H75="n",$H75="d",$H75="c",$H75="e",$H75="f"),"ok","Should be n, d, c, e, or f")))</f>
        <v/>
      </c>
      <c r="AF75" s="16" t="str">
        <f t="shared" ref="AF75:AF109" si="33">IF(COUNTA($C75:$X75)=0,"",IF(ISBLANK($I75),"Empty cell",IF($I75&lt;1,IF(No_of_Product_Classes=1,"Product Class should be '1'","Prod. Cl. should be an int. betw. 1 and "&amp;No_of_Product_Classes),IF($I75&gt;No_of_Product_Classes,IF(No_of_Product_Classes=1,"Product Class should be '1'","Prod. Cl. should be an int. betw. 1 and "&amp;No_of_Product_Classes),IF($I75=INT($I75),"ok",IF(No_of_Product_Classes=1,"Product Class should be '1'","Prod. Cl. should be an int. betw. 1 and "&amp;No_of_Product_Classes))))))</f>
        <v/>
      </c>
      <c r="AG75" s="16" t="str">
        <f t="shared" ref="AG75:AG109" si="34">IF(COUNTA($C75:$X75)=0,"","ok")</f>
        <v/>
      </c>
      <c r="AH75" s="16" t="str">
        <f t="shared" ref="AH75:AH109" si="35">IF(COUNTA($C75:$X75)=0,"",IF(H75="d","ok",IF(ISBLANK($K75),"Empty cell",IF(ISNUMBER(K75)=FALSE,"Entry should be a positive integer",IF($K75&lt;1,"Entry should be a positive integer",IF($K75=INT($K75),"ok","Entry should be a positive integer"))))))</f>
        <v/>
      </c>
      <c r="AI75" s="16" t="str">
        <f t="shared" ref="AI75:AI109" si="36">IF(COUNTA($C75:$X75)=0,"",IF(H75="d","ok",IF(ISBLANK(L75),"Empty cell",IF(L75="yes","ok",IF(L75="y","ok",IF(L75="no","ok",IF(L75="n","ok","Entry should be either 'yes', 'y', 'no' or 'n'")))))))</f>
        <v/>
      </c>
      <c r="AJ75" s="16" t="str">
        <f t="shared" ref="AJ75:AJ109" si="37">IF(COUNTA($C75:$X75)=0,"",IF(H75="d","ok",IF(ISBLANK(L75),IF(ISBLANK(M75),"ok","Waiver question not answered"),IF(OR(L75="yes",L75="y"),IF(ISBLANK(M75),"Empty cell",IF(ISNUMBER(M75),IF(M75&lt;1,"Entry should be a date in M/D/YYYY format","ok"),"Entry should be a date in M/D/YYYY format")),IF(OR(L75="no",L75="n"),IF(ISBLANK(M75),"ok","No entry should be made in cell"),IF(ISBLANK(M75),"ok","No entry should be made in cell"))))))</f>
        <v/>
      </c>
      <c r="AK75" s="16" t="str">
        <f t="shared" ref="AK75:AK109" si="38">IF(COUNTA($C75:$X75)=0,"",IF(H75="d","ok",IF(ISBLANK(N75),"Empty cell",IF(N75="yes","ok",IF(N75="y","ok",IF(N75="no","ok",IF(N75="n","ok","Entry should be either 'yes', 'y', 'no' or 'n'")))))))</f>
        <v/>
      </c>
      <c r="AL75" s="16" t="str">
        <f t="shared" ref="AL75:AL109" si="39">IF(COUNTA($C75:$X75)=0,"",IF(H75="d","ok",IF(ISBLANK(N75),IF(ISBLANK(O75),"ok","Exemption question not answered"),IF(OR(N75="yes",N75="y"),IF(ISBLANK(O75),"Empty cell",IF(ISNUMBER(O75),IF(O75&lt;1,"Entry should be a date in M/D/YYYY format","ok"),"Entry should be a date in M/D/YYYY format")),IF(OR(N75="no",N75="n"),IF(ISBLANK(O75),"ok","No entry should be made in cell"),IF(ISBLANK(O75),"ok","No entry should be made in cell"))))))</f>
        <v/>
      </c>
      <c r="AM75" s="16" t="str">
        <f t="shared" ref="AM75:AM109" si="40">IF(COUNTA($C75:$X75)=0,"",IF(H75="d","ok",IF(ISBLANK(P75),"Empty cell",IF(P75="yes","ok",IF(P75="y","ok",IF(P75="no","ok",IF(P75="n","ok","Entry should be either 'yes', 'y', 'no' or 'n'")))))))</f>
        <v/>
      </c>
      <c r="AN75" s="16" t="str">
        <f t="shared" ref="AN75:AN109" si="41">IF(COUNTA($C75:$X75)=0,"","ok")</f>
        <v/>
      </c>
      <c r="AO75" s="16" t="str">
        <f t="shared" ref="AO75:AO109" si="42">IF(COUNTA($C75:$X75)=0,"",IF(H75="d","ok",IF(ISBLANK($R75),"Empty cell",IF(ISNUMBER($R75),IF($R75&gt;0,"ok","Entry should be greater than 0"),"Entry should be a number"))))</f>
        <v/>
      </c>
      <c r="AP75" s="16" t="str">
        <f t="shared" ref="AP75:AP109" si="43">IF(COUNTA($C75:$X75)=0,"",IF(H75="d","ok",IF(ISBLANK(S75),"Empty cell",IF(S75="yes","ok",IF(S75="y","ok",IF(S75="no","ok",IF(S75="n","ok","Entry should be either 'yes', 'y', 'no' or 'n'")))))))</f>
        <v/>
      </c>
      <c r="AQ75" s="16" t="str">
        <f t="shared" ref="AQ75:AQ109" si="44">IF(COUNTA($C75:$X75)=0,"",IF(H75="d","ok",IF(ISBLANK($T75),"Empty cell",IF(OR(T75=1,T75=3),"ok","Entry should be '1' or '3'"))))</f>
        <v/>
      </c>
      <c r="AR75" s="16" t="str">
        <f t="shared" ref="AR75:AR109" si="45">IF(COUNTA($C75:$X75)=0,"","ok")</f>
        <v/>
      </c>
      <c r="AS75" s="16" t="str">
        <f t="shared" ref="AS75:AS109" si="46">IF(COUNTA($C75:$X75)=0,"",IF(H75="d","ok",IF(ISBLANK($V75),"Empty cell",IF(ISNUMBER($V75),IF($V75&gt;=1,IF($V75&gt;100,"Entry should be a percentage less than or equal to 100","ok"),"Entry should be a percentage greater than 0"),"Entry should be a number"))))</f>
        <v/>
      </c>
      <c r="AT75" s="16" t="str">
        <f t="shared" ref="AT75:AT109" si="47">IF(COUNTA($C75:$X75)=0,"",IF(H75="d","ok",IF(ISBLANK($W75),"Empty cell",IF(ISNUMBER($W75),IF($W75&gt;=1,IF($W75&gt;100,"Entry should be a percentage less than or equal to 100","ok"),"Entry should be a percentage greater than 0"),"Entry should be a number"))))</f>
        <v/>
      </c>
      <c r="AU75" s="16" t="str">
        <f t="shared" ref="AU75:AU109" si="48">IF(COUNTA($C75:$X75)=0,"","ok")</f>
        <v/>
      </c>
      <c r="AV75" s="17"/>
      <c r="AZ75" s="19"/>
      <c r="BA75" s="19"/>
      <c r="BB75" s="58" t="str">
        <f t="shared" ref="BB75:BB109" si="49">IF(AF75="ok",VLOOKUP(I75,PrClDesc,2),"")</f>
        <v/>
      </c>
      <c r="BC75" s="58" t="str">
        <f>IF(ISBLANK($D75),"",CHOOSE($D75,Certification!$C$32,Certification!$C$48,Certification!$C$64,Certification!$C$80,Certification!$C$96))</f>
        <v/>
      </c>
      <c r="BD75" s="58" t="str">
        <f>IF(ISBLANK($D75),"",CHOOSE($D75,Certification!$C$33,Certification!$C$49,Certification!$C$65,Certification!$C$81,Certification!$C$97))</f>
        <v/>
      </c>
      <c r="BE75" s="58" t="str">
        <f>IF(ISBLANK($D75),"",CHOOSE($D75,Certification!$C$34,Certification!$C$50,Certification!$C$66,Certification!$C$82,Certification!$C$98))</f>
        <v/>
      </c>
      <c r="BF75" s="58" t="str">
        <f>IF(ISBLANK($D75),"",CHOOSE($D75,Certification!$C$35,Certification!$C$51,Certification!$C$67,Certification!$C$83,Certification!$C$99))</f>
        <v/>
      </c>
      <c r="BG75" s="58" t="str">
        <f>IF(ISBLANK($D75),"",CHOOSE($D75,Certification!$C$36,Certification!$C$52,Certification!$C$68,Certification!$C$84,Certification!$C$100))</f>
        <v/>
      </c>
      <c r="BH75" s="58" t="str">
        <f>IF(ISBLANK($D75),"",CHOOSE($D75,Certification!$C$37,Certification!$C$53,Certification!$C$69,Certification!$C$85,Certification!$C$101))</f>
        <v/>
      </c>
      <c r="BI75" s="174" t="str">
        <f>IF(ISBLANK($D75),"",CHOOSE($D75,Certification!$G$39,Certification!$G$55,Certification!$G$71,Certification!$G$87,Certification!$G$103))</f>
        <v/>
      </c>
      <c r="BJ75" s="174" t="str">
        <f>IF(ISBLANK($D75),"",CHOOSE($D75,Certification!$G$40,Certification!$G$56,Certification!$G$72,Certification!$G$88,Certification!$G$104))</f>
        <v/>
      </c>
      <c r="BK75" s="174" t="str">
        <f>IF(ISBLANK($D75),"",CHOOSE($D75,Certification!$G$41,Certification!$G$57,Certification!$G$73,Certification!$G$89,Certification!$G$105))</f>
        <v/>
      </c>
      <c r="BL75" s="58" t="str">
        <f>IF(ISBLANK($D75),"",CHOOSE($D75,IF(ISBLANK(Certification!$C$43),"",Certification!$C$43),IF(ISBLANK(Certification!$C$59),"",Certification!$C$59),IF(ISBLANK(Certification!$C$75),"",Certification!$C$75),IF(ISBLANK(Certification!$C$91),"",Certification!$C$91),IF(ISBLANK(Certification!$C$107),"",Certification!$C$107)))</f>
        <v/>
      </c>
      <c r="BM75" s="58" t="str">
        <f>IF(ISBLANK($D75),"",CHOOSE($D75,IF(ISBLANK(Certification!$C$45),"",Certification!$C$45),IF(ISBLANK(Certification!$C$61),"",Certification!$C$61),IF(ISBLANK(Certification!$C$77),"",Certification!$C$77),IF(ISBLANK(Certification!$C$93),"",Certification!$C$93),IF(ISBLANK(Certification!$C$109),"",Certification!$C$109)))</f>
        <v/>
      </c>
      <c r="BO75" s="20" t="s">
        <v>9</v>
      </c>
    </row>
    <row r="76" spans="1:67" s="18" customFormat="1" ht="25.5" x14ac:dyDescent="0.2">
      <c r="A76" s="53">
        <v>66</v>
      </c>
      <c r="B76" s="54" t="str">
        <f t="shared" si="26"/>
        <v/>
      </c>
      <c r="C76" s="229"/>
      <c r="D76" s="30"/>
      <c r="E76" s="232"/>
      <c r="F76" s="232"/>
      <c r="G76" s="232"/>
      <c r="H76" s="31"/>
      <c r="I76" s="30"/>
      <c r="J76" s="31"/>
      <c r="K76" s="31"/>
      <c r="L76" s="31"/>
      <c r="M76" s="49"/>
      <c r="N76" s="31"/>
      <c r="O76" s="49"/>
      <c r="P76" s="31"/>
      <c r="Q76" s="45"/>
      <c r="R76" s="30"/>
      <c r="S76" s="30"/>
      <c r="T76" s="223"/>
      <c r="U76" s="30"/>
      <c r="V76" s="30"/>
      <c r="W76" s="219"/>
      <c r="X76" s="226"/>
      <c r="Y76" s="15"/>
      <c r="Z76" s="16" t="str">
        <f t="shared" si="27"/>
        <v/>
      </c>
      <c r="AA76" s="16" t="str">
        <f t="shared" si="28"/>
        <v/>
      </c>
      <c r="AB76" s="16" t="str">
        <f t="shared" si="29"/>
        <v/>
      </c>
      <c r="AC76" s="16" t="str">
        <f t="shared" si="30"/>
        <v/>
      </c>
      <c r="AD76" s="16" t="str">
        <f t="shared" si="31"/>
        <v/>
      </c>
      <c r="AE76" s="16" t="str">
        <f t="shared" si="32"/>
        <v/>
      </c>
      <c r="AF76" s="16" t="str">
        <f t="shared" si="33"/>
        <v/>
      </c>
      <c r="AG76" s="16" t="str">
        <f t="shared" si="34"/>
        <v/>
      </c>
      <c r="AH76" s="16" t="str">
        <f t="shared" si="35"/>
        <v/>
      </c>
      <c r="AI76" s="16" t="str">
        <f t="shared" si="36"/>
        <v/>
      </c>
      <c r="AJ76" s="16" t="str">
        <f t="shared" si="37"/>
        <v/>
      </c>
      <c r="AK76" s="16" t="str">
        <f t="shared" si="38"/>
        <v/>
      </c>
      <c r="AL76" s="16" t="str">
        <f t="shared" si="39"/>
        <v/>
      </c>
      <c r="AM76" s="16" t="str">
        <f t="shared" si="40"/>
        <v/>
      </c>
      <c r="AN76" s="16" t="str">
        <f t="shared" si="41"/>
        <v/>
      </c>
      <c r="AO76" s="16" t="str">
        <f t="shared" si="42"/>
        <v/>
      </c>
      <c r="AP76" s="16" t="str">
        <f t="shared" si="43"/>
        <v/>
      </c>
      <c r="AQ76" s="16" t="str">
        <f t="shared" si="44"/>
        <v/>
      </c>
      <c r="AR76" s="16" t="str">
        <f t="shared" si="45"/>
        <v/>
      </c>
      <c r="AS76" s="16" t="str">
        <f t="shared" si="46"/>
        <v/>
      </c>
      <c r="AT76" s="16" t="str">
        <f t="shared" si="47"/>
        <v/>
      </c>
      <c r="AU76" s="16" t="str">
        <f t="shared" si="48"/>
        <v/>
      </c>
      <c r="AV76" s="17"/>
      <c r="AZ76" s="19"/>
      <c r="BA76" s="19"/>
      <c r="BB76" s="58" t="str">
        <f t="shared" si="49"/>
        <v/>
      </c>
      <c r="BC76" s="58" t="str">
        <f>IF(ISBLANK($D76),"",CHOOSE($D76,Certification!$C$32,Certification!$C$48,Certification!$C$64,Certification!$C$80,Certification!$C$96))</f>
        <v/>
      </c>
      <c r="BD76" s="58" t="str">
        <f>IF(ISBLANK($D76),"",CHOOSE($D76,Certification!$C$33,Certification!$C$49,Certification!$C$65,Certification!$C$81,Certification!$C$97))</f>
        <v/>
      </c>
      <c r="BE76" s="58" t="str">
        <f>IF(ISBLANK($D76),"",CHOOSE($D76,Certification!$C$34,Certification!$C$50,Certification!$C$66,Certification!$C$82,Certification!$C$98))</f>
        <v/>
      </c>
      <c r="BF76" s="58" t="str">
        <f>IF(ISBLANK($D76),"",CHOOSE($D76,Certification!$C$35,Certification!$C$51,Certification!$C$67,Certification!$C$83,Certification!$C$99))</f>
        <v/>
      </c>
      <c r="BG76" s="58" t="str">
        <f>IF(ISBLANK($D76),"",CHOOSE($D76,Certification!$C$36,Certification!$C$52,Certification!$C$68,Certification!$C$84,Certification!$C$100))</f>
        <v/>
      </c>
      <c r="BH76" s="58" t="str">
        <f>IF(ISBLANK($D76),"",CHOOSE($D76,Certification!$C$37,Certification!$C$53,Certification!$C$69,Certification!$C$85,Certification!$C$101))</f>
        <v/>
      </c>
      <c r="BI76" s="174" t="str">
        <f>IF(ISBLANK($D76),"",CHOOSE($D76,Certification!$G$39,Certification!$G$55,Certification!$G$71,Certification!$G$87,Certification!$G$103))</f>
        <v/>
      </c>
      <c r="BJ76" s="174" t="str">
        <f>IF(ISBLANK($D76),"",CHOOSE($D76,Certification!$G$40,Certification!$G$56,Certification!$G$72,Certification!$G$88,Certification!$G$104))</f>
        <v/>
      </c>
      <c r="BK76" s="174" t="str">
        <f>IF(ISBLANK($D76),"",CHOOSE($D76,Certification!$G$41,Certification!$G$57,Certification!$G$73,Certification!$G$89,Certification!$G$105))</f>
        <v/>
      </c>
      <c r="BL76" s="58" t="str">
        <f>IF(ISBLANK($D76),"",CHOOSE($D76,IF(ISBLANK(Certification!$C$43),"",Certification!$C$43),IF(ISBLANK(Certification!$C$59),"",Certification!$C$59),IF(ISBLANK(Certification!$C$75),"",Certification!$C$75),IF(ISBLANK(Certification!$C$91),"",Certification!$C$91),IF(ISBLANK(Certification!$C$107),"",Certification!$C$107)))</f>
        <v/>
      </c>
      <c r="BM76" s="58" t="str">
        <f>IF(ISBLANK($D76),"",CHOOSE($D76,IF(ISBLANK(Certification!$C$45),"",Certification!$C$45),IF(ISBLANK(Certification!$C$61),"",Certification!$C$61),IF(ISBLANK(Certification!$C$77),"",Certification!$C$77),IF(ISBLANK(Certification!$C$93),"",Certification!$C$93),IF(ISBLANK(Certification!$C$109),"",Certification!$C$109)))</f>
        <v/>
      </c>
      <c r="BO76" s="20" t="s">
        <v>9</v>
      </c>
    </row>
    <row r="77" spans="1:67" s="18" customFormat="1" ht="25.5" x14ac:dyDescent="0.2">
      <c r="A77" s="53">
        <v>67</v>
      </c>
      <c r="B77" s="54" t="str">
        <f t="shared" si="26"/>
        <v/>
      </c>
      <c r="C77" s="229"/>
      <c r="D77" s="30"/>
      <c r="E77" s="232"/>
      <c r="F77" s="232"/>
      <c r="G77" s="232"/>
      <c r="H77" s="31"/>
      <c r="I77" s="30"/>
      <c r="J77" s="31"/>
      <c r="K77" s="31"/>
      <c r="L77" s="31"/>
      <c r="M77" s="49"/>
      <c r="N77" s="31"/>
      <c r="O77" s="49"/>
      <c r="P77" s="31"/>
      <c r="Q77" s="45"/>
      <c r="R77" s="30"/>
      <c r="S77" s="30"/>
      <c r="T77" s="223"/>
      <c r="U77" s="30"/>
      <c r="V77" s="30"/>
      <c r="W77" s="219"/>
      <c r="X77" s="226"/>
      <c r="Y77" s="15"/>
      <c r="Z77" s="16" t="str">
        <f t="shared" si="27"/>
        <v/>
      </c>
      <c r="AA77" s="16" t="str">
        <f t="shared" si="28"/>
        <v/>
      </c>
      <c r="AB77" s="16" t="str">
        <f t="shared" si="29"/>
        <v/>
      </c>
      <c r="AC77" s="16" t="str">
        <f t="shared" si="30"/>
        <v/>
      </c>
      <c r="AD77" s="16" t="str">
        <f t="shared" si="31"/>
        <v/>
      </c>
      <c r="AE77" s="16" t="str">
        <f t="shared" si="32"/>
        <v/>
      </c>
      <c r="AF77" s="16" t="str">
        <f t="shared" si="33"/>
        <v/>
      </c>
      <c r="AG77" s="16" t="str">
        <f t="shared" si="34"/>
        <v/>
      </c>
      <c r="AH77" s="16" t="str">
        <f t="shared" si="35"/>
        <v/>
      </c>
      <c r="AI77" s="16" t="str">
        <f t="shared" si="36"/>
        <v/>
      </c>
      <c r="AJ77" s="16" t="str">
        <f t="shared" si="37"/>
        <v/>
      </c>
      <c r="AK77" s="16" t="str">
        <f t="shared" si="38"/>
        <v/>
      </c>
      <c r="AL77" s="16" t="str">
        <f t="shared" si="39"/>
        <v/>
      </c>
      <c r="AM77" s="16" t="str">
        <f t="shared" si="40"/>
        <v/>
      </c>
      <c r="AN77" s="16" t="str">
        <f t="shared" si="41"/>
        <v/>
      </c>
      <c r="AO77" s="16" t="str">
        <f t="shared" si="42"/>
        <v/>
      </c>
      <c r="AP77" s="16" t="str">
        <f t="shared" si="43"/>
        <v/>
      </c>
      <c r="AQ77" s="16" t="str">
        <f t="shared" si="44"/>
        <v/>
      </c>
      <c r="AR77" s="16" t="str">
        <f t="shared" si="45"/>
        <v/>
      </c>
      <c r="AS77" s="16" t="str">
        <f t="shared" si="46"/>
        <v/>
      </c>
      <c r="AT77" s="16" t="str">
        <f t="shared" si="47"/>
        <v/>
      </c>
      <c r="AU77" s="16" t="str">
        <f t="shared" si="48"/>
        <v/>
      </c>
      <c r="AV77" s="17"/>
      <c r="AZ77" s="19"/>
      <c r="BA77" s="19"/>
      <c r="BB77" s="58" t="str">
        <f t="shared" si="49"/>
        <v/>
      </c>
      <c r="BC77" s="58" t="str">
        <f>IF(ISBLANK($D77),"",CHOOSE($D77,Certification!$C$32,Certification!$C$48,Certification!$C$64,Certification!$C$80,Certification!$C$96))</f>
        <v/>
      </c>
      <c r="BD77" s="58" t="str">
        <f>IF(ISBLANK($D77),"",CHOOSE($D77,Certification!$C$33,Certification!$C$49,Certification!$C$65,Certification!$C$81,Certification!$C$97))</f>
        <v/>
      </c>
      <c r="BE77" s="58" t="str">
        <f>IF(ISBLANK($D77),"",CHOOSE($D77,Certification!$C$34,Certification!$C$50,Certification!$C$66,Certification!$C$82,Certification!$C$98))</f>
        <v/>
      </c>
      <c r="BF77" s="58" t="str">
        <f>IF(ISBLANK($D77),"",CHOOSE($D77,Certification!$C$35,Certification!$C$51,Certification!$C$67,Certification!$C$83,Certification!$C$99))</f>
        <v/>
      </c>
      <c r="BG77" s="58" t="str">
        <f>IF(ISBLANK($D77),"",CHOOSE($D77,Certification!$C$36,Certification!$C$52,Certification!$C$68,Certification!$C$84,Certification!$C$100))</f>
        <v/>
      </c>
      <c r="BH77" s="58" t="str">
        <f>IF(ISBLANK($D77),"",CHOOSE($D77,Certification!$C$37,Certification!$C$53,Certification!$C$69,Certification!$C$85,Certification!$C$101))</f>
        <v/>
      </c>
      <c r="BI77" s="174" t="str">
        <f>IF(ISBLANK($D77),"",CHOOSE($D77,Certification!$G$39,Certification!$G$55,Certification!$G$71,Certification!$G$87,Certification!$G$103))</f>
        <v/>
      </c>
      <c r="BJ77" s="174" t="str">
        <f>IF(ISBLANK($D77),"",CHOOSE($D77,Certification!$G$40,Certification!$G$56,Certification!$G$72,Certification!$G$88,Certification!$G$104))</f>
        <v/>
      </c>
      <c r="BK77" s="174" t="str">
        <f>IF(ISBLANK($D77),"",CHOOSE($D77,Certification!$G$41,Certification!$G$57,Certification!$G$73,Certification!$G$89,Certification!$G$105))</f>
        <v/>
      </c>
      <c r="BL77" s="58" t="str">
        <f>IF(ISBLANK($D77),"",CHOOSE($D77,IF(ISBLANK(Certification!$C$43),"",Certification!$C$43),IF(ISBLANK(Certification!$C$59),"",Certification!$C$59),IF(ISBLANK(Certification!$C$75),"",Certification!$C$75),IF(ISBLANK(Certification!$C$91),"",Certification!$C$91),IF(ISBLANK(Certification!$C$107),"",Certification!$C$107)))</f>
        <v/>
      </c>
      <c r="BM77" s="58" t="str">
        <f>IF(ISBLANK($D77),"",CHOOSE($D77,IF(ISBLANK(Certification!$C$45),"",Certification!$C$45),IF(ISBLANK(Certification!$C$61),"",Certification!$C$61),IF(ISBLANK(Certification!$C$77),"",Certification!$C$77),IF(ISBLANK(Certification!$C$93),"",Certification!$C$93),IF(ISBLANK(Certification!$C$109),"",Certification!$C$109)))</f>
        <v/>
      </c>
      <c r="BO77" s="20" t="s">
        <v>9</v>
      </c>
    </row>
    <row r="78" spans="1:67" s="18" customFormat="1" ht="25.5" x14ac:dyDescent="0.2">
      <c r="A78" s="53">
        <v>68</v>
      </c>
      <c r="B78" s="54" t="str">
        <f t="shared" si="26"/>
        <v/>
      </c>
      <c r="C78" s="229"/>
      <c r="D78" s="30"/>
      <c r="E78" s="232"/>
      <c r="F78" s="232"/>
      <c r="G78" s="232"/>
      <c r="H78" s="31"/>
      <c r="I78" s="30"/>
      <c r="J78" s="31"/>
      <c r="K78" s="31"/>
      <c r="L78" s="31"/>
      <c r="M78" s="49"/>
      <c r="N78" s="31"/>
      <c r="O78" s="49"/>
      <c r="P78" s="31"/>
      <c r="Q78" s="45"/>
      <c r="R78" s="30"/>
      <c r="S78" s="30"/>
      <c r="T78" s="223"/>
      <c r="U78" s="30"/>
      <c r="V78" s="30"/>
      <c r="W78" s="219"/>
      <c r="X78" s="226"/>
      <c r="Y78" s="15"/>
      <c r="Z78" s="16" t="str">
        <f t="shared" si="27"/>
        <v/>
      </c>
      <c r="AA78" s="16" t="str">
        <f t="shared" si="28"/>
        <v/>
      </c>
      <c r="AB78" s="16" t="str">
        <f t="shared" si="29"/>
        <v/>
      </c>
      <c r="AC78" s="16" t="str">
        <f t="shared" si="30"/>
        <v/>
      </c>
      <c r="AD78" s="16" t="str">
        <f t="shared" si="31"/>
        <v/>
      </c>
      <c r="AE78" s="16" t="str">
        <f t="shared" si="32"/>
        <v/>
      </c>
      <c r="AF78" s="16" t="str">
        <f t="shared" si="33"/>
        <v/>
      </c>
      <c r="AG78" s="16" t="str">
        <f t="shared" si="34"/>
        <v/>
      </c>
      <c r="AH78" s="16" t="str">
        <f t="shared" si="35"/>
        <v/>
      </c>
      <c r="AI78" s="16" t="str">
        <f t="shared" si="36"/>
        <v/>
      </c>
      <c r="AJ78" s="16" t="str">
        <f t="shared" si="37"/>
        <v/>
      </c>
      <c r="AK78" s="16" t="str">
        <f t="shared" si="38"/>
        <v/>
      </c>
      <c r="AL78" s="16" t="str">
        <f t="shared" si="39"/>
        <v/>
      </c>
      <c r="AM78" s="16" t="str">
        <f t="shared" si="40"/>
        <v/>
      </c>
      <c r="AN78" s="16" t="str">
        <f t="shared" si="41"/>
        <v/>
      </c>
      <c r="AO78" s="16" t="str">
        <f t="shared" si="42"/>
        <v/>
      </c>
      <c r="AP78" s="16" t="str">
        <f t="shared" si="43"/>
        <v/>
      </c>
      <c r="AQ78" s="16" t="str">
        <f t="shared" si="44"/>
        <v/>
      </c>
      <c r="AR78" s="16" t="str">
        <f t="shared" si="45"/>
        <v/>
      </c>
      <c r="AS78" s="16" t="str">
        <f t="shared" si="46"/>
        <v/>
      </c>
      <c r="AT78" s="16" t="str">
        <f t="shared" si="47"/>
        <v/>
      </c>
      <c r="AU78" s="16" t="str">
        <f t="shared" si="48"/>
        <v/>
      </c>
      <c r="AV78" s="17"/>
      <c r="AZ78" s="19"/>
      <c r="BA78" s="19"/>
      <c r="BB78" s="58" t="str">
        <f t="shared" si="49"/>
        <v/>
      </c>
      <c r="BC78" s="58" t="str">
        <f>IF(ISBLANK($D78),"",CHOOSE($D78,Certification!$C$32,Certification!$C$48,Certification!$C$64,Certification!$C$80,Certification!$C$96))</f>
        <v/>
      </c>
      <c r="BD78" s="58" t="str">
        <f>IF(ISBLANK($D78),"",CHOOSE($D78,Certification!$C$33,Certification!$C$49,Certification!$C$65,Certification!$C$81,Certification!$C$97))</f>
        <v/>
      </c>
      <c r="BE78" s="58" t="str">
        <f>IF(ISBLANK($D78),"",CHOOSE($D78,Certification!$C$34,Certification!$C$50,Certification!$C$66,Certification!$C$82,Certification!$C$98))</f>
        <v/>
      </c>
      <c r="BF78" s="58" t="str">
        <f>IF(ISBLANK($D78),"",CHOOSE($D78,Certification!$C$35,Certification!$C$51,Certification!$C$67,Certification!$C$83,Certification!$C$99))</f>
        <v/>
      </c>
      <c r="BG78" s="58" t="str">
        <f>IF(ISBLANK($D78),"",CHOOSE($D78,Certification!$C$36,Certification!$C$52,Certification!$C$68,Certification!$C$84,Certification!$C$100))</f>
        <v/>
      </c>
      <c r="BH78" s="58" t="str">
        <f>IF(ISBLANK($D78),"",CHOOSE($D78,Certification!$C$37,Certification!$C$53,Certification!$C$69,Certification!$C$85,Certification!$C$101))</f>
        <v/>
      </c>
      <c r="BI78" s="174" t="str">
        <f>IF(ISBLANK($D78),"",CHOOSE($D78,Certification!$G$39,Certification!$G$55,Certification!$G$71,Certification!$G$87,Certification!$G$103))</f>
        <v/>
      </c>
      <c r="BJ78" s="174" t="str">
        <f>IF(ISBLANK($D78),"",CHOOSE($D78,Certification!$G$40,Certification!$G$56,Certification!$G$72,Certification!$G$88,Certification!$G$104))</f>
        <v/>
      </c>
      <c r="BK78" s="174" t="str">
        <f>IF(ISBLANK($D78),"",CHOOSE($D78,Certification!$G$41,Certification!$G$57,Certification!$G$73,Certification!$G$89,Certification!$G$105))</f>
        <v/>
      </c>
      <c r="BL78" s="58" t="str">
        <f>IF(ISBLANK($D78),"",CHOOSE($D78,IF(ISBLANK(Certification!$C$43),"",Certification!$C$43),IF(ISBLANK(Certification!$C$59),"",Certification!$C$59),IF(ISBLANK(Certification!$C$75),"",Certification!$C$75),IF(ISBLANK(Certification!$C$91),"",Certification!$C$91),IF(ISBLANK(Certification!$C$107),"",Certification!$C$107)))</f>
        <v/>
      </c>
      <c r="BM78" s="58" t="str">
        <f>IF(ISBLANK($D78),"",CHOOSE($D78,IF(ISBLANK(Certification!$C$45),"",Certification!$C$45),IF(ISBLANK(Certification!$C$61),"",Certification!$C$61),IF(ISBLANK(Certification!$C$77),"",Certification!$C$77),IF(ISBLANK(Certification!$C$93),"",Certification!$C$93),IF(ISBLANK(Certification!$C$109),"",Certification!$C$109)))</f>
        <v/>
      </c>
      <c r="BO78" s="20" t="s">
        <v>9</v>
      </c>
    </row>
    <row r="79" spans="1:67" s="18" customFormat="1" ht="25.5" x14ac:dyDescent="0.2">
      <c r="A79" s="53">
        <v>69</v>
      </c>
      <c r="B79" s="54" t="str">
        <f t="shared" si="26"/>
        <v/>
      </c>
      <c r="C79" s="229"/>
      <c r="D79" s="30"/>
      <c r="E79" s="232"/>
      <c r="F79" s="232"/>
      <c r="G79" s="232"/>
      <c r="H79" s="31"/>
      <c r="I79" s="30"/>
      <c r="J79" s="31"/>
      <c r="K79" s="31"/>
      <c r="L79" s="31"/>
      <c r="M79" s="49"/>
      <c r="N79" s="31"/>
      <c r="O79" s="49"/>
      <c r="P79" s="31"/>
      <c r="Q79" s="45"/>
      <c r="R79" s="30"/>
      <c r="S79" s="30"/>
      <c r="T79" s="223"/>
      <c r="U79" s="30"/>
      <c r="V79" s="30"/>
      <c r="W79" s="219"/>
      <c r="X79" s="226"/>
      <c r="Y79" s="15"/>
      <c r="Z79" s="16" t="str">
        <f t="shared" si="27"/>
        <v/>
      </c>
      <c r="AA79" s="16" t="str">
        <f t="shared" si="28"/>
        <v/>
      </c>
      <c r="AB79" s="16" t="str">
        <f t="shared" si="29"/>
        <v/>
      </c>
      <c r="AC79" s="16" t="str">
        <f t="shared" si="30"/>
        <v/>
      </c>
      <c r="AD79" s="16" t="str">
        <f t="shared" si="31"/>
        <v/>
      </c>
      <c r="AE79" s="16" t="str">
        <f t="shared" si="32"/>
        <v/>
      </c>
      <c r="AF79" s="16" t="str">
        <f t="shared" si="33"/>
        <v/>
      </c>
      <c r="AG79" s="16" t="str">
        <f t="shared" si="34"/>
        <v/>
      </c>
      <c r="AH79" s="16" t="str">
        <f t="shared" si="35"/>
        <v/>
      </c>
      <c r="AI79" s="16" t="str">
        <f t="shared" si="36"/>
        <v/>
      </c>
      <c r="AJ79" s="16" t="str">
        <f t="shared" si="37"/>
        <v/>
      </c>
      <c r="AK79" s="16" t="str">
        <f t="shared" si="38"/>
        <v/>
      </c>
      <c r="AL79" s="16" t="str">
        <f t="shared" si="39"/>
        <v/>
      </c>
      <c r="AM79" s="16" t="str">
        <f t="shared" si="40"/>
        <v/>
      </c>
      <c r="AN79" s="16" t="str">
        <f t="shared" si="41"/>
        <v/>
      </c>
      <c r="AO79" s="16" t="str">
        <f t="shared" si="42"/>
        <v/>
      </c>
      <c r="AP79" s="16" t="str">
        <f t="shared" si="43"/>
        <v/>
      </c>
      <c r="AQ79" s="16" t="str">
        <f t="shared" si="44"/>
        <v/>
      </c>
      <c r="AR79" s="16" t="str">
        <f t="shared" si="45"/>
        <v/>
      </c>
      <c r="AS79" s="16" t="str">
        <f t="shared" si="46"/>
        <v/>
      </c>
      <c r="AT79" s="16" t="str">
        <f t="shared" si="47"/>
        <v/>
      </c>
      <c r="AU79" s="16" t="str">
        <f t="shared" si="48"/>
        <v/>
      </c>
      <c r="AV79" s="17"/>
      <c r="AZ79" s="19"/>
      <c r="BA79" s="19"/>
      <c r="BB79" s="58" t="str">
        <f t="shared" si="49"/>
        <v/>
      </c>
      <c r="BC79" s="58" t="str">
        <f>IF(ISBLANK($D79),"",CHOOSE($D79,Certification!$C$32,Certification!$C$48,Certification!$C$64,Certification!$C$80,Certification!$C$96))</f>
        <v/>
      </c>
      <c r="BD79" s="58" t="str">
        <f>IF(ISBLANK($D79),"",CHOOSE($D79,Certification!$C$33,Certification!$C$49,Certification!$C$65,Certification!$C$81,Certification!$C$97))</f>
        <v/>
      </c>
      <c r="BE79" s="58" t="str">
        <f>IF(ISBLANK($D79),"",CHOOSE($D79,Certification!$C$34,Certification!$C$50,Certification!$C$66,Certification!$C$82,Certification!$C$98))</f>
        <v/>
      </c>
      <c r="BF79" s="58" t="str">
        <f>IF(ISBLANK($D79),"",CHOOSE($D79,Certification!$C$35,Certification!$C$51,Certification!$C$67,Certification!$C$83,Certification!$C$99))</f>
        <v/>
      </c>
      <c r="BG79" s="58" t="str">
        <f>IF(ISBLANK($D79),"",CHOOSE($D79,Certification!$C$36,Certification!$C$52,Certification!$C$68,Certification!$C$84,Certification!$C$100))</f>
        <v/>
      </c>
      <c r="BH79" s="58" t="str">
        <f>IF(ISBLANK($D79),"",CHOOSE($D79,Certification!$C$37,Certification!$C$53,Certification!$C$69,Certification!$C$85,Certification!$C$101))</f>
        <v/>
      </c>
      <c r="BI79" s="174" t="str">
        <f>IF(ISBLANK($D79),"",CHOOSE($D79,Certification!$G$39,Certification!$G$55,Certification!$G$71,Certification!$G$87,Certification!$G$103))</f>
        <v/>
      </c>
      <c r="BJ79" s="174" t="str">
        <f>IF(ISBLANK($D79),"",CHOOSE($D79,Certification!$G$40,Certification!$G$56,Certification!$G$72,Certification!$G$88,Certification!$G$104))</f>
        <v/>
      </c>
      <c r="BK79" s="174" t="str">
        <f>IF(ISBLANK($D79),"",CHOOSE($D79,Certification!$G$41,Certification!$G$57,Certification!$G$73,Certification!$G$89,Certification!$G$105))</f>
        <v/>
      </c>
      <c r="BL79" s="58" t="str">
        <f>IF(ISBLANK($D79),"",CHOOSE($D79,IF(ISBLANK(Certification!$C$43),"",Certification!$C$43),IF(ISBLANK(Certification!$C$59),"",Certification!$C$59),IF(ISBLANK(Certification!$C$75),"",Certification!$C$75),IF(ISBLANK(Certification!$C$91),"",Certification!$C$91),IF(ISBLANK(Certification!$C$107),"",Certification!$C$107)))</f>
        <v/>
      </c>
      <c r="BM79" s="58" t="str">
        <f>IF(ISBLANK($D79),"",CHOOSE($D79,IF(ISBLANK(Certification!$C$45),"",Certification!$C$45),IF(ISBLANK(Certification!$C$61),"",Certification!$C$61),IF(ISBLANK(Certification!$C$77),"",Certification!$C$77),IF(ISBLANK(Certification!$C$93),"",Certification!$C$93),IF(ISBLANK(Certification!$C$109),"",Certification!$C$109)))</f>
        <v/>
      </c>
      <c r="BO79" s="20" t="s">
        <v>9</v>
      </c>
    </row>
    <row r="80" spans="1:67" s="18" customFormat="1" ht="25.5" x14ac:dyDescent="0.2">
      <c r="A80" s="53">
        <v>70</v>
      </c>
      <c r="B80" s="54" t="str">
        <f t="shared" si="26"/>
        <v/>
      </c>
      <c r="C80" s="229"/>
      <c r="D80" s="30"/>
      <c r="E80" s="232"/>
      <c r="F80" s="232"/>
      <c r="G80" s="232"/>
      <c r="H80" s="31"/>
      <c r="I80" s="30"/>
      <c r="J80" s="31"/>
      <c r="K80" s="31"/>
      <c r="L80" s="31"/>
      <c r="M80" s="49"/>
      <c r="N80" s="31"/>
      <c r="O80" s="49"/>
      <c r="P80" s="31"/>
      <c r="Q80" s="45"/>
      <c r="R80" s="30"/>
      <c r="S80" s="30"/>
      <c r="T80" s="223"/>
      <c r="U80" s="30"/>
      <c r="V80" s="30"/>
      <c r="W80" s="219"/>
      <c r="X80" s="226"/>
      <c r="Y80" s="15"/>
      <c r="Z80" s="16" t="str">
        <f t="shared" si="27"/>
        <v/>
      </c>
      <c r="AA80" s="16" t="str">
        <f t="shared" si="28"/>
        <v/>
      </c>
      <c r="AB80" s="16" t="str">
        <f t="shared" si="29"/>
        <v/>
      </c>
      <c r="AC80" s="16" t="str">
        <f t="shared" si="30"/>
        <v/>
      </c>
      <c r="AD80" s="16" t="str">
        <f t="shared" si="31"/>
        <v/>
      </c>
      <c r="AE80" s="16" t="str">
        <f t="shared" si="32"/>
        <v/>
      </c>
      <c r="AF80" s="16" t="str">
        <f t="shared" si="33"/>
        <v/>
      </c>
      <c r="AG80" s="16" t="str">
        <f t="shared" si="34"/>
        <v/>
      </c>
      <c r="AH80" s="16" t="str">
        <f t="shared" si="35"/>
        <v/>
      </c>
      <c r="AI80" s="16" t="str">
        <f t="shared" si="36"/>
        <v/>
      </c>
      <c r="AJ80" s="16" t="str">
        <f t="shared" si="37"/>
        <v/>
      </c>
      <c r="AK80" s="16" t="str">
        <f t="shared" si="38"/>
        <v/>
      </c>
      <c r="AL80" s="16" t="str">
        <f t="shared" si="39"/>
        <v/>
      </c>
      <c r="AM80" s="16" t="str">
        <f t="shared" si="40"/>
        <v/>
      </c>
      <c r="AN80" s="16" t="str">
        <f t="shared" si="41"/>
        <v/>
      </c>
      <c r="AO80" s="16" t="str">
        <f t="shared" si="42"/>
        <v/>
      </c>
      <c r="AP80" s="16" t="str">
        <f t="shared" si="43"/>
        <v/>
      </c>
      <c r="AQ80" s="16" t="str">
        <f t="shared" si="44"/>
        <v/>
      </c>
      <c r="AR80" s="16" t="str">
        <f t="shared" si="45"/>
        <v/>
      </c>
      <c r="AS80" s="16" t="str">
        <f t="shared" si="46"/>
        <v/>
      </c>
      <c r="AT80" s="16" t="str">
        <f t="shared" si="47"/>
        <v/>
      </c>
      <c r="AU80" s="16" t="str">
        <f t="shared" si="48"/>
        <v/>
      </c>
      <c r="AV80" s="17"/>
      <c r="AZ80" s="19"/>
      <c r="BA80" s="19"/>
      <c r="BB80" s="58" t="str">
        <f t="shared" si="49"/>
        <v/>
      </c>
      <c r="BC80" s="58" t="str">
        <f>IF(ISBLANK($D80),"",CHOOSE($D80,Certification!$C$32,Certification!$C$48,Certification!$C$64,Certification!$C$80,Certification!$C$96))</f>
        <v/>
      </c>
      <c r="BD80" s="58" t="str">
        <f>IF(ISBLANK($D80),"",CHOOSE($D80,Certification!$C$33,Certification!$C$49,Certification!$C$65,Certification!$C$81,Certification!$C$97))</f>
        <v/>
      </c>
      <c r="BE80" s="58" t="str">
        <f>IF(ISBLANK($D80),"",CHOOSE($D80,Certification!$C$34,Certification!$C$50,Certification!$C$66,Certification!$C$82,Certification!$C$98))</f>
        <v/>
      </c>
      <c r="BF80" s="58" t="str">
        <f>IF(ISBLANK($D80),"",CHOOSE($D80,Certification!$C$35,Certification!$C$51,Certification!$C$67,Certification!$C$83,Certification!$C$99))</f>
        <v/>
      </c>
      <c r="BG80" s="58" t="str">
        <f>IF(ISBLANK($D80),"",CHOOSE($D80,Certification!$C$36,Certification!$C$52,Certification!$C$68,Certification!$C$84,Certification!$C$100))</f>
        <v/>
      </c>
      <c r="BH80" s="58" t="str">
        <f>IF(ISBLANK($D80),"",CHOOSE($D80,Certification!$C$37,Certification!$C$53,Certification!$C$69,Certification!$C$85,Certification!$C$101))</f>
        <v/>
      </c>
      <c r="BI80" s="174" t="str">
        <f>IF(ISBLANK($D80),"",CHOOSE($D80,Certification!$G$39,Certification!$G$55,Certification!$G$71,Certification!$G$87,Certification!$G$103))</f>
        <v/>
      </c>
      <c r="BJ80" s="174" t="str">
        <f>IF(ISBLANK($D80),"",CHOOSE($D80,Certification!$G$40,Certification!$G$56,Certification!$G$72,Certification!$G$88,Certification!$G$104))</f>
        <v/>
      </c>
      <c r="BK80" s="174" t="str">
        <f>IF(ISBLANK($D80),"",CHOOSE($D80,Certification!$G$41,Certification!$G$57,Certification!$G$73,Certification!$G$89,Certification!$G$105))</f>
        <v/>
      </c>
      <c r="BL80" s="58" t="str">
        <f>IF(ISBLANK($D80),"",CHOOSE($D80,IF(ISBLANK(Certification!$C$43),"",Certification!$C$43),IF(ISBLANK(Certification!$C$59),"",Certification!$C$59),IF(ISBLANK(Certification!$C$75),"",Certification!$C$75),IF(ISBLANK(Certification!$C$91),"",Certification!$C$91),IF(ISBLANK(Certification!$C$107),"",Certification!$C$107)))</f>
        <v/>
      </c>
      <c r="BM80" s="58" t="str">
        <f>IF(ISBLANK($D80),"",CHOOSE($D80,IF(ISBLANK(Certification!$C$45),"",Certification!$C$45),IF(ISBLANK(Certification!$C$61),"",Certification!$C$61),IF(ISBLANK(Certification!$C$77),"",Certification!$C$77),IF(ISBLANK(Certification!$C$93),"",Certification!$C$93),IF(ISBLANK(Certification!$C$109),"",Certification!$C$109)))</f>
        <v/>
      </c>
      <c r="BO80" s="20" t="s">
        <v>9</v>
      </c>
    </row>
    <row r="81" spans="1:67" s="18" customFormat="1" ht="25.5" x14ac:dyDescent="0.2">
      <c r="A81" s="53">
        <v>71</v>
      </c>
      <c r="B81" s="54" t="str">
        <f t="shared" si="26"/>
        <v/>
      </c>
      <c r="C81" s="229"/>
      <c r="D81" s="30"/>
      <c r="E81" s="232"/>
      <c r="F81" s="232"/>
      <c r="G81" s="232"/>
      <c r="H81" s="31"/>
      <c r="I81" s="30"/>
      <c r="J81" s="31"/>
      <c r="K81" s="31"/>
      <c r="L81" s="31"/>
      <c r="M81" s="49"/>
      <c r="N81" s="31"/>
      <c r="O81" s="49"/>
      <c r="P81" s="31"/>
      <c r="Q81" s="45"/>
      <c r="R81" s="30"/>
      <c r="S81" s="30"/>
      <c r="T81" s="223"/>
      <c r="U81" s="30"/>
      <c r="V81" s="30"/>
      <c r="W81" s="219"/>
      <c r="X81" s="226"/>
      <c r="Y81" s="15"/>
      <c r="Z81" s="16" t="str">
        <f t="shared" si="27"/>
        <v/>
      </c>
      <c r="AA81" s="16" t="str">
        <f t="shared" si="28"/>
        <v/>
      </c>
      <c r="AB81" s="16" t="str">
        <f t="shared" si="29"/>
        <v/>
      </c>
      <c r="AC81" s="16" t="str">
        <f t="shared" si="30"/>
        <v/>
      </c>
      <c r="AD81" s="16" t="str">
        <f t="shared" si="31"/>
        <v/>
      </c>
      <c r="AE81" s="16" t="str">
        <f t="shared" si="32"/>
        <v/>
      </c>
      <c r="AF81" s="16" t="str">
        <f t="shared" si="33"/>
        <v/>
      </c>
      <c r="AG81" s="16" t="str">
        <f t="shared" si="34"/>
        <v/>
      </c>
      <c r="AH81" s="16" t="str">
        <f t="shared" si="35"/>
        <v/>
      </c>
      <c r="AI81" s="16" t="str">
        <f t="shared" si="36"/>
        <v/>
      </c>
      <c r="AJ81" s="16" t="str">
        <f t="shared" si="37"/>
        <v/>
      </c>
      <c r="AK81" s="16" t="str">
        <f t="shared" si="38"/>
        <v/>
      </c>
      <c r="AL81" s="16" t="str">
        <f t="shared" si="39"/>
        <v/>
      </c>
      <c r="AM81" s="16" t="str">
        <f t="shared" si="40"/>
        <v/>
      </c>
      <c r="AN81" s="16" t="str">
        <f t="shared" si="41"/>
        <v/>
      </c>
      <c r="AO81" s="16" t="str">
        <f t="shared" si="42"/>
        <v/>
      </c>
      <c r="AP81" s="16" t="str">
        <f t="shared" si="43"/>
        <v/>
      </c>
      <c r="AQ81" s="16" t="str">
        <f t="shared" si="44"/>
        <v/>
      </c>
      <c r="AR81" s="16" t="str">
        <f t="shared" si="45"/>
        <v/>
      </c>
      <c r="AS81" s="16" t="str">
        <f t="shared" si="46"/>
        <v/>
      </c>
      <c r="AT81" s="16" t="str">
        <f t="shared" si="47"/>
        <v/>
      </c>
      <c r="AU81" s="16" t="str">
        <f t="shared" si="48"/>
        <v/>
      </c>
      <c r="AV81" s="17"/>
      <c r="AZ81" s="19"/>
      <c r="BA81" s="19"/>
      <c r="BB81" s="58" t="str">
        <f t="shared" si="49"/>
        <v/>
      </c>
      <c r="BC81" s="58" t="str">
        <f>IF(ISBLANK($D81),"",CHOOSE($D81,Certification!$C$32,Certification!$C$48,Certification!$C$64,Certification!$C$80,Certification!$C$96))</f>
        <v/>
      </c>
      <c r="BD81" s="58" t="str">
        <f>IF(ISBLANK($D81),"",CHOOSE($D81,Certification!$C$33,Certification!$C$49,Certification!$C$65,Certification!$C$81,Certification!$C$97))</f>
        <v/>
      </c>
      <c r="BE81" s="58" t="str">
        <f>IF(ISBLANK($D81),"",CHOOSE($D81,Certification!$C$34,Certification!$C$50,Certification!$C$66,Certification!$C$82,Certification!$C$98))</f>
        <v/>
      </c>
      <c r="BF81" s="58" t="str">
        <f>IF(ISBLANK($D81),"",CHOOSE($D81,Certification!$C$35,Certification!$C$51,Certification!$C$67,Certification!$C$83,Certification!$C$99))</f>
        <v/>
      </c>
      <c r="BG81" s="58" t="str">
        <f>IF(ISBLANK($D81),"",CHOOSE($D81,Certification!$C$36,Certification!$C$52,Certification!$C$68,Certification!$C$84,Certification!$C$100))</f>
        <v/>
      </c>
      <c r="BH81" s="58" t="str">
        <f>IF(ISBLANK($D81),"",CHOOSE($D81,Certification!$C$37,Certification!$C$53,Certification!$C$69,Certification!$C$85,Certification!$C$101))</f>
        <v/>
      </c>
      <c r="BI81" s="174" t="str">
        <f>IF(ISBLANK($D81),"",CHOOSE($D81,Certification!$G$39,Certification!$G$55,Certification!$G$71,Certification!$G$87,Certification!$G$103))</f>
        <v/>
      </c>
      <c r="BJ81" s="174" t="str">
        <f>IF(ISBLANK($D81),"",CHOOSE($D81,Certification!$G$40,Certification!$G$56,Certification!$G$72,Certification!$G$88,Certification!$G$104))</f>
        <v/>
      </c>
      <c r="BK81" s="174" t="str">
        <f>IF(ISBLANK($D81),"",CHOOSE($D81,Certification!$G$41,Certification!$G$57,Certification!$G$73,Certification!$G$89,Certification!$G$105))</f>
        <v/>
      </c>
      <c r="BL81" s="58" t="str">
        <f>IF(ISBLANK($D81),"",CHOOSE($D81,IF(ISBLANK(Certification!$C$43),"",Certification!$C$43),IF(ISBLANK(Certification!$C$59),"",Certification!$C$59),IF(ISBLANK(Certification!$C$75),"",Certification!$C$75),IF(ISBLANK(Certification!$C$91),"",Certification!$C$91),IF(ISBLANK(Certification!$C$107),"",Certification!$C$107)))</f>
        <v/>
      </c>
      <c r="BM81" s="58" t="str">
        <f>IF(ISBLANK($D81),"",CHOOSE($D81,IF(ISBLANK(Certification!$C$45),"",Certification!$C$45),IF(ISBLANK(Certification!$C$61),"",Certification!$C$61),IF(ISBLANK(Certification!$C$77),"",Certification!$C$77),IF(ISBLANK(Certification!$C$93),"",Certification!$C$93),IF(ISBLANK(Certification!$C$109),"",Certification!$C$109)))</f>
        <v/>
      </c>
      <c r="BO81" s="20" t="s">
        <v>9</v>
      </c>
    </row>
    <row r="82" spans="1:67" s="18" customFormat="1" ht="25.5" x14ac:dyDescent="0.2">
      <c r="A82" s="53">
        <v>72</v>
      </c>
      <c r="B82" s="54" t="str">
        <f t="shared" si="26"/>
        <v/>
      </c>
      <c r="C82" s="229"/>
      <c r="D82" s="30"/>
      <c r="E82" s="232"/>
      <c r="F82" s="232"/>
      <c r="G82" s="232"/>
      <c r="H82" s="31"/>
      <c r="I82" s="30"/>
      <c r="J82" s="31"/>
      <c r="K82" s="31"/>
      <c r="L82" s="31"/>
      <c r="M82" s="49"/>
      <c r="N82" s="31"/>
      <c r="O82" s="49"/>
      <c r="P82" s="31"/>
      <c r="Q82" s="45"/>
      <c r="R82" s="30"/>
      <c r="S82" s="30"/>
      <c r="T82" s="223"/>
      <c r="U82" s="30"/>
      <c r="V82" s="30"/>
      <c r="W82" s="219"/>
      <c r="X82" s="226"/>
      <c r="Y82" s="15"/>
      <c r="Z82" s="16" t="str">
        <f t="shared" si="27"/>
        <v/>
      </c>
      <c r="AA82" s="16" t="str">
        <f t="shared" si="28"/>
        <v/>
      </c>
      <c r="AB82" s="16" t="str">
        <f t="shared" si="29"/>
        <v/>
      </c>
      <c r="AC82" s="16" t="str">
        <f t="shared" si="30"/>
        <v/>
      </c>
      <c r="AD82" s="16" t="str">
        <f t="shared" si="31"/>
        <v/>
      </c>
      <c r="AE82" s="16" t="str">
        <f t="shared" si="32"/>
        <v/>
      </c>
      <c r="AF82" s="16" t="str">
        <f t="shared" si="33"/>
        <v/>
      </c>
      <c r="AG82" s="16" t="str">
        <f t="shared" si="34"/>
        <v/>
      </c>
      <c r="AH82" s="16" t="str">
        <f t="shared" si="35"/>
        <v/>
      </c>
      <c r="AI82" s="16" t="str">
        <f t="shared" si="36"/>
        <v/>
      </c>
      <c r="AJ82" s="16" t="str">
        <f t="shared" si="37"/>
        <v/>
      </c>
      <c r="AK82" s="16" t="str">
        <f t="shared" si="38"/>
        <v/>
      </c>
      <c r="AL82" s="16" t="str">
        <f t="shared" si="39"/>
        <v/>
      </c>
      <c r="AM82" s="16" t="str">
        <f t="shared" si="40"/>
        <v/>
      </c>
      <c r="AN82" s="16" t="str">
        <f t="shared" si="41"/>
        <v/>
      </c>
      <c r="AO82" s="16" t="str">
        <f t="shared" si="42"/>
        <v/>
      </c>
      <c r="AP82" s="16" t="str">
        <f t="shared" si="43"/>
        <v/>
      </c>
      <c r="AQ82" s="16" t="str">
        <f t="shared" si="44"/>
        <v/>
      </c>
      <c r="AR82" s="16" t="str">
        <f t="shared" si="45"/>
        <v/>
      </c>
      <c r="AS82" s="16" t="str">
        <f t="shared" si="46"/>
        <v/>
      </c>
      <c r="AT82" s="16" t="str">
        <f t="shared" si="47"/>
        <v/>
      </c>
      <c r="AU82" s="16" t="str">
        <f t="shared" si="48"/>
        <v/>
      </c>
      <c r="AV82" s="17"/>
      <c r="AZ82" s="19"/>
      <c r="BA82" s="19"/>
      <c r="BB82" s="58" t="str">
        <f t="shared" si="49"/>
        <v/>
      </c>
      <c r="BC82" s="58" t="str">
        <f>IF(ISBLANK($D82),"",CHOOSE($D82,Certification!$C$32,Certification!$C$48,Certification!$C$64,Certification!$C$80,Certification!$C$96))</f>
        <v/>
      </c>
      <c r="BD82" s="58" t="str">
        <f>IF(ISBLANK($D82),"",CHOOSE($D82,Certification!$C$33,Certification!$C$49,Certification!$C$65,Certification!$C$81,Certification!$C$97))</f>
        <v/>
      </c>
      <c r="BE82" s="58" t="str">
        <f>IF(ISBLANK($D82),"",CHOOSE($D82,Certification!$C$34,Certification!$C$50,Certification!$C$66,Certification!$C$82,Certification!$C$98))</f>
        <v/>
      </c>
      <c r="BF82" s="58" t="str">
        <f>IF(ISBLANK($D82),"",CHOOSE($D82,Certification!$C$35,Certification!$C$51,Certification!$C$67,Certification!$C$83,Certification!$C$99))</f>
        <v/>
      </c>
      <c r="BG82" s="58" t="str">
        <f>IF(ISBLANK($D82),"",CHOOSE($D82,Certification!$C$36,Certification!$C$52,Certification!$C$68,Certification!$C$84,Certification!$C$100))</f>
        <v/>
      </c>
      <c r="BH82" s="58" t="str">
        <f>IF(ISBLANK($D82),"",CHOOSE($D82,Certification!$C$37,Certification!$C$53,Certification!$C$69,Certification!$C$85,Certification!$C$101))</f>
        <v/>
      </c>
      <c r="BI82" s="174" t="str">
        <f>IF(ISBLANK($D82),"",CHOOSE($D82,Certification!$G$39,Certification!$G$55,Certification!$G$71,Certification!$G$87,Certification!$G$103))</f>
        <v/>
      </c>
      <c r="BJ82" s="174" t="str">
        <f>IF(ISBLANK($D82),"",CHOOSE($D82,Certification!$G$40,Certification!$G$56,Certification!$G$72,Certification!$G$88,Certification!$G$104))</f>
        <v/>
      </c>
      <c r="BK82" s="174" t="str">
        <f>IF(ISBLANK($D82),"",CHOOSE($D82,Certification!$G$41,Certification!$G$57,Certification!$G$73,Certification!$G$89,Certification!$G$105))</f>
        <v/>
      </c>
      <c r="BL82" s="58" t="str">
        <f>IF(ISBLANK($D82),"",CHOOSE($D82,IF(ISBLANK(Certification!$C$43),"",Certification!$C$43),IF(ISBLANK(Certification!$C$59),"",Certification!$C$59),IF(ISBLANK(Certification!$C$75),"",Certification!$C$75),IF(ISBLANK(Certification!$C$91),"",Certification!$C$91),IF(ISBLANK(Certification!$C$107),"",Certification!$C$107)))</f>
        <v/>
      </c>
      <c r="BM82" s="58" t="str">
        <f>IF(ISBLANK($D82),"",CHOOSE($D82,IF(ISBLANK(Certification!$C$45),"",Certification!$C$45),IF(ISBLANK(Certification!$C$61),"",Certification!$C$61),IF(ISBLANK(Certification!$C$77),"",Certification!$C$77),IF(ISBLANK(Certification!$C$93),"",Certification!$C$93),IF(ISBLANK(Certification!$C$109),"",Certification!$C$109)))</f>
        <v/>
      </c>
      <c r="BO82" s="20" t="s">
        <v>9</v>
      </c>
    </row>
    <row r="83" spans="1:67" s="18" customFormat="1" ht="25.5" x14ac:dyDescent="0.2">
      <c r="A83" s="53">
        <v>73</v>
      </c>
      <c r="B83" s="54" t="str">
        <f t="shared" si="26"/>
        <v/>
      </c>
      <c r="C83" s="229"/>
      <c r="D83" s="30"/>
      <c r="E83" s="232"/>
      <c r="F83" s="232"/>
      <c r="G83" s="232"/>
      <c r="H83" s="31"/>
      <c r="I83" s="30"/>
      <c r="J83" s="31"/>
      <c r="K83" s="31"/>
      <c r="L83" s="31"/>
      <c r="M83" s="49"/>
      <c r="N83" s="31"/>
      <c r="O83" s="49"/>
      <c r="P83" s="31"/>
      <c r="Q83" s="45"/>
      <c r="R83" s="30"/>
      <c r="S83" s="30"/>
      <c r="T83" s="223"/>
      <c r="U83" s="30"/>
      <c r="V83" s="30"/>
      <c r="W83" s="219"/>
      <c r="X83" s="226"/>
      <c r="Y83" s="15"/>
      <c r="Z83" s="16" t="str">
        <f t="shared" si="27"/>
        <v/>
      </c>
      <c r="AA83" s="16" t="str">
        <f t="shared" si="28"/>
        <v/>
      </c>
      <c r="AB83" s="16" t="str">
        <f t="shared" si="29"/>
        <v/>
      </c>
      <c r="AC83" s="16" t="str">
        <f t="shared" si="30"/>
        <v/>
      </c>
      <c r="AD83" s="16" t="str">
        <f t="shared" si="31"/>
        <v/>
      </c>
      <c r="AE83" s="16" t="str">
        <f t="shared" si="32"/>
        <v/>
      </c>
      <c r="AF83" s="16" t="str">
        <f t="shared" si="33"/>
        <v/>
      </c>
      <c r="AG83" s="16" t="str">
        <f t="shared" si="34"/>
        <v/>
      </c>
      <c r="AH83" s="16" t="str">
        <f t="shared" si="35"/>
        <v/>
      </c>
      <c r="AI83" s="16" t="str">
        <f t="shared" si="36"/>
        <v/>
      </c>
      <c r="AJ83" s="16" t="str">
        <f t="shared" si="37"/>
        <v/>
      </c>
      <c r="AK83" s="16" t="str">
        <f t="shared" si="38"/>
        <v/>
      </c>
      <c r="AL83" s="16" t="str">
        <f t="shared" si="39"/>
        <v/>
      </c>
      <c r="AM83" s="16" t="str">
        <f t="shared" si="40"/>
        <v/>
      </c>
      <c r="AN83" s="16" t="str">
        <f t="shared" si="41"/>
        <v/>
      </c>
      <c r="AO83" s="16" t="str">
        <f t="shared" si="42"/>
        <v/>
      </c>
      <c r="AP83" s="16" t="str">
        <f t="shared" si="43"/>
        <v/>
      </c>
      <c r="AQ83" s="16" t="str">
        <f t="shared" si="44"/>
        <v/>
      </c>
      <c r="AR83" s="16" t="str">
        <f t="shared" si="45"/>
        <v/>
      </c>
      <c r="AS83" s="16" t="str">
        <f t="shared" si="46"/>
        <v/>
      </c>
      <c r="AT83" s="16" t="str">
        <f t="shared" si="47"/>
        <v/>
      </c>
      <c r="AU83" s="16" t="str">
        <f t="shared" si="48"/>
        <v/>
      </c>
      <c r="AV83" s="17"/>
      <c r="AZ83" s="19"/>
      <c r="BA83" s="19"/>
      <c r="BB83" s="58" t="str">
        <f t="shared" si="49"/>
        <v/>
      </c>
      <c r="BC83" s="58" t="str">
        <f>IF(ISBLANK($D83),"",CHOOSE($D83,Certification!$C$32,Certification!$C$48,Certification!$C$64,Certification!$C$80,Certification!$C$96))</f>
        <v/>
      </c>
      <c r="BD83" s="58" t="str">
        <f>IF(ISBLANK($D83),"",CHOOSE($D83,Certification!$C$33,Certification!$C$49,Certification!$C$65,Certification!$C$81,Certification!$C$97))</f>
        <v/>
      </c>
      <c r="BE83" s="58" t="str">
        <f>IF(ISBLANK($D83),"",CHOOSE($D83,Certification!$C$34,Certification!$C$50,Certification!$C$66,Certification!$C$82,Certification!$C$98))</f>
        <v/>
      </c>
      <c r="BF83" s="58" t="str">
        <f>IF(ISBLANK($D83),"",CHOOSE($D83,Certification!$C$35,Certification!$C$51,Certification!$C$67,Certification!$C$83,Certification!$C$99))</f>
        <v/>
      </c>
      <c r="BG83" s="58" t="str">
        <f>IF(ISBLANK($D83),"",CHOOSE($D83,Certification!$C$36,Certification!$C$52,Certification!$C$68,Certification!$C$84,Certification!$C$100))</f>
        <v/>
      </c>
      <c r="BH83" s="58" t="str">
        <f>IF(ISBLANK($D83),"",CHOOSE($D83,Certification!$C$37,Certification!$C$53,Certification!$C$69,Certification!$C$85,Certification!$C$101))</f>
        <v/>
      </c>
      <c r="BI83" s="174" t="str">
        <f>IF(ISBLANK($D83),"",CHOOSE($D83,Certification!$G$39,Certification!$G$55,Certification!$G$71,Certification!$G$87,Certification!$G$103))</f>
        <v/>
      </c>
      <c r="BJ83" s="174" t="str">
        <f>IF(ISBLANK($D83),"",CHOOSE($D83,Certification!$G$40,Certification!$G$56,Certification!$G$72,Certification!$G$88,Certification!$G$104))</f>
        <v/>
      </c>
      <c r="BK83" s="174" t="str">
        <f>IF(ISBLANK($D83),"",CHOOSE($D83,Certification!$G$41,Certification!$G$57,Certification!$G$73,Certification!$G$89,Certification!$G$105))</f>
        <v/>
      </c>
      <c r="BL83" s="58" t="str">
        <f>IF(ISBLANK($D83),"",CHOOSE($D83,IF(ISBLANK(Certification!$C$43),"",Certification!$C$43),IF(ISBLANK(Certification!$C$59),"",Certification!$C$59),IF(ISBLANK(Certification!$C$75),"",Certification!$C$75),IF(ISBLANK(Certification!$C$91),"",Certification!$C$91),IF(ISBLANK(Certification!$C$107),"",Certification!$C$107)))</f>
        <v/>
      </c>
      <c r="BM83" s="58" t="str">
        <f>IF(ISBLANK($D83),"",CHOOSE($D83,IF(ISBLANK(Certification!$C$45),"",Certification!$C$45),IF(ISBLANK(Certification!$C$61),"",Certification!$C$61),IF(ISBLANK(Certification!$C$77),"",Certification!$C$77),IF(ISBLANK(Certification!$C$93),"",Certification!$C$93),IF(ISBLANK(Certification!$C$109),"",Certification!$C$109)))</f>
        <v/>
      </c>
      <c r="BO83" s="20" t="s">
        <v>9</v>
      </c>
    </row>
    <row r="84" spans="1:67" s="18" customFormat="1" ht="25.5" x14ac:dyDescent="0.2">
      <c r="A84" s="53">
        <v>74</v>
      </c>
      <c r="B84" s="54" t="str">
        <f t="shared" si="26"/>
        <v/>
      </c>
      <c r="C84" s="229"/>
      <c r="D84" s="30"/>
      <c r="E84" s="232"/>
      <c r="F84" s="232"/>
      <c r="G84" s="232"/>
      <c r="H84" s="31"/>
      <c r="I84" s="30"/>
      <c r="J84" s="31"/>
      <c r="K84" s="31"/>
      <c r="L84" s="31"/>
      <c r="M84" s="49"/>
      <c r="N84" s="31"/>
      <c r="O84" s="49"/>
      <c r="P84" s="31"/>
      <c r="Q84" s="45"/>
      <c r="R84" s="30"/>
      <c r="S84" s="30"/>
      <c r="T84" s="223"/>
      <c r="U84" s="30"/>
      <c r="V84" s="30"/>
      <c r="W84" s="219"/>
      <c r="X84" s="226"/>
      <c r="Y84" s="15"/>
      <c r="Z84" s="16" t="str">
        <f t="shared" si="27"/>
        <v/>
      </c>
      <c r="AA84" s="16" t="str">
        <f t="shared" si="28"/>
        <v/>
      </c>
      <c r="AB84" s="16" t="str">
        <f t="shared" si="29"/>
        <v/>
      </c>
      <c r="AC84" s="16" t="str">
        <f t="shared" si="30"/>
        <v/>
      </c>
      <c r="AD84" s="16" t="str">
        <f t="shared" si="31"/>
        <v/>
      </c>
      <c r="AE84" s="16" t="str">
        <f t="shared" si="32"/>
        <v/>
      </c>
      <c r="AF84" s="16" t="str">
        <f t="shared" si="33"/>
        <v/>
      </c>
      <c r="AG84" s="16" t="str">
        <f t="shared" si="34"/>
        <v/>
      </c>
      <c r="AH84" s="16" t="str">
        <f t="shared" si="35"/>
        <v/>
      </c>
      <c r="AI84" s="16" t="str">
        <f t="shared" si="36"/>
        <v/>
      </c>
      <c r="AJ84" s="16" t="str">
        <f t="shared" si="37"/>
        <v/>
      </c>
      <c r="AK84" s="16" t="str">
        <f t="shared" si="38"/>
        <v/>
      </c>
      <c r="AL84" s="16" t="str">
        <f t="shared" si="39"/>
        <v/>
      </c>
      <c r="AM84" s="16" t="str">
        <f t="shared" si="40"/>
        <v/>
      </c>
      <c r="AN84" s="16" t="str">
        <f t="shared" si="41"/>
        <v/>
      </c>
      <c r="AO84" s="16" t="str">
        <f t="shared" si="42"/>
        <v/>
      </c>
      <c r="AP84" s="16" t="str">
        <f t="shared" si="43"/>
        <v/>
      </c>
      <c r="AQ84" s="16" t="str">
        <f t="shared" si="44"/>
        <v/>
      </c>
      <c r="AR84" s="16" t="str">
        <f t="shared" si="45"/>
        <v/>
      </c>
      <c r="AS84" s="16" t="str">
        <f t="shared" si="46"/>
        <v/>
      </c>
      <c r="AT84" s="16" t="str">
        <f t="shared" si="47"/>
        <v/>
      </c>
      <c r="AU84" s="16" t="str">
        <f t="shared" si="48"/>
        <v/>
      </c>
      <c r="AV84" s="17"/>
      <c r="AZ84" s="19"/>
      <c r="BA84" s="19"/>
      <c r="BB84" s="58" t="str">
        <f t="shared" si="49"/>
        <v/>
      </c>
      <c r="BC84" s="58" t="str">
        <f>IF(ISBLANK($D84),"",CHOOSE($D84,Certification!$C$32,Certification!$C$48,Certification!$C$64,Certification!$C$80,Certification!$C$96))</f>
        <v/>
      </c>
      <c r="BD84" s="58" t="str">
        <f>IF(ISBLANK($D84),"",CHOOSE($D84,Certification!$C$33,Certification!$C$49,Certification!$C$65,Certification!$C$81,Certification!$C$97))</f>
        <v/>
      </c>
      <c r="BE84" s="58" t="str">
        <f>IF(ISBLANK($D84),"",CHOOSE($D84,Certification!$C$34,Certification!$C$50,Certification!$C$66,Certification!$C$82,Certification!$C$98))</f>
        <v/>
      </c>
      <c r="BF84" s="58" t="str">
        <f>IF(ISBLANK($D84),"",CHOOSE($D84,Certification!$C$35,Certification!$C$51,Certification!$C$67,Certification!$C$83,Certification!$C$99))</f>
        <v/>
      </c>
      <c r="BG84" s="58" t="str">
        <f>IF(ISBLANK($D84),"",CHOOSE($D84,Certification!$C$36,Certification!$C$52,Certification!$C$68,Certification!$C$84,Certification!$C$100))</f>
        <v/>
      </c>
      <c r="BH84" s="58" t="str">
        <f>IF(ISBLANK($D84),"",CHOOSE($D84,Certification!$C$37,Certification!$C$53,Certification!$C$69,Certification!$C$85,Certification!$C$101))</f>
        <v/>
      </c>
      <c r="BI84" s="174" t="str">
        <f>IF(ISBLANK($D84),"",CHOOSE($D84,Certification!$G$39,Certification!$G$55,Certification!$G$71,Certification!$G$87,Certification!$G$103))</f>
        <v/>
      </c>
      <c r="BJ84" s="174" t="str">
        <f>IF(ISBLANK($D84),"",CHOOSE($D84,Certification!$G$40,Certification!$G$56,Certification!$G$72,Certification!$G$88,Certification!$G$104))</f>
        <v/>
      </c>
      <c r="BK84" s="174" t="str">
        <f>IF(ISBLANK($D84),"",CHOOSE($D84,Certification!$G$41,Certification!$G$57,Certification!$G$73,Certification!$G$89,Certification!$G$105))</f>
        <v/>
      </c>
      <c r="BL84" s="58" t="str">
        <f>IF(ISBLANK($D84),"",CHOOSE($D84,IF(ISBLANK(Certification!$C$43),"",Certification!$C$43),IF(ISBLANK(Certification!$C$59),"",Certification!$C$59),IF(ISBLANK(Certification!$C$75),"",Certification!$C$75),IF(ISBLANK(Certification!$C$91),"",Certification!$C$91),IF(ISBLANK(Certification!$C$107),"",Certification!$C$107)))</f>
        <v/>
      </c>
      <c r="BM84" s="58" t="str">
        <f>IF(ISBLANK($D84),"",CHOOSE($D84,IF(ISBLANK(Certification!$C$45),"",Certification!$C$45),IF(ISBLANK(Certification!$C$61),"",Certification!$C$61),IF(ISBLANK(Certification!$C$77),"",Certification!$C$77),IF(ISBLANK(Certification!$C$93),"",Certification!$C$93),IF(ISBLANK(Certification!$C$109),"",Certification!$C$109)))</f>
        <v/>
      </c>
      <c r="BO84" s="20" t="s">
        <v>9</v>
      </c>
    </row>
    <row r="85" spans="1:67" s="18" customFormat="1" ht="25.5" x14ac:dyDescent="0.2">
      <c r="A85" s="53">
        <v>75</v>
      </c>
      <c r="B85" s="54" t="str">
        <f t="shared" si="26"/>
        <v/>
      </c>
      <c r="C85" s="229"/>
      <c r="D85" s="30"/>
      <c r="E85" s="232"/>
      <c r="F85" s="232"/>
      <c r="G85" s="232"/>
      <c r="H85" s="31"/>
      <c r="I85" s="30"/>
      <c r="J85" s="31"/>
      <c r="K85" s="31"/>
      <c r="L85" s="31"/>
      <c r="M85" s="49"/>
      <c r="N85" s="31"/>
      <c r="O85" s="49"/>
      <c r="P85" s="31"/>
      <c r="Q85" s="45"/>
      <c r="R85" s="30"/>
      <c r="S85" s="30"/>
      <c r="T85" s="223"/>
      <c r="U85" s="30"/>
      <c r="V85" s="30"/>
      <c r="W85" s="219"/>
      <c r="X85" s="226"/>
      <c r="Y85" s="15"/>
      <c r="Z85" s="16" t="str">
        <f t="shared" si="27"/>
        <v/>
      </c>
      <c r="AA85" s="16" t="str">
        <f t="shared" si="28"/>
        <v/>
      </c>
      <c r="AB85" s="16" t="str">
        <f t="shared" si="29"/>
        <v/>
      </c>
      <c r="AC85" s="16" t="str">
        <f t="shared" si="30"/>
        <v/>
      </c>
      <c r="AD85" s="16" t="str">
        <f t="shared" si="31"/>
        <v/>
      </c>
      <c r="AE85" s="16" t="str">
        <f t="shared" si="32"/>
        <v/>
      </c>
      <c r="AF85" s="16" t="str">
        <f t="shared" si="33"/>
        <v/>
      </c>
      <c r="AG85" s="16" t="str">
        <f t="shared" si="34"/>
        <v/>
      </c>
      <c r="AH85" s="16" t="str">
        <f t="shared" si="35"/>
        <v/>
      </c>
      <c r="AI85" s="16" t="str">
        <f t="shared" si="36"/>
        <v/>
      </c>
      <c r="AJ85" s="16" t="str">
        <f t="shared" si="37"/>
        <v/>
      </c>
      <c r="AK85" s="16" t="str">
        <f t="shared" si="38"/>
        <v/>
      </c>
      <c r="AL85" s="16" t="str">
        <f t="shared" si="39"/>
        <v/>
      </c>
      <c r="AM85" s="16" t="str">
        <f t="shared" si="40"/>
        <v/>
      </c>
      <c r="AN85" s="16" t="str">
        <f t="shared" si="41"/>
        <v/>
      </c>
      <c r="AO85" s="16" t="str">
        <f t="shared" si="42"/>
        <v/>
      </c>
      <c r="AP85" s="16" t="str">
        <f t="shared" si="43"/>
        <v/>
      </c>
      <c r="AQ85" s="16" t="str">
        <f t="shared" si="44"/>
        <v/>
      </c>
      <c r="AR85" s="16" t="str">
        <f t="shared" si="45"/>
        <v/>
      </c>
      <c r="AS85" s="16" t="str">
        <f t="shared" si="46"/>
        <v/>
      </c>
      <c r="AT85" s="16" t="str">
        <f t="shared" si="47"/>
        <v/>
      </c>
      <c r="AU85" s="16" t="str">
        <f t="shared" si="48"/>
        <v/>
      </c>
      <c r="AV85" s="17"/>
      <c r="AZ85" s="19"/>
      <c r="BA85" s="19"/>
      <c r="BB85" s="58" t="str">
        <f t="shared" si="49"/>
        <v/>
      </c>
      <c r="BC85" s="58" t="str">
        <f>IF(ISBLANK($D85),"",CHOOSE($D85,Certification!$C$32,Certification!$C$48,Certification!$C$64,Certification!$C$80,Certification!$C$96))</f>
        <v/>
      </c>
      <c r="BD85" s="58" t="str">
        <f>IF(ISBLANK($D85),"",CHOOSE($D85,Certification!$C$33,Certification!$C$49,Certification!$C$65,Certification!$C$81,Certification!$C$97))</f>
        <v/>
      </c>
      <c r="BE85" s="58" t="str">
        <f>IF(ISBLANK($D85),"",CHOOSE($D85,Certification!$C$34,Certification!$C$50,Certification!$C$66,Certification!$C$82,Certification!$C$98))</f>
        <v/>
      </c>
      <c r="BF85" s="58" t="str">
        <f>IF(ISBLANK($D85),"",CHOOSE($D85,Certification!$C$35,Certification!$C$51,Certification!$C$67,Certification!$C$83,Certification!$C$99))</f>
        <v/>
      </c>
      <c r="BG85" s="58" t="str">
        <f>IF(ISBLANK($D85),"",CHOOSE($D85,Certification!$C$36,Certification!$C$52,Certification!$C$68,Certification!$C$84,Certification!$C$100))</f>
        <v/>
      </c>
      <c r="BH85" s="58" t="str">
        <f>IF(ISBLANK($D85),"",CHOOSE($D85,Certification!$C$37,Certification!$C$53,Certification!$C$69,Certification!$C$85,Certification!$C$101))</f>
        <v/>
      </c>
      <c r="BI85" s="174" t="str">
        <f>IF(ISBLANK($D85),"",CHOOSE($D85,Certification!$G$39,Certification!$G$55,Certification!$G$71,Certification!$G$87,Certification!$G$103))</f>
        <v/>
      </c>
      <c r="BJ85" s="174" t="str">
        <f>IF(ISBLANK($D85),"",CHOOSE($D85,Certification!$G$40,Certification!$G$56,Certification!$G$72,Certification!$G$88,Certification!$G$104))</f>
        <v/>
      </c>
      <c r="BK85" s="174" t="str">
        <f>IF(ISBLANK($D85),"",CHOOSE($D85,Certification!$G$41,Certification!$G$57,Certification!$G$73,Certification!$G$89,Certification!$G$105))</f>
        <v/>
      </c>
      <c r="BL85" s="58" t="str">
        <f>IF(ISBLANK($D85),"",CHOOSE($D85,IF(ISBLANK(Certification!$C$43),"",Certification!$C$43),IF(ISBLANK(Certification!$C$59),"",Certification!$C$59),IF(ISBLANK(Certification!$C$75),"",Certification!$C$75),IF(ISBLANK(Certification!$C$91),"",Certification!$C$91),IF(ISBLANK(Certification!$C$107),"",Certification!$C$107)))</f>
        <v/>
      </c>
      <c r="BM85" s="58" t="str">
        <f>IF(ISBLANK($D85),"",CHOOSE($D85,IF(ISBLANK(Certification!$C$45),"",Certification!$C$45),IF(ISBLANK(Certification!$C$61),"",Certification!$C$61),IF(ISBLANK(Certification!$C$77),"",Certification!$C$77),IF(ISBLANK(Certification!$C$93),"",Certification!$C$93),IF(ISBLANK(Certification!$C$109),"",Certification!$C$109)))</f>
        <v/>
      </c>
      <c r="BO85" s="20" t="s">
        <v>9</v>
      </c>
    </row>
    <row r="86" spans="1:67" s="18" customFormat="1" ht="25.5" x14ac:dyDescent="0.2">
      <c r="A86" s="53">
        <v>76</v>
      </c>
      <c r="B86" s="54" t="str">
        <f t="shared" si="26"/>
        <v/>
      </c>
      <c r="C86" s="229"/>
      <c r="D86" s="30"/>
      <c r="E86" s="232"/>
      <c r="F86" s="232"/>
      <c r="G86" s="232"/>
      <c r="H86" s="31"/>
      <c r="I86" s="30"/>
      <c r="J86" s="31"/>
      <c r="K86" s="31"/>
      <c r="L86" s="31"/>
      <c r="M86" s="49"/>
      <c r="N86" s="31"/>
      <c r="O86" s="49"/>
      <c r="P86" s="31"/>
      <c r="Q86" s="45"/>
      <c r="R86" s="30"/>
      <c r="S86" s="30"/>
      <c r="T86" s="223"/>
      <c r="U86" s="30"/>
      <c r="V86" s="30"/>
      <c r="W86" s="219"/>
      <c r="X86" s="226"/>
      <c r="Y86" s="15"/>
      <c r="Z86" s="16" t="str">
        <f t="shared" si="27"/>
        <v/>
      </c>
      <c r="AA86" s="16" t="str">
        <f t="shared" si="28"/>
        <v/>
      </c>
      <c r="AB86" s="16" t="str">
        <f t="shared" si="29"/>
        <v/>
      </c>
      <c r="AC86" s="16" t="str">
        <f t="shared" si="30"/>
        <v/>
      </c>
      <c r="AD86" s="16" t="str">
        <f t="shared" si="31"/>
        <v/>
      </c>
      <c r="AE86" s="16" t="str">
        <f t="shared" si="32"/>
        <v/>
      </c>
      <c r="AF86" s="16" t="str">
        <f t="shared" si="33"/>
        <v/>
      </c>
      <c r="AG86" s="16" t="str">
        <f t="shared" si="34"/>
        <v/>
      </c>
      <c r="AH86" s="16" t="str">
        <f t="shared" si="35"/>
        <v/>
      </c>
      <c r="AI86" s="16" t="str">
        <f t="shared" si="36"/>
        <v/>
      </c>
      <c r="AJ86" s="16" t="str">
        <f t="shared" si="37"/>
        <v/>
      </c>
      <c r="AK86" s="16" t="str">
        <f t="shared" si="38"/>
        <v/>
      </c>
      <c r="AL86" s="16" t="str">
        <f t="shared" si="39"/>
        <v/>
      </c>
      <c r="AM86" s="16" t="str">
        <f t="shared" si="40"/>
        <v/>
      </c>
      <c r="AN86" s="16" t="str">
        <f t="shared" si="41"/>
        <v/>
      </c>
      <c r="AO86" s="16" t="str">
        <f t="shared" si="42"/>
        <v/>
      </c>
      <c r="AP86" s="16" t="str">
        <f t="shared" si="43"/>
        <v/>
      </c>
      <c r="AQ86" s="16" t="str">
        <f t="shared" si="44"/>
        <v/>
      </c>
      <c r="AR86" s="16" t="str">
        <f t="shared" si="45"/>
        <v/>
      </c>
      <c r="AS86" s="16" t="str">
        <f t="shared" si="46"/>
        <v/>
      </c>
      <c r="AT86" s="16" t="str">
        <f t="shared" si="47"/>
        <v/>
      </c>
      <c r="AU86" s="16" t="str">
        <f t="shared" si="48"/>
        <v/>
      </c>
      <c r="AV86" s="17"/>
      <c r="AZ86" s="19"/>
      <c r="BA86" s="19"/>
      <c r="BB86" s="58" t="str">
        <f t="shared" si="49"/>
        <v/>
      </c>
      <c r="BC86" s="58" t="str">
        <f>IF(ISBLANK($D86),"",CHOOSE($D86,Certification!$C$32,Certification!$C$48,Certification!$C$64,Certification!$C$80,Certification!$C$96))</f>
        <v/>
      </c>
      <c r="BD86" s="58" t="str">
        <f>IF(ISBLANK($D86),"",CHOOSE($D86,Certification!$C$33,Certification!$C$49,Certification!$C$65,Certification!$C$81,Certification!$C$97))</f>
        <v/>
      </c>
      <c r="BE86" s="58" t="str">
        <f>IF(ISBLANK($D86),"",CHOOSE($D86,Certification!$C$34,Certification!$C$50,Certification!$C$66,Certification!$C$82,Certification!$C$98))</f>
        <v/>
      </c>
      <c r="BF86" s="58" t="str">
        <f>IF(ISBLANK($D86),"",CHOOSE($D86,Certification!$C$35,Certification!$C$51,Certification!$C$67,Certification!$C$83,Certification!$C$99))</f>
        <v/>
      </c>
      <c r="BG86" s="58" t="str">
        <f>IF(ISBLANK($D86),"",CHOOSE($D86,Certification!$C$36,Certification!$C$52,Certification!$C$68,Certification!$C$84,Certification!$C$100))</f>
        <v/>
      </c>
      <c r="BH86" s="58" t="str">
        <f>IF(ISBLANK($D86),"",CHOOSE($D86,Certification!$C$37,Certification!$C$53,Certification!$C$69,Certification!$C$85,Certification!$C$101))</f>
        <v/>
      </c>
      <c r="BI86" s="174" t="str">
        <f>IF(ISBLANK($D86),"",CHOOSE($D86,Certification!$G$39,Certification!$G$55,Certification!$G$71,Certification!$G$87,Certification!$G$103))</f>
        <v/>
      </c>
      <c r="BJ86" s="174" t="str">
        <f>IF(ISBLANK($D86),"",CHOOSE($D86,Certification!$G$40,Certification!$G$56,Certification!$G$72,Certification!$G$88,Certification!$G$104))</f>
        <v/>
      </c>
      <c r="BK86" s="174" t="str">
        <f>IF(ISBLANK($D86),"",CHOOSE($D86,Certification!$G$41,Certification!$G$57,Certification!$G$73,Certification!$G$89,Certification!$G$105))</f>
        <v/>
      </c>
      <c r="BL86" s="58" t="str">
        <f>IF(ISBLANK($D86),"",CHOOSE($D86,IF(ISBLANK(Certification!$C$43),"",Certification!$C$43),IF(ISBLANK(Certification!$C$59),"",Certification!$C$59),IF(ISBLANK(Certification!$C$75),"",Certification!$C$75),IF(ISBLANK(Certification!$C$91),"",Certification!$C$91),IF(ISBLANK(Certification!$C$107),"",Certification!$C$107)))</f>
        <v/>
      </c>
      <c r="BM86" s="58" t="str">
        <f>IF(ISBLANK($D86),"",CHOOSE($D86,IF(ISBLANK(Certification!$C$45),"",Certification!$C$45),IF(ISBLANK(Certification!$C$61),"",Certification!$C$61),IF(ISBLANK(Certification!$C$77),"",Certification!$C$77),IF(ISBLANK(Certification!$C$93),"",Certification!$C$93),IF(ISBLANK(Certification!$C$109),"",Certification!$C$109)))</f>
        <v/>
      </c>
      <c r="BO86" s="20" t="s">
        <v>9</v>
      </c>
    </row>
    <row r="87" spans="1:67" s="18" customFormat="1" ht="25.5" x14ac:dyDescent="0.2">
      <c r="A87" s="53">
        <v>77</v>
      </c>
      <c r="B87" s="54" t="str">
        <f t="shared" si="26"/>
        <v/>
      </c>
      <c r="C87" s="229"/>
      <c r="D87" s="30"/>
      <c r="E87" s="232"/>
      <c r="F87" s="232"/>
      <c r="G87" s="232"/>
      <c r="H87" s="31"/>
      <c r="I87" s="30"/>
      <c r="J87" s="31"/>
      <c r="K87" s="31"/>
      <c r="L87" s="31"/>
      <c r="M87" s="49"/>
      <c r="N87" s="31"/>
      <c r="O87" s="49"/>
      <c r="P87" s="31"/>
      <c r="Q87" s="45"/>
      <c r="R87" s="30"/>
      <c r="S87" s="30"/>
      <c r="T87" s="223"/>
      <c r="U87" s="30"/>
      <c r="V87" s="30"/>
      <c r="W87" s="219"/>
      <c r="X87" s="226"/>
      <c r="Y87" s="15"/>
      <c r="Z87" s="16" t="str">
        <f t="shared" si="27"/>
        <v/>
      </c>
      <c r="AA87" s="16" t="str">
        <f t="shared" si="28"/>
        <v/>
      </c>
      <c r="AB87" s="16" t="str">
        <f t="shared" si="29"/>
        <v/>
      </c>
      <c r="AC87" s="16" t="str">
        <f t="shared" si="30"/>
        <v/>
      </c>
      <c r="AD87" s="16" t="str">
        <f t="shared" si="31"/>
        <v/>
      </c>
      <c r="AE87" s="16" t="str">
        <f t="shared" si="32"/>
        <v/>
      </c>
      <c r="AF87" s="16" t="str">
        <f t="shared" si="33"/>
        <v/>
      </c>
      <c r="AG87" s="16" t="str">
        <f t="shared" si="34"/>
        <v/>
      </c>
      <c r="AH87" s="16" t="str">
        <f t="shared" si="35"/>
        <v/>
      </c>
      <c r="AI87" s="16" t="str">
        <f t="shared" si="36"/>
        <v/>
      </c>
      <c r="AJ87" s="16" t="str">
        <f t="shared" si="37"/>
        <v/>
      </c>
      <c r="AK87" s="16" t="str">
        <f t="shared" si="38"/>
        <v/>
      </c>
      <c r="AL87" s="16" t="str">
        <f t="shared" si="39"/>
        <v/>
      </c>
      <c r="AM87" s="16" t="str">
        <f t="shared" si="40"/>
        <v/>
      </c>
      <c r="AN87" s="16" t="str">
        <f t="shared" si="41"/>
        <v/>
      </c>
      <c r="AO87" s="16" t="str">
        <f t="shared" si="42"/>
        <v/>
      </c>
      <c r="AP87" s="16" t="str">
        <f t="shared" si="43"/>
        <v/>
      </c>
      <c r="AQ87" s="16" t="str">
        <f t="shared" si="44"/>
        <v/>
      </c>
      <c r="AR87" s="16" t="str">
        <f t="shared" si="45"/>
        <v/>
      </c>
      <c r="AS87" s="16" t="str">
        <f t="shared" si="46"/>
        <v/>
      </c>
      <c r="AT87" s="16" t="str">
        <f t="shared" si="47"/>
        <v/>
      </c>
      <c r="AU87" s="16" t="str">
        <f t="shared" si="48"/>
        <v/>
      </c>
      <c r="AV87" s="17"/>
      <c r="AZ87" s="19"/>
      <c r="BA87" s="19"/>
      <c r="BB87" s="58" t="str">
        <f t="shared" si="49"/>
        <v/>
      </c>
      <c r="BC87" s="58" t="str">
        <f>IF(ISBLANK($D87),"",CHOOSE($D87,Certification!$C$32,Certification!$C$48,Certification!$C$64,Certification!$C$80,Certification!$C$96))</f>
        <v/>
      </c>
      <c r="BD87" s="58" t="str">
        <f>IF(ISBLANK($D87),"",CHOOSE($D87,Certification!$C$33,Certification!$C$49,Certification!$C$65,Certification!$C$81,Certification!$C$97))</f>
        <v/>
      </c>
      <c r="BE87" s="58" t="str">
        <f>IF(ISBLANK($D87),"",CHOOSE($D87,Certification!$C$34,Certification!$C$50,Certification!$C$66,Certification!$C$82,Certification!$C$98))</f>
        <v/>
      </c>
      <c r="BF87" s="58" t="str">
        <f>IF(ISBLANK($D87),"",CHOOSE($D87,Certification!$C$35,Certification!$C$51,Certification!$C$67,Certification!$C$83,Certification!$C$99))</f>
        <v/>
      </c>
      <c r="BG87" s="58" t="str">
        <f>IF(ISBLANK($D87),"",CHOOSE($D87,Certification!$C$36,Certification!$C$52,Certification!$C$68,Certification!$C$84,Certification!$C$100))</f>
        <v/>
      </c>
      <c r="BH87" s="58" t="str">
        <f>IF(ISBLANK($D87),"",CHOOSE($D87,Certification!$C$37,Certification!$C$53,Certification!$C$69,Certification!$C$85,Certification!$C$101))</f>
        <v/>
      </c>
      <c r="BI87" s="174" t="str">
        <f>IF(ISBLANK($D87),"",CHOOSE($D87,Certification!$G$39,Certification!$G$55,Certification!$G$71,Certification!$G$87,Certification!$G$103))</f>
        <v/>
      </c>
      <c r="BJ87" s="174" t="str">
        <f>IF(ISBLANK($D87),"",CHOOSE($D87,Certification!$G$40,Certification!$G$56,Certification!$G$72,Certification!$G$88,Certification!$G$104))</f>
        <v/>
      </c>
      <c r="BK87" s="174" t="str">
        <f>IF(ISBLANK($D87),"",CHOOSE($D87,Certification!$G$41,Certification!$G$57,Certification!$G$73,Certification!$G$89,Certification!$G$105))</f>
        <v/>
      </c>
      <c r="BL87" s="58" t="str">
        <f>IF(ISBLANK($D87),"",CHOOSE($D87,IF(ISBLANK(Certification!$C$43),"",Certification!$C$43),IF(ISBLANK(Certification!$C$59),"",Certification!$C$59),IF(ISBLANK(Certification!$C$75),"",Certification!$C$75),IF(ISBLANK(Certification!$C$91),"",Certification!$C$91),IF(ISBLANK(Certification!$C$107),"",Certification!$C$107)))</f>
        <v/>
      </c>
      <c r="BM87" s="58" t="str">
        <f>IF(ISBLANK($D87),"",CHOOSE($D87,IF(ISBLANK(Certification!$C$45),"",Certification!$C$45),IF(ISBLANK(Certification!$C$61),"",Certification!$C$61),IF(ISBLANK(Certification!$C$77),"",Certification!$C$77),IF(ISBLANK(Certification!$C$93),"",Certification!$C$93),IF(ISBLANK(Certification!$C$109),"",Certification!$C$109)))</f>
        <v/>
      </c>
      <c r="BO87" s="20" t="s">
        <v>9</v>
      </c>
    </row>
    <row r="88" spans="1:67" s="18" customFormat="1" ht="25.5" x14ac:dyDescent="0.2">
      <c r="A88" s="53">
        <v>78</v>
      </c>
      <c r="B88" s="54" t="str">
        <f t="shared" si="26"/>
        <v/>
      </c>
      <c r="C88" s="229"/>
      <c r="D88" s="30"/>
      <c r="E88" s="232"/>
      <c r="F88" s="232"/>
      <c r="G88" s="232"/>
      <c r="H88" s="31"/>
      <c r="I88" s="30"/>
      <c r="J88" s="31"/>
      <c r="K88" s="31"/>
      <c r="L88" s="31"/>
      <c r="M88" s="49"/>
      <c r="N88" s="31"/>
      <c r="O88" s="49"/>
      <c r="P88" s="31"/>
      <c r="Q88" s="45"/>
      <c r="R88" s="30"/>
      <c r="S88" s="30"/>
      <c r="T88" s="223"/>
      <c r="U88" s="30"/>
      <c r="V88" s="30"/>
      <c r="W88" s="219"/>
      <c r="X88" s="226"/>
      <c r="Y88" s="15"/>
      <c r="Z88" s="16" t="str">
        <f t="shared" si="27"/>
        <v/>
      </c>
      <c r="AA88" s="16" t="str">
        <f t="shared" si="28"/>
        <v/>
      </c>
      <c r="AB88" s="16" t="str">
        <f t="shared" si="29"/>
        <v/>
      </c>
      <c r="AC88" s="16" t="str">
        <f t="shared" si="30"/>
        <v/>
      </c>
      <c r="AD88" s="16" t="str">
        <f t="shared" si="31"/>
        <v/>
      </c>
      <c r="AE88" s="16" t="str">
        <f t="shared" si="32"/>
        <v/>
      </c>
      <c r="AF88" s="16" t="str">
        <f t="shared" si="33"/>
        <v/>
      </c>
      <c r="AG88" s="16" t="str">
        <f t="shared" si="34"/>
        <v/>
      </c>
      <c r="AH88" s="16" t="str">
        <f t="shared" si="35"/>
        <v/>
      </c>
      <c r="AI88" s="16" t="str">
        <f t="shared" si="36"/>
        <v/>
      </c>
      <c r="AJ88" s="16" t="str">
        <f t="shared" si="37"/>
        <v/>
      </c>
      <c r="AK88" s="16" t="str">
        <f t="shared" si="38"/>
        <v/>
      </c>
      <c r="AL88" s="16" t="str">
        <f t="shared" si="39"/>
        <v/>
      </c>
      <c r="AM88" s="16" t="str">
        <f t="shared" si="40"/>
        <v/>
      </c>
      <c r="AN88" s="16" t="str">
        <f t="shared" si="41"/>
        <v/>
      </c>
      <c r="AO88" s="16" t="str">
        <f t="shared" si="42"/>
        <v/>
      </c>
      <c r="AP88" s="16" t="str">
        <f t="shared" si="43"/>
        <v/>
      </c>
      <c r="AQ88" s="16" t="str">
        <f t="shared" si="44"/>
        <v/>
      </c>
      <c r="AR88" s="16" t="str">
        <f t="shared" si="45"/>
        <v/>
      </c>
      <c r="AS88" s="16" t="str">
        <f t="shared" si="46"/>
        <v/>
      </c>
      <c r="AT88" s="16" t="str">
        <f t="shared" si="47"/>
        <v/>
      </c>
      <c r="AU88" s="16" t="str">
        <f t="shared" si="48"/>
        <v/>
      </c>
      <c r="AV88" s="17"/>
      <c r="AZ88" s="19"/>
      <c r="BA88" s="19"/>
      <c r="BB88" s="58" t="str">
        <f t="shared" si="49"/>
        <v/>
      </c>
      <c r="BC88" s="58" t="str">
        <f>IF(ISBLANK($D88),"",CHOOSE($D88,Certification!$C$32,Certification!$C$48,Certification!$C$64,Certification!$C$80,Certification!$C$96))</f>
        <v/>
      </c>
      <c r="BD88" s="58" t="str">
        <f>IF(ISBLANK($D88),"",CHOOSE($D88,Certification!$C$33,Certification!$C$49,Certification!$C$65,Certification!$C$81,Certification!$C$97))</f>
        <v/>
      </c>
      <c r="BE88" s="58" t="str">
        <f>IF(ISBLANK($D88),"",CHOOSE($D88,Certification!$C$34,Certification!$C$50,Certification!$C$66,Certification!$C$82,Certification!$C$98))</f>
        <v/>
      </c>
      <c r="BF88" s="58" t="str">
        <f>IF(ISBLANK($D88),"",CHOOSE($D88,Certification!$C$35,Certification!$C$51,Certification!$C$67,Certification!$C$83,Certification!$C$99))</f>
        <v/>
      </c>
      <c r="BG88" s="58" t="str">
        <f>IF(ISBLANK($D88),"",CHOOSE($D88,Certification!$C$36,Certification!$C$52,Certification!$C$68,Certification!$C$84,Certification!$C$100))</f>
        <v/>
      </c>
      <c r="BH88" s="58" t="str">
        <f>IF(ISBLANK($D88),"",CHOOSE($D88,Certification!$C$37,Certification!$C$53,Certification!$C$69,Certification!$C$85,Certification!$C$101))</f>
        <v/>
      </c>
      <c r="BI88" s="174" t="str">
        <f>IF(ISBLANK($D88),"",CHOOSE($D88,Certification!$G$39,Certification!$G$55,Certification!$G$71,Certification!$G$87,Certification!$G$103))</f>
        <v/>
      </c>
      <c r="BJ88" s="174" t="str">
        <f>IF(ISBLANK($D88),"",CHOOSE($D88,Certification!$G$40,Certification!$G$56,Certification!$G$72,Certification!$G$88,Certification!$G$104))</f>
        <v/>
      </c>
      <c r="BK88" s="174" t="str">
        <f>IF(ISBLANK($D88),"",CHOOSE($D88,Certification!$G$41,Certification!$G$57,Certification!$G$73,Certification!$G$89,Certification!$G$105))</f>
        <v/>
      </c>
      <c r="BL88" s="58" t="str">
        <f>IF(ISBLANK($D88),"",CHOOSE($D88,IF(ISBLANK(Certification!$C$43),"",Certification!$C$43),IF(ISBLANK(Certification!$C$59),"",Certification!$C$59),IF(ISBLANK(Certification!$C$75),"",Certification!$C$75),IF(ISBLANK(Certification!$C$91),"",Certification!$C$91),IF(ISBLANK(Certification!$C$107),"",Certification!$C$107)))</f>
        <v/>
      </c>
      <c r="BM88" s="58" t="str">
        <f>IF(ISBLANK($D88),"",CHOOSE($D88,IF(ISBLANK(Certification!$C$45),"",Certification!$C$45),IF(ISBLANK(Certification!$C$61),"",Certification!$C$61),IF(ISBLANK(Certification!$C$77),"",Certification!$C$77),IF(ISBLANK(Certification!$C$93),"",Certification!$C$93),IF(ISBLANK(Certification!$C$109),"",Certification!$C$109)))</f>
        <v/>
      </c>
      <c r="BO88" s="20" t="s">
        <v>9</v>
      </c>
    </row>
    <row r="89" spans="1:67" s="18" customFormat="1" ht="25.5" x14ac:dyDescent="0.2">
      <c r="A89" s="53">
        <v>79</v>
      </c>
      <c r="B89" s="54" t="str">
        <f t="shared" si="26"/>
        <v/>
      </c>
      <c r="C89" s="229"/>
      <c r="D89" s="30"/>
      <c r="E89" s="232"/>
      <c r="F89" s="232"/>
      <c r="G89" s="232"/>
      <c r="H89" s="31"/>
      <c r="I89" s="30"/>
      <c r="J89" s="31"/>
      <c r="K89" s="31"/>
      <c r="L89" s="31"/>
      <c r="M89" s="49"/>
      <c r="N89" s="31"/>
      <c r="O89" s="49"/>
      <c r="P89" s="31"/>
      <c r="Q89" s="45"/>
      <c r="R89" s="30"/>
      <c r="S89" s="30"/>
      <c r="T89" s="223"/>
      <c r="U89" s="30"/>
      <c r="V89" s="30"/>
      <c r="W89" s="219"/>
      <c r="X89" s="226"/>
      <c r="Y89" s="15"/>
      <c r="Z89" s="16" t="str">
        <f t="shared" si="27"/>
        <v/>
      </c>
      <c r="AA89" s="16" t="str">
        <f t="shared" si="28"/>
        <v/>
      </c>
      <c r="AB89" s="16" t="str">
        <f t="shared" si="29"/>
        <v/>
      </c>
      <c r="AC89" s="16" t="str">
        <f t="shared" si="30"/>
        <v/>
      </c>
      <c r="AD89" s="16" t="str">
        <f t="shared" si="31"/>
        <v/>
      </c>
      <c r="AE89" s="16" t="str">
        <f t="shared" si="32"/>
        <v/>
      </c>
      <c r="AF89" s="16" t="str">
        <f t="shared" si="33"/>
        <v/>
      </c>
      <c r="AG89" s="16" t="str">
        <f t="shared" si="34"/>
        <v/>
      </c>
      <c r="AH89" s="16" t="str">
        <f t="shared" si="35"/>
        <v/>
      </c>
      <c r="AI89" s="16" t="str">
        <f t="shared" si="36"/>
        <v/>
      </c>
      <c r="AJ89" s="16" t="str">
        <f t="shared" si="37"/>
        <v/>
      </c>
      <c r="AK89" s="16" t="str">
        <f t="shared" si="38"/>
        <v/>
      </c>
      <c r="AL89" s="16" t="str">
        <f t="shared" si="39"/>
        <v/>
      </c>
      <c r="AM89" s="16" t="str">
        <f t="shared" si="40"/>
        <v/>
      </c>
      <c r="AN89" s="16" t="str">
        <f t="shared" si="41"/>
        <v/>
      </c>
      <c r="AO89" s="16" t="str">
        <f t="shared" si="42"/>
        <v/>
      </c>
      <c r="AP89" s="16" t="str">
        <f t="shared" si="43"/>
        <v/>
      </c>
      <c r="AQ89" s="16" t="str">
        <f t="shared" si="44"/>
        <v/>
      </c>
      <c r="AR89" s="16" t="str">
        <f t="shared" si="45"/>
        <v/>
      </c>
      <c r="AS89" s="16" t="str">
        <f t="shared" si="46"/>
        <v/>
      </c>
      <c r="AT89" s="16" t="str">
        <f t="shared" si="47"/>
        <v/>
      </c>
      <c r="AU89" s="16" t="str">
        <f t="shared" si="48"/>
        <v/>
      </c>
      <c r="AV89" s="17"/>
      <c r="AZ89" s="19"/>
      <c r="BA89" s="19"/>
      <c r="BB89" s="58" t="str">
        <f t="shared" si="49"/>
        <v/>
      </c>
      <c r="BC89" s="58" t="str">
        <f>IF(ISBLANK($D89),"",CHOOSE($D89,Certification!$C$32,Certification!$C$48,Certification!$C$64,Certification!$C$80,Certification!$C$96))</f>
        <v/>
      </c>
      <c r="BD89" s="58" t="str">
        <f>IF(ISBLANK($D89),"",CHOOSE($D89,Certification!$C$33,Certification!$C$49,Certification!$C$65,Certification!$C$81,Certification!$C$97))</f>
        <v/>
      </c>
      <c r="BE89" s="58" t="str">
        <f>IF(ISBLANK($D89),"",CHOOSE($D89,Certification!$C$34,Certification!$C$50,Certification!$C$66,Certification!$C$82,Certification!$C$98))</f>
        <v/>
      </c>
      <c r="BF89" s="58" t="str">
        <f>IF(ISBLANK($D89),"",CHOOSE($D89,Certification!$C$35,Certification!$C$51,Certification!$C$67,Certification!$C$83,Certification!$C$99))</f>
        <v/>
      </c>
      <c r="BG89" s="58" t="str">
        <f>IF(ISBLANK($D89),"",CHOOSE($D89,Certification!$C$36,Certification!$C$52,Certification!$C$68,Certification!$C$84,Certification!$C$100))</f>
        <v/>
      </c>
      <c r="BH89" s="58" t="str">
        <f>IF(ISBLANK($D89),"",CHOOSE($D89,Certification!$C$37,Certification!$C$53,Certification!$C$69,Certification!$C$85,Certification!$C$101))</f>
        <v/>
      </c>
      <c r="BI89" s="174" t="str">
        <f>IF(ISBLANK($D89),"",CHOOSE($D89,Certification!$G$39,Certification!$G$55,Certification!$G$71,Certification!$G$87,Certification!$G$103))</f>
        <v/>
      </c>
      <c r="BJ89" s="174" t="str">
        <f>IF(ISBLANK($D89),"",CHOOSE($D89,Certification!$G$40,Certification!$G$56,Certification!$G$72,Certification!$G$88,Certification!$G$104))</f>
        <v/>
      </c>
      <c r="BK89" s="174" t="str">
        <f>IF(ISBLANK($D89),"",CHOOSE($D89,Certification!$G$41,Certification!$G$57,Certification!$G$73,Certification!$G$89,Certification!$G$105))</f>
        <v/>
      </c>
      <c r="BL89" s="58" t="str">
        <f>IF(ISBLANK($D89),"",CHOOSE($D89,IF(ISBLANK(Certification!$C$43),"",Certification!$C$43),IF(ISBLANK(Certification!$C$59),"",Certification!$C$59),IF(ISBLANK(Certification!$C$75),"",Certification!$C$75),IF(ISBLANK(Certification!$C$91),"",Certification!$C$91),IF(ISBLANK(Certification!$C$107),"",Certification!$C$107)))</f>
        <v/>
      </c>
      <c r="BM89" s="58" t="str">
        <f>IF(ISBLANK($D89),"",CHOOSE($D89,IF(ISBLANK(Certification!$C$45),"",Certification!$C$45),IF(ISBLANK(Certification!$C$61),"",Certification!$C$61),IF(ISBLANK(Certification!$C$77),"",Certification!$C$77),IF(ISBLANK(Certification!$C$93),"",Certification!$C$93),IF(ISBLANK(Certification!$C$109),"",Certification!$C$109)))</f>
        <v/>
      </c>
      <c r="BO89" s="20" t="s">
        <v>9</v>
      </c>
    </row>
    <row r="90" spans="1:67" s="18" customFormat="1" ht="25.5" x14ac:dyDescent="0.2">
      <c r="A90" s="53">
        <v>80</v>
      </c>
      <c r="B90" s="54" t="str">
        <f t="shared" si="26"/>
        <v/>
      </c>
      <c r="C90" s="229"/>
      <c r="D90" s="30"/>
      <c r="E90" s="232"/>
      <c r="F90" s="232"/>
      <c r="G90" s="232"/>
      <c r="H90" s="31"/>
      <c r="I90" s="30"/>
      <c r="J90" s="31"/>
      <c r="K90" s="31"/>
      <c r="L90" s="31"/>
      <c r="M90" s="49"/>
      <c r="N90" s="31"/>
      <c r="O90" s="49"/>
      <c r="P90" s="31"/>
      <c r="Q90" s="45"/>
      <c r="R90" s="30"/>
      <c r="S90" s="30"/>
      <c r="T90" s="223"/>
      <c r="U90" s="30"/>
      <c r="V90" s="30"/>
      <c r="W90" s="219"/>
      <c r="X90" s="226"/>
      <c r="Y90" s="15"/>
      <c r="Z90" s="16" t="str">
        <f t="shared" si="27"/>
        <v/>
      </c>
      <c r="AA90" s="16" t="str">
        <f t="shared" si="28"/>
        <v/>
      </c>
      <c r="AB90" s="16" t="str">
        <f t="shared" si="29"/>
        <v/>
      </c>
      <c r="AC90" s="16" t="str">
        <f t="shared" si="30"/>
        <v/>
      </c>
      <c r="AD90" s="16" t="str">
        <f t="shared" si="31"/>
        <v/>
      </c>
      <c r="AE90" s="16" t="str">
        <f t="shared" si="32"/>
        <v/>
      </c>
      <c r="AF90" s="16" t="str">
        <f t="shared" si="33"/>
        <v/>
      </c>
      <c r="AG90" s="16" t="str">
        <f t="shared" si="34"/>
        <v/>
      </c>
      <c r="AH90" s="16" t="str">
        <f t="shared" si="35"/>
        <v/>
      </c>
      <c r="AI90" s="16" t="str">
        <f t="shared" si="36"/>
        <v/>
      </c>
      <c r="AJ90" s="16" t="str">
        <f t="shared" si="37"/>
        <v/>
      </c>
      <c r="AK90" s="16" t="str">
        <f t="shared" si="38"/>
        <v/>
      </c>
      <c r="AL90" s="16" t="str">
        <f t="shared" si="39"/>
        <v/>
      </c>
      <c r="AM90" s="16" t="str">
        <f t="shared" si="40"/>
        <v/>
      </c>
      <c r="AN90" s="16" t="str">
        <f t="shared" si="41"/>
        <v/>
      </c>
      <c r="AO90" s="16" t="str">
        <f t="shared" si="42"/>
        <v/>
      </c>
      <c r="AP90" s="16" t="str">
        <f t="shared" si="43"/>
        <v/>
      </c>
      <c r="AQ90" s="16" t="str">
        <f t="shared" si="44"/>
        <v/>
      </c>
      <c r="AR90" s="16" t="str">
        <f t="shared" si="45"/>
        <v/>
      </c>
      <c r="AS90" s="16" t="str">
        <f t="shared" si="46"/>
        <v/>
      </c>
      <c r="AT90" s="16" t="str">
        <f t="shared" si="47"/>
        <v/>
      </c>
      <c r="AU90" s="16" t="str">
        <f t="shared" si="48"/>
        <v/>
      </c>
      <c r="AV90" s="17"/>
      <c r="AZ90" s="19"/>
      <c r="BA90" s="19"/>
      <c r="BB90" s="58" t="str">
        <f t="shared" si="49"/>
        <v/>
      </c>
      <c r="BC90" s="58" t="str">
        <f>IF(ISBLANK($D90),"",CHOOSE($D90,Certification!$C$32,Certification!$C$48,Certification!$C$64,Certification!$C$80,Certification!$C$96))</f>
        <v/>
      </c>
      <c r="BD90" s="58" t="str">
        <f>IF(ISBLANK($D90),"",CHOOSE($D90,Certification!$C$33,Certification!$C$49,Certification!$C$65,Certification!$C$81,Certification!$C$97))</f>
        <v/>
      </c>
      <c r="BE90" s="58" t="str">
        <f>IF(ISBLANK($D90),"",CHOOSE($D90,Certification!$C$34,Certification!$C$50,Certification!$C$66,Certification!$C$82,Certification!$C$98))</f>
        <v/>
      </c>
      <c r="BF90" s="58" t="str">
        <f>IF(ISBLANK($D90),"",CHOOSE($D90,Certification!$C$35,Certification!$C$51,Certification!$C$67,Certification!$C$83,Certification!$C$99))</f>
        <v/>
      </c>
      <c r="BG90" s="58" t="str">
        <f>IF(ISBLANK($D90),"",CHOOSE($D90,Certification!$C$36,Certification!$C$52,Certification!$C$68,Certification!$C$84,Certification!$C$100))</f>
        <v/>
      </c>
      <c r="BH90" s="58" t="str">
        <f>IF(ISBLANK($D90),"",CHOOSE($D90,Certification!$C$37,Certification!$C$53,Certification!$C$69,Certification!$C$85,Certification!$C$101))</f>
        <v/>
      </c>
      <c r="BI90" s="174" t="str">
        <f>IF(ISBLANK($D90),"",CHOOSE($D90,Certification!$G$39,Certification!$G$55,Certification!$G$71,Certification!$G$87,Certification!$G$103))</f>
        <v/>
      </c>
      <c r="BJ90" s="174" t="str">
        <f>IF(ISBLANK($D90),"",CHOOSE($D90,Certification!$G$40,Certification!$G$56,Certification!$G$72,Certification!$G$88,Certification!$G$104))</f>
        <v/>
      </c>
      <c r="BK90" s="174" t="str">
        <f>IF(ISBLANK($D90),"",CHOOSE($D90,Certification!$G$41,Certification!$G$57,Certification!$G$73,Certification!$G$89,Certification!$G$105))</f>
        <v/>
      </c>
      <c r="BL90" s="58" t="str">
        <f>IF(ISBLANK($D90),"",CHOOSE($D90,IF(ISBLANK(Certification!$C$43),"",Certification!$C$43),IF(ISBLANK(Certification!$C$59),"",Certification!$C$59),IF(ISBLANK(Certification!$C$75),"",Certification!$C$75),IF(ISBLANK(Certification!$C$91),"",Certification!$C$91),IF(ISBLANK(Certification!$C$107),"",Certification!$C$107)))</f>
        <v/>
      </c>
      <c r="BM90" s="58" t="str">
        <f>IF(ISBLANK($D90),"",CHOOSE($D90,IF(ISBLANK(Certification!$C$45),"",Certification!$C$45),IF(ISBLANK(Certification!$C$61),"",Certification!$C$61),IF(ISBLANK(Certification!$C$77),"",Certification!$C$77),IF(ISBLANK(Certification!$C$93),"",Certification!$C$93),IF(ISBLANK(Certification!$C$109),"",Certification!$C$109)))</f>
        <v/>
      </c>
      <c r="BO90" s="20" t="s">
        <v>9</v>
      </c>
    </row>
    <row r="91" spans="1:67" s="18" customFormat="1" ht="25.5" x14ac:dyDescent="0.2">
      <c r="A91" s="53">
        <v>81</v>
      </c>
      <c r="B91" s="54" t="str">
        <f t="shared" si="26"/>
        <v/>
      </c>
      <c r="C91" s="229"/>
      <c r="D91" s="30"/>
      <c r="E91" s="232"/>
      <c r="F91" s="232"/>
      <c r="G91" s="232"/>
      <c r="H91" s="31"/>
      <c r="I91" s="30"/>
      <c r="J91" s="31"/>
      <c r="K91" s="31"/>
      <c r="L91" s="31"/>
      <c r="M91" s="49"/>
      <c r="N91" s="31"/>
      <c r="O91" s="49"/>
      <c r="P91" s="31"/>
      <c r="Q91" s="45"/>
      <c r="R91" s="30"/>
      <c r="S91" s="30"/>
      <c r="T91" s="223"/>
      <c r="U91" s="30"/>
      <c r="V91" s="30"/>
      <c r="W91" s="219"/>
      <c r="X91" s="226"/>
      <c r="Y91" s="15"/>
      <c r="Z91" s="16" t="str">
        <f t="shared" si="27"/>
        <v/>
      </c>
      <c r="AA91" s="16" t="str">
        <f t="shared" si="28"/>
        <v/>
      </c>
      <c r="AB91" s="16" t="str">
        <f t="shared" si="29"/>
        <v/>
      </c>
      <c r="AC91" s="16" t="str">
        <f t="shared" si="30"/>
        <v/>
      </c>
      <c r="AD91" s="16" t="str">
        <f t="shared" si="31"/>
        <v/>
      </c>
      <c r="AE91" s="16" t="str">
        <f t="shared" si="32"/>
        <v/>
      </c>
      <c r="AF91" s="16" t="str">
        <f t="shared" si="33"/>
        <v/>
      </c>
      <c r="AG91" s="16" t="str">
        <f t="shared" si="34"/>
        <v/>
      </c>
      <c r="AH91" s="16" t="str">
        <f t="shared" si="35"/>
        <v/>
      </c>
      <c r="AI91" s="16" t="str">
        <f t="shared" si="36"/>
        <v/>
      </c>
      <c r="AJ91" s="16" t="str">
        <f t="shared" si="37"/>
        <v/>
      </c>
      <c r="AK91" s="16" t="str">
        <f t="shared" si="38"/>
        <v/>
      </c>
      <c r="AL91" s="16" t="str">
        <f t="shared" si="39"/>
        <v/>
      </c>
      <c r="AM91" s="16" t="str">
        <f t="shared" si="40"/>
        <v/>
      </c>
      <c r="AN91" s="16" t="str">
        <f t="shared" si="41"/>
        <v/>
      </c>
      <c r="AO91" s="16" t="str">
        <f t="shared" si="42"/>
        <v/>
      </c>
      <c r="AP91" s="16" t="str">
        <f t="shared" si="43"/>
        <v/>
      </c>
      <c r="AQ91" s="16" t="str">
        <f t="shared" si="44"/>
        <v/>
      </c>
      <c r="AR91" s="16" t="str">
        <f t="shared" si="45"/>
        <v/>
      </c>
      <c r="AS91" s="16" t="str">
        <f t="shared" si="46"/>
        <v/>
      </c>
      <c r="AT91" s="16" t="str">
        <f t="shared" si="47"/>
        <v/>
      </c>
      <c r="AU91" s="16" t="str">
        <f t="shared" si="48"/>
        <v/>
      </c>
      <c r="AV91" s="17"/>
      <c r="AZ91" s="19"/>
      <c r="BA91" s="19"/>
      <c r="BB91" s="58" t="str">
        <f t="shared" si="49"/>
        <v/>
      </c>
      <c r="BC91" s="58" t="str">
        <f>IF(ISBLANK($D91),"",CHOOSE($D91,Certification!$C$32,Certification!$C$48,Certification!$C$64,Certification!$C$80,Certification!$C$96))</f>
        <v/>
      </c>
      <c r="BD91" s="58" t="str">
        <f>IF(ISBLANK($D91),"",CHOOSE($D91,Certification!$C$33,Certification!$C$49,Certification!$C$65,Certification!$C$81,Certification!$C$97))</f>
        <v/>
      </c>
      <c r="BE91" s="58" t="str">
        <f>IF(ISBLANK($D91),"",CHOOSE($D91,Certification!$C$34,Certification!$C$50,Certification!$C$66,Certification!$C$82,Certification!$C$98))</f>
        <v/>
      </c>
      <c r="BF91" s="58" t="str">
        <f>IF(ISBLANK($D91),"",CHOOSE($D91,Certification!$C$35,Certification!$C$51,Certification!$C$67,Certification!$C$83,Certification!$C$99))</f>
        <v/>
      </c>
      <c r="BG91" s="58" t="str">
        <f>IF(ISBLANK($D91),"",CHOOSE($D91,Certification!$C$36,Certification!$C$52,Certification!$C$68,Certification!$C$84,Certification!$C$100))</f>
        <v/>
      </c>
      <c r="BH91" s="58" t="str">
        <f>IF(ISBLANK($D91),"",CHOOSE($D91,Certification!$C$37,Certification!$C$53,Certification!$C$69,Certification!$C$85,Certification!$C$101))</f>
        <v/>
      </c>
      <c r="BI91" s="174" t="str">
        <f>IF(ISBLANK($D91),"",CHOOSE($D91,Certification!$G$39,Certification!$G$55,Certification!$G$71,Certification!$G$87,Certification!$G$103))</f>
        <v/>
      </c>
      <c r="BJ91" s="174" t="str">
        <f>IF(ISBLANK($D91),"",CHOOSE($D91,Certification!$G$40,Certification!$G$56,Certification!$G$72,Certification!$G$88,Certification!$G$104))</f>
        <v/>
      </c>
      <c r="BK91" s="174" t="str">
        <f>IF(ISBLANK($D91),"",CHOOSE($D91,Certification!$G$41,Certification!$G$57,Certification!$G$73,Certification!$G$89,Certification!$G$105))</f>
        <v/>
      </c>
      <c r="BL91" s="58" t="str">
        <f>IF(ISBLANK($D91),"",CHOOSE($D91,IF(ISBLANK(Certification!$C$43),"",Certification!$C$43),IF(ISBLANK(Certification!$C$59),"",Certification!$C$59),IF(ISBLANK(Certification!$C$75),"",Certification!$C$75),IF(ISBLANK(Certification!$C$91),"",Certification!$C$91),IF(ISBLANK(Certification!$C$107),"",Certification!$C$107)))</f>
        <v/>
      </c>
      <c r="BM91" s="58" t="str">
        <f>IF(ISBLANK($D91),"",CHOOSE($D91,IF(ISBLANK(Certification!$C$45),"",Certification!$C$45),IF(ISBLANK(Certification!$C$61),"",Certification!$C$61),IF(ISBLANK(Certification!$C$77),"",Certification!$C$77),IF(ISBLANK(Certification!$C$93),"",Certification!$C$93),IF(ISBLANK(Certification!$C$109),"",Certification!$C$109)))</f>
        <v/>
      </c>
      <c r="BO91" s="20" t="s">
        <v>9</v>
      </c>
    </row>
    <row r="92" spans="1:67" s="18" customFormat="1" ht="25.5" x14ac:dyDescent="0.2">
      <c r="A92" s="53">
        <v>82</v>
      </c>
      <c r="B92" s="54" t="str">
        <f t="shared" si="26"/>
        <v/>
      </c>
      <c r="C92" s="229"/>
      <c r="D92" s="30"/>
      <c r="E92" s="232"/>
      <c r="F92" s="232"/>
      <c r="G92" s="232"/>
      <c r="H92" s="31"/>
      <c r="I92" s="30"/>
      <c r="J92" s="31"/>
      <c r="K92" s="31"/>
      <c r="L92" s="31"/>
      <c r="M92" s="49"/>
      <c r="N92" s="31"/>
      <c r="O92" s="49"/>
      <c r="P92" s="31"/>
      <c r="Q92" s="45"/>
      <c r="R92" s="30"/>
      <c r="S92" s="30"/>
      <c r="T92" s="223"/>
      <c r="U92" s="30"/>
      <c r="V92" s="30"/>
      <c r="W92" s="219"/>
      <c r="X92" s="226"/>
      <c r="Y92" s="15"/>
      <c r="Z92" s="16" t="str">
        <f t="shared" si="27"/>
        <v/>
      </c>
      <c r="AA92" s="16" t="str">
        <f t="shared" si="28"/>
        <v/>
      </c>
      <c r="AB92" s="16" t="str">
        <f t="shared" si="29"/>
        <v/>
      </c>
      <c r="AC92" s="16" t="str">
        <f t="shared" si="30"/>
        <v/>
      </c>
      <c r="AD92" s="16" t="str">
        <f t="shared" si="31"/>
        <v/>
      </c>
      <c r="AE92" s="16" t="str">
        <f t="shared" si="32"/>
        <v/>
      </c>
      <c r="AF92" s="16" t="str">
        <f t="shared" si="33"/>
        <v/>
      </c>
      <c r="AG92" s="16" t="str">
        <f t="shared" si="34"/>
        <v/>
      </c>
      <c r="AH92" s="16" t="str">
        <f t="shared" si="35"/>
        <v/>
      </c>
      <c r="AI92" s="16" t="str">
        <f t="shared" si="36"/>
        <v/>
      </c>
      <c r="AJ92" s="16" t="str">
        <f t="shared" si="37"/>
        <v/>
      </c>
      <c r="AK92" s="16" t="str">
        <f t="shared" si="38"/>
        <v/>
      </c>
      <c r="AL92" s="16" t="str">
        <f t="shared" si="39"/>
        <v/>
      </c>
      <c r="AM92" s="16" t="str">
        <f t="shared" si="40"/>
        <v/>
      </c>
      <c r="AN92" s="16" t="str">
        <f t="shared" si="41"/>
        <v/>
      </c>
      <c r="AO92" s="16" t="str">
        <f t="shared" si="42"/>
        <v/>
      </c>
      <c r="AP92" s="16" t="str">
        <f t="shared" si="43"/>
        <v/>
      </c>
      <c r="AQ92" s="16" t="str">
        <f t="shared" si="44"/>
        <v/>
      </c>
      <c r="AR92" s="16" t="str">
        <f t="shared" si="45"/>
        <v/>
      </c>
      <c r="AS92" s="16" t="str">
        <f t="shared" si="46"/>
        <v/>
      </c>
      <c r="AT92" s="16" t="str">
        <f t="shared" si="47"/>
        <v/>
      </c>
      <c r="AU92" s="16" t="str">
        <f t="shared" si="48"/>
        <v/>
      </c>
      <c r="AV92" s="17"/>
      <c r="AZ92" s="19"/>
      <c r="BA92" s="19"/>
      <c r="BB92" s="58" t="str">
        <f t="shared" si="49"/>
        <v/>
      </c>
      <c r="BC92" s="58" t="str">
        <f>IF(ISBLANK($D92),"",CHOOSE($D92,Certification!$C$32,Certification!$C$48,Certification!$C$64,Certification!$C$80,Certification!$C$96))</f>
        <v/>
      </c>
      <c r="BD92" s="58" t="str">
        <f>IF(ISBLANK($D92),"",CHOOSE($D92,Certification!$C$33,Certification!$C$49,Certification!$C$65,Certification!$C$81,Certification!$C$97))</f>
        <v/>
      </c>
      <c r="BE92" s="58" t="str">
        <f>IF(ISBLANK($D92),"",CHOOSE($D92,Certification!$C$34,Certification!$C$50,Certification!$C$66,Certification!$C$82,Certification!$C$98))</f>
        <v/>
      </c>
      <c r="BF92" s="58" t="str">
        <f>IF(ISBLANK($D92),"",CHOOSE($D92,Certification!$C$35,Certification!$C$51,Certification!$C$67,Certification!$C$83,Certification!$C$99))</f>
        <v/>
      </c>
      <c r="BG92" s="58" t="str">
        <f>IF(ISBLANK($D92),"",CHOOSE($D92,Certification!$C$36,Certification!$C$52,Certification!$C$68,Certification!$C$84,Certification!$C$100))</f>
        <v/>
      </c>
      <c r="BH92" s="58" t="str">
        <f>IF(ISBLANK($D92),"",CHOOSE($D92,Certification!$C$37,Certification!$C$53,Certification!$C$69,Certification!$C$85,Certification!$C$101))</f>
        <v/>
      </c>
      <c r="BI92" s="174" t="str">
        <f>IF(ISBLANK($D92),"",CHOOSE($D92,Certification!$G$39,Certification!$G$55,Certification!$G$71,Certification!$G$87,Certification!$G$103))</f>
        <v/>
      </c>
      <c r="BJ92" s="174" t="str">
        <f>IF(ISBLANK($D92),"",CHOOSE($D92,Certification!$G$40,Certification!$G$56,Certification!$G$72,Certification!$G$88,Certification!$G$104))</f>
        <v/>
      </c>
      <c r="BK92" s="174" t="str">
        <f>IF(ISBLANK($D92),"",CHOOSE($D92,Certification!$G$41,Certification!$G$57,Certification!$G$73,Certification!$G$89,Certification!$G$105))</f>
        <v/>
      </c>
      <c r="BL92" s="58" t="str">
        <f>IF(ISBLANK($D92),"",CHOOSE($D92,IF(ISBLANK(Certification!$C$43),"",Certification!$C$43),IF(ISBLANK(Certification!$C$59),"",Certification!$C$59),IF(ISBLANK(Certification!$C$75),"",Certification!$C$75),IF(ISBLANK(Certification!$C$91),"",Certification!$C$91),IF(ISBLANK(Certification!$C$107),"",Certification!$C$107)))</f>
        <v/>
      </c>
      <c r="BM92" s="58" t="str">
        <f>IF(ISBLANK($D92),"",CHOOSE($D92,IF(ISBLANK(Certification!$C$45),"",Certification!$C$45),IF(ISBLANK(Certification!$C$61),"",Certification!$C$61),IF(ISBLANK(Certification!$C$77),"",Certification!$C$77),IF(ISBLANK(Certification!$C$93),"",Certification!$C$93),IF(ISBLANK(Certification!$C$109),"",Certification!$C$109)))</f>
        <v/>
      </c>
      <c r="BO92" s="20" t="s">
        <v>9</v>
      </c>
    </row>
    <row r="93" spans="1:67" s="18" customFormat="1" ht="25.5" x14ac:dyDescent="0.2">
      <c r="A93" s="53">
        <v>83</v>
      </c>
      <c r="B93" s="54" t="str">
        <f t="shared" si="26"/>
        <v/>
      </c>
      <c r="C93" s="229"/>
      <c r="D93" s="30"/>
      <c r="E93" s="232"/>
      <c r="F93" s="232"/>
      <c r="G93" s="232"/>
      <c r="H93" s="31"/>
      <c r="I93" s="30"/>
      <c r="J93" s="31"/>
      <c r="K93" s="31"/>
      <c r="L93" s="31"/>
      <c r="M93" s="49"/>
      <c r="N93" s="31"/>
      <c r="O93" s="49"/>
      <c r="P93" s="31"/>
      <c r="Q93" s="45"/>
      <c r="R93" s="30"/>
      <c r="S93" s="30"/>
      <c r="T93" s="223"/>
      <c r="U93" s="30"/>
      <c r="V93" s="30"/>
      <c r="W93" s="219"/>
      <c r="X93" s="226"/>
      <c r="Y93" s="15"/>
      <c r="Z93" s="16" t="str">
        <f t="shared" si="27"/>
        <v/>
      </c>
      <c r="AA93" s="16" t="str">
        <f t="shared" si="28"/>
        <v/>
      </c>
      <c r="AB93" s="16" t="str">
        <f t="shared" si="29"/>
        <v/>
      </c>
      <c r="AC93" s="16" t="str">
        <f t="shared" si="30"/>
        <v/>
      </c>
      <c r="AD93" s="16" t="str">
        <f t="shared" si="31"/>
        <v/>
      </c>
      <c r="AE93" s="16" t="str">
        <f t="shared" si="32"/>
        <v/>
      </c>
      <c r="AF93" s="16" t="str">
        <f t="shared" si="33"/>
        <v/>
      </c>
      <c r="AG93" s="16" t="str">
        <f t="shared" si="34"/>
        <v/>
      </c>
      <c r="AH93" s="16" t="str">
        <f t="shared" si="35"/>
        <v/>
      </c>
      <c r="AI93" s="16" t="str">
        <f t="shared" si="36"/>
        <v/>
      </c>
      <c r="AJ93" s="16" t="str">
        <f t="shared" si="37"/>
        <v/>
      </c>
      <c r="AK93" s="16" t="str">
        <f t="shared" si="38"/>
        <v/>
      </c>
      <c r="AL93" s="16" t="str">
        <f t="shared" si="39"/>
        <v/>
      </c>
      <c r="AM93" s="16" t="str">
        <f t="shared" si="40"/>
        <v/>
      </c>
      <c r="AN93" s="16" t="str">
        <f t="shared" si="41"/>
        <v/>
      </c>
      <c r="AO93" s="16" t="str">
        <f t="shared" si="42"/>
        <v/>
      </c>
      <c r="AP93" s="16" t="str">
        <f t="shared" si="43"/>
        <v/>
      </c>
      <c r="AQ93" s="16" t="str">
        <f t="shared" si="44"/>
        <v/>
      </c>
      <c r="AR93" s="16" t="str">
        <f t="shared" si="45"/>
        <v/>
      </c>
      <c r="AS93" s="16" t="str">
        <f t="shared" si="46"/>
        <v/>
      </c>
      <c r="AT93" s="16" t="str">
        <f t="shared" si="47"/>
        <v/>
      </c>
      <c r="AU93" s="16" t="str">
        <f t="shared" si="48"/>
        <v/>
      </c>
      <c r="AV93" s="17"/>
      <c r="AZ93" s="19"/>
      <c r="BA93" s="19"/>
      <c r="BB93" s="58" t="str">
        <f t="shared" si="49"/>
        <v/>
      </c>
      <c r="BC93" s="58" t="str">
        <f>IF(ISBLANK($D93),"",CHOOSE($D93,Certification!$C$32,Certification!$C$48,Certification!$C$64,Certification!$C$80,Certification!$C$96))</f>
        <v/>
      </c>
      <c r="BD93" s="58" t="str">
        <f>IF(ISBLANK($D93),"",CHOOSE($D93,Certification!$C$33,Certification!$C$49,Certification!$C$65,Certification!$C$81,Certification!$C$97))</f>
        <v/>
      </c>
      <c r="BE93" s="58" t="str">
        <f>IF(ISBLANK($D93),"",CHOOSE($D93,Certification!$C$34,Certification!$C$50,Certification!$C$66,Certification!$C$82,Certification!$C$98))</f>
        <v/>
      </c>
      <c r="BF93" s="58" t="str">
        <f>IF(ISBLANK($D93),"",CHOOSE($D93,Certification!$C$35,Certification!$C$51,Certification!$C$67,Certification!$C$83,Certification!$C$99))</f>
        <v/>
      </c>
      <c r="BG93" s="58" t="str">
        <f>IF(ISBLANK($D93),"",CHOOSE($D93,Certification!$C$36,Certification!$C$52,Certification!$C$68,Certification!$C$84,Certification!$C$100))</f>
        <v/>
      </c>
      <c r="BH93" s="58" t="str">
        <f>IF(ISBLANK($D93),"",CHOOSE($D93,Certification!$C$37,Certification!$C$53,Certification!$C$69,Certification!$C$85,Certification!$C$101))</f>
        <v/>
      </c>
      <c r="BI93" s="174" t="str">
        <f>IF(ISBLANK($D93),"",CHOOSE($D93,Certification!$G$39,Certification!$G$55,Certification!$G$71,Certification!$G$87,Certification!$G$103))</f>
        <v/>
      </c>
      <c r="BJ93" s="174" t="str">
        <f>IF(ISBLANK($D93),"",CHOOSE($D93,Certification!$G$40,Certification!$G$56,Certification!$G$72,Certification!$G$88,Certification!$G$104))</f>
        <v/>
      </c>
      <c r="BK93" s="174" t="str">
        <f>IF(ISBLANK($D93),"",CHOOSE($D93,Certification!$G$41,Certification!$G$57,Certification!$G$73,Certification!$G$89,Certification!$G$105))</f>
        <v/>
      </c>
      <c r="BL93" s="58" t="str">
        <f>IF(ISBLANK($D93),"",CHOOSE($D93,IF(ISBLANK(Certification!$C$43),"",Certification!$C$43),IF(ISBLANK(Certification!$C$59),"",Certification!$C$59),IF(ISBLANK(Certification!$C$75),"",Certification!$C$75),IF(ISBLANK(Certification!$C$91),"",Certification!$C$91),IF(ISBLANK(Certification!$C$107),"",Certification!$C$107)))</f>
        <v/>
      </c>
      <c r="BM93" s="58" t="str">
        <f>IF(ISBLANK($D93),"",CHOOSE($D93,IF(ISBLANK(Certification!$C$45),"",Certification!$C$45),IF(ISBLANK(Certification!$C$61),"",Certification!$C$61),IF(ISBLANK(Certification!$C$77),"",Certification!$C$77),IF(ISBLANK(Certification!$C$93),"",Certification!$C$93),IF(ISBLANK(Certification!$C$109),"",Certification!$C$109)))</f>
        <v/>
      </c>
      <c r="BO93" s="20" t="s">
        <v>9</v>
      </c>
    </row>
    <row r="94" spans="1:67" s="18" customFormat="1" ht="25.5" x14ac:dyDescent="0.2">
      <c r="A94" s="53">
        <v>84</v>
      </c>
      <c r="B94" s="54" t="str">
        <f t="shared" si="26"/>
        <v/>
      </c>
      <c r="C94" s="229"/>
      <c r="D94" s="30"/>
      <c r="E94" s="232"/>
      <c r="F94" s="232"/>
      <c r="G94" s="232"/>
      <c r="H94" s="31"/>
      <c r="I94" s="30"/>
      <c r="J94" s="31"/>
      <c r="K94" s="31"/>
      <c r="L94" s="31"/>
      <c r="M94" s="49"/>
      <c r="N94" s="31"/>
      <c r="O94" s="49"/>
      <c r="P94" s="31"/>
      <c r="Q94" s="45"/>
      <c r="R94" s="30"/>
      <c r="S94" s="30"/>
      <c r="T94" s="223"/>
      <c r="U94" s="30"/>
      <c r="V94" s="30"/>
      <c r="W94" s="219"/>
      <c r="X94" s="226"/>
      <c r="Y94" s="15"/>
      <c r="Z94" s="16" t="str">
        <f t="shared" si="27"/>
        <v/>
      </c>
      <c r="AA94" s="16" t="str">
        <f t="shared" si="28"/>
        <v/>
      </c>
      <c r="AB94" s="16" t="str">
        <f t="shared" si="29"/>
        <v/>
      </c>
      <c r="AC94" s="16" t="str">
        <f t="shared" si="30"/>
        <v/>
      </c>
      <c r="AD94" s="16" t="str">
        <f t="shared" si="31"/>
        <v/>
      </c>
      <c r="AE94" s="16" t="str">
        <f t="shared" si="32"/>
        <v/>
      </c>
      <c r="AF94" s="16" t="str">
        <f t="shared" si="33"/>
        <v/>
      </c>
      <c r="AG94" s="16" t="str">
        <f t="shared" si="34"/>
        <v/>
      </c>
      <c r="AH94" s="16" t="str">
        <f t="shared" si="35"/>
        <v/>
      </c>
      <c r="AI94" s="16" t="str">
        <f t="shared" si="36"/>
        <v/>
      </c>
      <c r="AJ94" s="16" t="str">
        <f t="shared" si="37"/>
        <v/>
      </c>
      <c r="AK94" s="16" t="str">
        <f t="shared" si="38"/>
        <v/>
      </c>
      <c r="AL94" s="16" t="str">
        <f t="shared" si="39"/>
        <v/>
      </c>
      <c r="AM94" s="16" t="str">
        <f t="shared" si="40"/>
        <v/>
      </c>
      <c r="AN94" s="16" t="str">
        <f t="shared" si="41"/>
        <v/>
      </c>
      <c r="AO94" s="16" t="str">
        <f t="shared" si="42"/>
        <v/>
      </c>
      <c r="AP94" s="16" t="str">
        <f t="shared" si="43"/>
        <v/>
      </c>
      <c r="AQ94" s="16" t="str">
        <f t="shared" si="44"/>
        <v/>
      </c>
      <c r="AR94" s="16" t="str">
        <f t="shared" si="45"/>
        <v/>
      </c>
      <c r="AS94" s="16" t="str">
        <f t="shared" si="46"/>
        <v/>
      </c>
      <c r="AT94" s="16" t="str">
        <f t="shared" si="47"/>
        <v/>
      </c>
      <c r="AU94" s="16" t="str">
        <f t="shared" si="48"/>
        <v/>
      </c>
      <c r="AV94" s="17"/>
      <c r="AZ94" s="19"/>
      <c r="BA94" s="19"/>
      <c r="BB94" s="58" t="str">
        <f t="shared" si="49"/>
        <v/>
      </c>
      <c r="BC94" s="58" t="str">
        <f>IF(ISBLANK($D94),"",CHOOSE($D94,Certification!$C$32,Certification!$C$48,Certification!$C$64,Certification!$C$80,Certification!$C$96))</f>
        <v/>
      </c>
      <c r="BD94" s="58" t="str">
        <f>IF(ISBLANK($D94),"",CHOOSE($D94,Certification!$C$33,Certification!$C$49,Certification!$C$65,Certification!$C$81,Certification!$C$97))</f>
        <v/>
      </c>
      <c r="BE94" s="58" t="str">
        <f>IF(ISBLANK($D94),"",CHOOSE($D94,Certification!$C$34,Certification!$C$50,Certification!$C$66,Certification!$C$82,Certification!$C$98))</f>
        <v/>
      </c>
      <c r="BF94" s="58" t="str">
        <f>IF(ISBLANK($D94),"",CHOOSE($D94,Certification!$C$35,Certification!$C$51,Certification!$C$67,Certification!$C$83,Certification!$C$99))</f>
        <v/>
      </c>
      <c r="BG94" s="58" t="str">
        <f>IF(ISBLANK($D94),"",CHOOSE($D94,Certification!$C$36,Certification!$C$52,Certification!$C$68,Certification!$C$84,Certification!$C$100))</f>
        <v/>
      </c>
      <c r="BH94" s="58" t="str">
        <f>IF(ISBLANK($D94),"",CHOOSE($D94,Certification!$C$37,Certification!$C$53,Certification!$C$69,Certification!$C$85,Certification!$C$101))</f>
        <v/>
      </c>
      <c r="BI94" s="174" t="str">
        <f>IF(ISBLANK($D94),"",CHOOSE($D94,Certification!$G$39,Certification!$G$55,Certification!$G$71,Certification!$G$87,Certification!$G$103))</f>
        <v/>
      </c>
      <c r="BJ94" s="174" t="str">
        <f>IF(ISBLANK($D94),"",CHOOSE($D94,Certification!$G$40,Certification!$G$56,Certification!$G$72,Certification!$G$88,Certification!$G$104))</f>
        <v/>
      </c>
      <c r="BK94" s="174" t="str">
        <f>IF(ISBLANK($D94),"",CHOOSE($D94,Certification!$G$41,Certification!$G$57,Certification!$G$73,Certification!$G$89,Certification!$G$105))</f>
        <v/>
      </c>
      <c r="BL94" s="58" t="str">
        <f>IF(ISBLANK($D94),"",CHOOSE($D94,IF(ISBLANK(Certification!$C$43),"",Certification!$C$43),IF(ISBLANK(Certification!$C$59),"",Certification!$C$59),IF(ISBLANK(Certification!$C$75),"",Certification!$C$75),IF(ISBLANK(Certification!$C$91),"",Certification!$C$91),IF(ISBLANK(Certification!$C$107),"",Certification!$C$107)))</f>
        <v/>
      </c>
      <c r="BM94" s="58" t="str">
        <f>IF(ISBLANK($D94),"",CHOOSE($D94,IF(ISBLANK(Certification!$C$45),"",Certification!$C$45),IF(ISBLANK(Certification!$C$61),"",Certification!$C$61),IF(ISBLANK(Certification!$C$77),"",Certification!$C$77),IF(ISBLANK(Certification!$C$93),"",Certification!$C$93),IF(ISBLANK(Certification!$C$109),"",Certification!$C$109)))</f>
        <v/>
      </c>
      <c r="BO94" s="20" t="s">
        <v>9</v>
      </c>
    </row>
    <row r="95" spans="1:67" s="18" customFormat="1" ht="25.5" x14ac:dyDescent="0.2">
      <c r="A95" s="53">
        <v>85</v>
      </c>
      <c r="B95" s="54" t="str">
        <f t="shared" si="26"/>
        <v/>
      </c>
      <c r="C95" s="229"/>
      <c r="D95" s="30"/>
      <c r="E95" s="232"/>
      <c r="F95" s="232"/>
      <c r="G95" s="232"/>
      <c r="H95" s="31"/>
      <c r="I95" s="30"/>
      <c r="J95" s="31"/>
      <c r="K95" s="31"/>
      <c r="L95" s="31"/>
      <c r="M95" s="49"/>
      <c r="N95" s="31"/>
      <c r="O95" s="49"/>
      <c r="P95" s="31"/>
      <c r="Q95" s="45"/>
      <c r="R95" s="30"/>
      <c r="S95" s="30"/>
      <c r="T95" s="223"/>
      <c r="U95" s="30"/>
      <c r="V95" s="30"/>
      <c r="W95" s="219"/>
      <c r="X95" s="226"/>
      <c r="Y95" s="15"/>
      <c r="Z95" s="16" t="str">
        <f t="shared" si="27"/>
        <v/>
      </c>
      <c r="AA95" s="16" t="str">
        <f t="shared" si="28"/>
        <v/>
      </c>
      <c r="AB95" s="16" t="str">
        <f t="shared" si="29"/>
        <v/>
      </c>
      <c r="AC95" s="16" t="str">
        <f t="shared" si="30"/>
        <v/>
      </c>
      <c r="AD95" s="16" t="str">
        <f t="shared" si="31"/>
        <v/>
      </c>
      <c r="AE95" s="16" t="str">
        <f t="shared" si="32"/>
        <v/>
      </c>
      <c r="AF95" s="16" t="str">
        <f t="shared" si="33"/>
        <v/>
      </c>
      <c r="AG95" s="16" t="str">
        <f t="shared" si="34"/>
        <v/>
      </c>
      <c r="AH95" s="16" t="str">
        <f t="shared" si="35"/>
        <v/>
      </c>
      <c r="AI95" s="16" t="str">
        <f t="shared" si="36"/>
        <v/>
      </c>
      <c r="AJ95" s="16" t="str">
        <f t="shared" si="37"/>
        <v/>
      </c>
      <c r="AK95" s="16" t="str">
        <f t="shared" si="38"/>
        <v/>
      </c>
      <c r="AL95" s="16" t="str">
        <f t="shared" si="39"/>
        <v/>
      </c>
      <c r="AM95" s="16" t="str">
        <f t="shared" si="40"/>
        <v/>
      </c>
      <c r="AN95" s="16" t="str">
        <f t="shared" si="41"/>
        <v/>
      </c>
      <c r="AO95" s="16" t="str">
        <f t="shared" si="42"/>
        <v/>
      </c>
      <c r="AP95" s="16" t="str">
        <f t="shared" si="43"/>
        <v/>
      </c>
      <c r="AQ95" s="16" t="str">
        <f t="shared" si="44"/>
        <v/>
      </c>
      <c r="AR95" s="16" t="str">
        <f t="shared" si="45"/>
        <v/>
      </c>
      <c r="AS95" s="16" t="str">
        <f t="shared" si="46"/>
        <v/>
      </c>
      <c r="AT95" s="16" t="str">
        <f t="shared" si="47"/>
        <v/>
      </c>
      <c r="AU95" s="16" t="str">
        <f t="shared" si="48"/>
        <v/>
      </c>
      <c r="AV95" s="17"/>
      <c r="AZ95" s="19"/>
      <c r="BA95" s="19"/>
      <c r="BB95" s="58" t="str">
        <f t="shared" si="49"/>
        <v/>
      </c>
      <c r="BC95" s="58" t="str">
        <f>IF(ISBLANK($D95),"",CHOOSE($D95,Certification!$C$32,Certification!$C$48,Certification!$C$64,Certification!$C$80,Certification!$C$96))</f>
        <v/>
      </c>
      <c r="BD95" s="58" t="str">
        <f>IF(ISBLANK($D95),"",CHOOSE($D95,Certification!$C$33,Certification!$C$49,Certification!$C$65,Certification!$C$81,Certification!$C$97))</f>
        <v/>
      </c>
      <c r="BE95" s="58" t="str">
        <f>IF(ISBLANK($D95),"",CHOOSE($D95,Certification!$C$34,Certification!$C$50,Certification!$C$66,Certification!$C$82,Certification!$C$98))</f>
        <v/>
      </c>
      <c r="BF95" s="58" t="str">
        <f>IF(ISBLANK($D95),"",CHOOSE($D95,Certification!$C$35,Certification!$C$51,Certification!$C$67,Certification!$C$83,Certification!$C$99))</f>
        <v/>
      </c>
      <c r="BG95" s="58" t="str">
        <f>IF(ISBLANK($D95),"",CHOOSE($D95,Certification!$C$36,Certification!$C$52,Certification!$C$68,Certification!$C$84,Certification!$C$100))</f>
        <v/>
      </c>
      <c r="BH95" s="58" t="str">
        <f>IF(ISBLANK($D95),"",CHOOSE($D95,Certification!$C$37,Certification!$C$53,Certification!$C$69,Certification!$C$85,Certification!$C$101))</f>
        <v/>
      </c>
      <c r="BI95" s="174" t="str">
        <f>IF(ISBLANK($D95),"",CHOOSE($D95,Certification!$G$39,Certification!$G$55,Certification!$G$71,Certification!$G$87,Certification!$G$103))</f>
        <v/>
      </c>
      <c r="BJ95" s="174" t="str">
        <f>IF(ISBLANK($D95),"",CHOOSE($D95,Certification!$G$40,Certification!$G$56,Certification!$G$72,Certification!$G$88,Certification!$G$104))</f>
        <v/>
      </c>
      <c r="BK95" s="174" t="str">
        <f>IF(ISBLANK($D95),"",CHOOSE($D95,Certification!$G$41,Certification!$G$57,Certification!$G$73,Certification!$G$89,Certification!$G$105))</f>
        <v/>
      </c>
      <c r="BL95" s="58" t="str">
        <f>IF(ISBLANK($D95),"",CHOOSE($D95,IF(ISBLANK(Certification!$C$43),"",Certification!$C$43),IF(ISBLANK(Certification!$C$59),"",Certification!$C$59),IF(ISBLANK(Certification!$C$75),"",Certification!$C$75),IF(ISBLANK(Certification!$C$91),"",Certification!$C$91),IF(ISBLANK(Certification!$C$107),"",Certification!$C$107)))</f>
        <v/>
      </c>
      <c r="BM95" s="58" t="str">
        <f>IF(ISBLANK($D95),"",CHOOSE($D95,IF(ISBLANK(Certification!$C$45),"",Certification!$C$45),IF(ISBLANK(Certification!$C$61),"",Certification!$C$61),IF(ISBLANK(Certification!$C$77),"",Certification!$C$77),IF(ISBLANK(Certification!$C$93),"",Certification!$C$93),IF(ISBLANK(Certification!$C$109),"",Certification!$C$109)))</f>
        <v/>
      </c>
      <c r="BO95" s="20" t="s">
        <v>9</v>
      </c>
    </row>
    <row r="96" spans="1:67" s="18" customFormat="1" ht="25.5" x14ac:dyDescent="0.2">
      <c r="A96" s="53">
        <v>86</v>
      </c>
      <c r="B96" s="54" t="str">
        <f t="shared" si="26"/>
        <v/>
      </c>
      <c r="C96" s="229"/>
      <c r="D96" s="30"/>
      <c r="E96" s="232"/>
      <c r="F96" s="232"/>
      <c r="G96" s="232"/>
      <c r="H96" s="31"/>
      <c r="I96" s="30"/>
      <c r="J96" s="31"/>
      <c r="K96" s="31"/>
      <c r="L96" s="31"/>
      <c r="M96" s="49"/>
      <c r="N96" s="31"/>
      <c r="O96" s="49"/>
      <c r="P96" s="31"/>
      <c r="Q96" s="45"/>
      <c r="R96" s="30"/>
      <c r="S96" s="30"/>
      <c r="T96" s="223"/>
      <c r="U96" s="30"/>
      <c r="V96" s="30"/>
      <c r="W96" s="219"/>
      <c r="X96" s="226"/>
      <c r="Y96" s="15"/>
      <c r="Z96" s="16" t="str">
        <f t="shared" si="27"/>
        <v/>
      </c>
      <c r="AA96" s="16" t="str">
        <f t="shared" si="28"/>
        <v/>
      </c>
      <c r="AB96" s="16" t="str">
        <f t="shared" si="29"/>
        <v/>
      </c>
      <c r="AC96" s="16" t="str">
        <f t="shared" si="30"/>
        <v/>
      </c>
      <c r="AD96" s="16" t="str">
        <f t="shared" si="31"/>
        <v/>
      </c>
      <c r="AE96" s="16" t="str">
        <f t="shared" si="32"/>
        <v/>
      </c>
      <c r="AF96" s="16" t="str">
        <f t="shared" si="33"/>
        <v/>
      </c>
      <c r="AG96" s="16" t="str">
        <f t="shared" si="34"/>
        <v/>
      </c>
      <c r="AH96" s="16" t="str">
        <f t="shared" si="35"/>
        <v/>
      </c>
      <c r="AI96" s="16" t="str">
        <f t="shared" si="36"/>
        <v/>
      </c>
      <c r="AJ96" s="16" t="str">
        <f t="shared" si="37"/>
        <v/>
      </c>
      <c r="AK96" s="16" t="str">
        <f t="shared" si="38"/>
        <v/>
      </c>
      <c r="AL96" s="16" t="str">
        <f t="shared" si="39"/>
        <v/>
      </c>
      <c r="AM96" s="16" t="str">
        <f t="shared" si="40"/>
        <v/>
      </c>
      <c r="AN96" s="16" t="str">
        <f t="shared" si="41"/>
        <v/>
      </c>
      <c r="AO96" s="16" t="str">
        <f t="shared" si="42"/>
        <v/>
      </c>
      <c r="AP96" s="16" t="str">
        <f t="shared" si="43"/>
        <v/>
      </c>
      <c r="AQ96" s="16" t="str">
        <f t="shared" si="44"/>
        <v/>
      </c>
      <c r="AR96" s="16" t="str">
        <f t="shared" si="45"/>
        <v/>
      </c>
      <c r="AS96" s="16" t="str">
        <f t="shared" si="46"/>
        <v/>
      </c>
      <c r="AT96" s="16" t="str">
        <f t="shared" si="47"/>
        <v/>
      </c>
      <c r="AU96" s="16" t="str">
        <f t="shared" si="48"/>
        <v/>
      </c>
      <c r="AV96" s="17"/>
      <c r="AZ96" s="19"/>
      <c r="BA96" s="19"/>
      <c r="BB96" s="58" t="str">
        <f t="shared" si="49"/>
        <v/>
      </c>
      <c r="BC96" s="58" t="str">
        <f>IF(ISBLANK($D96),"",CHOOSE($D96,Certification!$C$32,Certification!$C$48,Certification!$C$64,Certification!$C$80,Certification!$C$96))</f>
        <v/>
      </c>
      <c r="BD96" s="58" t="str">
        <f>IF(ISBLANK($D96),"",CHOOSE($D96,Certification!$C$33,Certification!$C$49,Certification!$C$65,Certification!$C$81,Certification!$C$97))</f>
        <v/>
      </c>
      <c r="BE96" s="58" t="str">
        <f>IF(ISBLANK($D96),"",CHOOSE($D96,Certification!$C$34,Certification!$C$50,Certification!$C$66,Certification!$C$82,Certification!$C$98))</f>
        <v/>
      </c>
      <c r="BF96" s="58" t="str">
        <f>IF(ISBLANK($D96),"",CHOOSE($D96,Certification!$C$35,Certification!$C$51,Certification!$C$67,Certification!$C$83,Certification!$C$99))</f>
        <v/>
      </c>
      <c r="BG96" s="58" t="str">
        <f>IF(ISBLANK($D96),"",CHOOSE($D96,Certification!$C$36,Certification!$C$52,Certification!$C$68,Certification!$C$84,Certification!$C$100))</f>
        <v/>
      </c>
      <c r="BH96" s="58" t="str">
        <f>IF(ISBLANK($D96),"",CHOOSE($D96,Certification!$C$37,Certification!$C$53,Certification!$C$69,Certification!$C$85,Certification!$C$101))</f>
        <v/>
      </c>
      <c r="BI96" s="174" t="str">
        <f>IF(ISBLANK($D96),"",CHOOSE($D96,Certification!$G$39,Certification!$G$55,Certification!$G$71,Certification!$G$87,Certification!$G$103))</f>
        <v/>
      </c>
      <c r="BJ96" s="174" t="str">
        <f>IF(ISBLANK($D96),"",CHOOSE($D96,Certification!$G$40,Certification!$G$56,Certification!$G$72,Certification!$G$88,Certification!$G$104))</f>
        <v/>
      </c>
      <c r="BK96" s="174" t="str">
        <f>IF(ISBLANK($D96),"",CHOOSE($D96,Certification!$G$41,Certification!$G$57,Certification!$G$73,Certification!$G$89,Certification!$G$105))</f>
        <v/>
      </c>
      <c r="BL96" s="58" t="str">
        <f>IF(ISBLANK($D96),"",CHOOSE($D96,IF(ISBLANK(Certification!$C$43),"",Certification!$C$43),IF(ISBLANK(Certification!$C$59),"",Certification!$C$59),IF(ISBLANK(Certification!$C$75),"",Certification!$C$75),IF(ISBLANK(Certification!$C$91),"",Certification!$C$91),IF(ISBLANK(Certification!$C$107),"",Certification!$C$107)))</f>
        <v/>
      </c>
      <c r="BM96" s="58" t="str">
        <f>IF(ISBLANK($D96),"",CHOOSE($D96,IF(ISBLANK(Certification!$C$45),"",Certification!$C$45),IF(ISBLANK(Certification!$C$61),"",Certification!$C$61),IF(ISBLANK(Certification!$C$77),"",Certification!$C$77),IF(ISBLANK(Certification!$C$93),"",Certification!$C$93),IF(ISBLANK(Certification!$C$109),"",Certification!$C$109)))</f>
        <v/>
      </c>
      <c r="BO96" s="20" t="s">
        <v>9</v>
      </c>
    </row>
    <row r="97" spans="1:67" s="18" customFormat="1" ht="25.5" x14ac:dyDescent="0.2">
      <c r="A97" s="53">
        <v>87</v>
      </c>
      <c r="B97" s="54" t="str">
        <f t="shared" si="26"/>
        <v/>
      </c>
      <c r="C97" s="229"/>
      <c r="D97" s="30"/>
      <c r="E97" s="232"/>
      <c r="F97" s="232"/>
      <c r="G97" s="232"/>
      <c r="H97" s="31"/>
      <c r="I97" s="30"/>
      <c r="J97" s="31"/>
      <c r="K97" s="31"/>
      <c r="L97" s="31"/>
      <c r="M97" s="49"/>
      <c r="N97" s="31"/>
      <c r="O97" s="49"/>
      <c r="P97" s="31"/>
      <c r="Q97" s="45"/>
      <c r="R97" s="30"/>
      <c r="S97" s="30"/>
      <c r="T97" s="223"/>
      <c r="U97" s="30"/>
      <c r="V97" s="30"/>
      <c r="W97" s="219"/>
      <c r="X97" s="226"/>
      <c r="Y97" s="15"/>
      <c r="Z97" s="16" t="str">
        <f t="shared" si="27"/>
        <v/>
      </c>
      <c r="AA97" s="16" t="str">
        <f t="shared" si="28"/>
        <v/>
      </c>
      <c r="AB97" s="16" t="str">
        <f t="shared" si="29"/>
        <v/>
      </c>
      <c r="AC97" s="16" t="str">
        <f t="shared" si="30"/>
        <v/>
      </c>
      <c r="AD97" s="16" t="str">
        <f t="shared" si="31"/>
        <v/>
      </c>
      <c r="AE97" s="16" t="str">
        <f t="shared" si="32"/>
        <v/>
      </c>
      <c r="AF97" s="16" t="str">
        <f t="shared" si="33"/>
        <v/>
      </c>
      <c r="AG97" s="16" t="str">
        <f t="shared" si="34"/>
        <v/>
      </c>
      <c r="AH97" s="16" t="str">
        <f t="shared" si="35"/>
        <v/>
      </c>
      <c r="AI97" s="16" t="str">
        <f t="shared" si="36"/>
        <v/>
      </c>
      <c r="AJ97" s="16" t="str">
        <f t="shared" si="37"/>
        <v/>
      </c>
      <c r="AK97" s="16" t="str">
        <f t="shared" si="38"/>
        <v/>
      </c>
      <c r="AL97" s="16" t="str">
        <f t="shared" si="39"/>
        <v/>
      </c>
      <c r="AM97" s="16" t="str">
        <f t="shared" si="40"/>
        <v/>
      </c>
      <c r="AN97" s="16" t="str">
        <f t="shared" si="41"/>
        <v/>
      </c>
      <c r="AO97" s="16" t="str">
        <f t="shared" si="42"/>
        <v/>
      </c>
      <c r="AP97" s="16" t="str">
        <f t="shared" si="43"/>
        <v/>
      </c>
      <c r="AQ97" s="16" t="str">
        <f t="shared" si="44"/>
        <v/>
      </c>
      <c r="AR97" s="16" t="str">
        <f t="shared" si="45"/>
        <v/>
      </c>
      <c r="AS97" s="16" t="str">
        <f t="shared" si="46"/>
        <v/>
      </c>
      <c r="AT97" s="16" t="str">
        <f t="shared" si="47"/>
        <v/>
      </c>
      <c r="AU97" s="16" t="str">
        <f t="shared" si="48"/>
        <v/>
      </c>
      <c r="AV97" s="17"/>
      <c r="AZ97" s="19"/>
      <c r="BA97" s="19"/>
      <c r="BB97" s="58" t="str">
        <f t="shared" si="49"/>
        <v/>
      </c>
      <c r="BC97" s="58" t="str">
        <f>IF(ISBLANK($D97),"",CHOOSE($D97,Certification!$C$32,Certification!$C$48,Certification!$C$64,Certification!$C$80,Certification!$C$96))</f>
        <v/>
      </c>
      <c r="BD97" s="58" t="str">
        <f>IF(ISBLANK($D97),"",CHOOSE($D97,Certification!$C$33,Certification!$C$49,Certification!$C$65,Certification!$C$81,Certification!$C$97))</f>
        <v/>
      </c>
      <c r="BE97" s="58" t="str">
        <f>IF(ISBLANK($D97),"",CHOOSE($D97,Certification!$C$34,Certification!$C$50,Certification!$C$66,Certification!$C$82,Certification!$C$98))</f>
        <v/>
      </c>
      <c r="BF97" s="58" t="str">
        <f>IF(ISBLANK($D97),"",CHOOSE($D97,Certification!$C$35,Certification!$C$51,Certification!$C$67,Certification!$C$83,Certification!$C$99))</f>
        <v/>
      </c>
      <c r="BG97" s="58" t="str">
        <f>IF(ISBLANK($D97),"",CHOOSE($D97,Certification!$C$36,Certification!$C$52,Certification!$C$68,Certification!$C$84,Certification!$C$100))</f>
        <v/>
      </c>
      <c r="BH97" s="58" t="str">
        <f>IF(ISBLANK($D97),"",CHOOSE($D97,Certification!$C$37,Certification!$C$53,Certification!$C$69,Certification!$C$85,Certification!$C$101))</f>
        <v/>
      </c>
      <c r="BI97" s="174" t="str">
        <f>IF(ISBLANK($D97),"",CHOOSE($D97,Certification!$G$39,Certification!$G$55,Certification!$G$71,Certification!$G$87,Certification!$G$103))</f>
        <v/>
      </c>
      <c r="BJ97" s="174" t="str">
        <f>IF(ISBLANK($D97),"",CHOOSE($D97,Certification!$G$40,Certification!$G$56,Certification!$G$72,Certification!$G$88,Certification!$G$104))</f>
        <v/>
      </c>
      <c r="BK97" s="174" t="str">
        <f>IF(ISBLANK($D97),"",CHOOSE($D97,Certification!$G$41,Certification!$G$57,Certification!$G$73,Certification!$G$89,Certification!$G$105))</f>
        <v/>
      </c>
      <c r="BL97" s="58" t="str">
        <f>IF(ISBLANK($D97),"",CHOOSE($D97,IF(ISBLANK(Certification!$C$43),"",Certification!$C$43),IF(ISBLANK(Certification!$C$59),"",Certification!$C$59),IF(ISBLANK(Certification!$C$75),"",Certification!$C$75),IF(ISBLANK(Certification!$C$91),"",Certification!$C$91),IF(ISBLANK(Certification!$C$107),"",Certification!$C$107)))</f>
        <v/>
      </c>
      <c r="BM97" s="58" t="str">
        <f>IF(ISBLANK($D97),"",CHOOSE($D97,IF(ISBLANK(Certification!$C$45),"",Certification!$C$45),IF(ISBLANK(Certification!$C$61),"",Certification!$C$61),IF(ISBLANK(Certification!$C$77),"",Certification!$C$77),IF(ISBLANK(Certification!$C$93),"",Certification!$C$93),IF(ISBLANK(Certification!$C$109),"",Certification!$C$109)))</f>
        <v/>
      </c>
      <c r="BO97" s="20" t="s">
        <v>9</v>
      </c>
    </row>
    <row r="98" spans="1:67" s="18" customFormat="1" ht="25.5" x14ac:dyDescent="0.2">
      <c r="A98" s="53">
        <v>88</v>
      </c>
      <c r="B98" s="54" t="str">
        <f t="shared" si="26"/>
        <v/>
      </c>
      <c r="C98" s="229"/>
      <c r="D98" s="30"/>
      <c r="E98" s="232"/>
      <c r="F98" s="232"/>
      <c r="G98" s="232"/>
      <c r="H98" s="31"/>
      <c r="I98" s="30"/>
      <c r="J98" s="31"/>
      <c r="K98" s="31"/>
      <c r="L98" s="31"/>
      <c r="M98" s="49"/>
      <c r="N98" s="31"/>
      <c r="O98" s="49"/>
      <c r="P98" s="31"/>
      <c r="Q98" s="45"/>
      <c r="R98" s="30"/>
      <c r="S98" s="30"/>
      <c r="T98" s="223"/>
      <c r="U98" s="30"/>
      <c r="V98" s="30"/>
      <c r="W98" s="219"/>
      <c r="X98" s="226"/>
      <c r="Y98" s="15"/>
      <c r="Z98" s="16" t="str">
        <f t="shared" si="27"/>
        <v/>
      </c>
      <c r="AA98" s="16" t="str">
        <f t="shared" si="28"/>
        <v/>
      </c>
      <c r="AB98" s="16" t="str">
        <f t="shared" si="29"/>
        <v/>
      </c>
      <c r="AC98" s="16" t="str">
        <f t="shared" si="30"/>
        <v/>
      </c>
      <c r="AD98" s="16" t="str">
        <f t="shared" si="31"/>
        <v/>
      </c>
      <c r="AE98" s="16" t="str">
        <f t="shared" si="32"/>
        <v/>
      </c>
      <c r="AF98" s="16" t="str">
        <f t="shared" si="33"/>
        <v/>
      </c>
      <c r="AG98" s="16" t="str">
        <f t="shared" si="34"/>
        <v/>
      </c>
      <c r="AH98" s="16" t="str">
        <f t="shared" si="35"/>
        <v/>
      </c>
      <c r="AI98" s="16" t="str">
        <f t="shared" si="36"/>
        <v/>
      </c>
      <c r="AJ98" s="16" t="str">
        <f t="shared" si="37"/>
        <v/>
      </c>
      <c r="AK98" s="16" t="str">
        <f t="shared" si="38"/>
        <v/>
      </c>
      <c r="AL98" s="16" t="str">
        <f t="shared" si="39"/>
        <v/>
      </c>
      <c r="AM98" s="16" t="str">
        <f t="shared" si="40"/>
        <v/>
      </c>
      <c r="AN98" s="16" t="str">
        <f t="shared" si="41"/>
        <v/>
      </c>
      <c r="AO98" s="16" t="str">
        <f t="shared" si="42"/>
        <v/>
      </c>
      <c r="AP98" s="16" t="str">
        <f t="shared" si="43"/>
        <v/>
      </c>
      <c r="AQ98" s="16" t="str">
        <f t="shared" si="44"/>
        <v/>
      </c>
      <c r="AR98" s="16" t="str">
        <f t="shared" si="45"/>
        <v/>
      </c>
      <c r="AS98" s="16" t="str">
        <f t="shared" si="46"/>
        <v/>
      </c>
      <c r="AT98" s="16" t="str">
        <f t="shared" si="47"/>
        <v/>
      </c>
      <c r="AU98" s="16" t="str">
        <f t="shared" si="48"/>
        <v/>
      </c>
      <c r="AV98" s="17"/>
      <c r="AZ98" s="19"/>
      <c r="BA98" s="19"/>
      <c r="BB98" s="58" t="str">
        <f t="shared" si="49"/>
        <v/>
      </c>
      <c r="BC98" s="58" t="str">
        <f>IF(ISBLANK($D98),"",CHOOSE($D98,Certification!$C$32,Certification!$C$48,Certification!$C$64,Certification!$C$80,Certification!$C$96))</f>
        <v/>
      </c>
      <c r="BD98" s="58" t="str">
        <f>IF(ISBLANK($D98),"",CHOOSE($D98,Certification!$C$33,Certification!$C$49,Certification!$C$65,Certification!$C$81,Certification!$C$97))</f>
        <v/>
      </c>
      <c r="BE98" s="58" t="str">
        <f>IF(ISBLANK($D98),"",CHOOSE($D98,Certification!$C$34,Certification!$C$50,Certification!$C$66,Certification!$C$82,Certification!$C$98))</f>
        <v/>
      </c>
      <c r="BF98" s="58" t="str">
        <f>IF(ISBLANK($D98),"",CHOOSE($D98,Certification!$C$35,Certification!$C$51,Certification!$C$67,Certification!$C$83,Certification!$C$99))</f>
        <v/>
      </c>
      <c r="BG98" s="58" t="str">
        <f>IF(ISBLANK($D98),"",CHOOSE($D98,Certification!$C$36,Certification!$C$52,Certification!$C$68,Certification!$C$84,Certification!$C$100))</f>
        <v/>
      </c>
      <c r="BH98" s="58" t="str">
        <f>IF(ISBLANK($D98),"",CHOOSE($D98,Certification!$C$37,Certification!$C$53,Certification!$C$69,Certification!$C$85,Certification!$C$101))</f>
        <v/>
      </c>
      <c r="BI98" s="174" t="str">
        <f>IF(ISBLANK($D98),"",CHOOSE($D98,Certification!$G$39,Certification!$G$55,Certification!$G$71,Certification!$G$87,Certification!$G$103))</f>
        <v/>
      </c>
      <c r="BJ98" s="174" t="str">
        <f>IF(ISBLANK($D98),"",CHOOSE($D98,Certification!$G$40,Certification!$G$56,Certification!$G$72,Certification!$G$88,Certification!$G$104))</f>
        <v/>
      </c>
      <c r="BK98" s="174" t="str">
        <f>IF(ISBLANK($D98),"",CHOOSE($D98,Certification!$G$41,Certification!$G$57,Certification!$G$73,Certification!$G$89,Certification!$G$105))</f>
        <v/>
      </c>
      <c r="BL98" s="58" t="str">
        <f>IF(ISBLANK($D98),"",CHOOSE($D98,IF(ISBLANK(Certification!$C$43),"",Certification!$C$43),IF(ISBLANK(Certification!$C$59),"",Certification!$C$59),IF(ISBLANK(Certification!$C$75),"",Certification!$C$75),IF(ISBLANK(Certification!$C$91),"",Certification!$C$91),IF(ISBLANK(Certification!$C$107),"",Certification!$C$107)))</f>
        <v/>
      </c>
      <c r="BM98" s="58" t="str">
        <f>IF(ISBLANK($D98),"",CHOOSE($D98,IF(ISBLANK(Certification!$C$45),"",Certification!$C$45),IF(ISBLANK(Certification!$C$61),"",Certification!$C$61),IF(ISBLANK(Certification!$C$77),"",Certification!$C$77),IF(ISBLANK(Certification!$C$93),"",Certification!$C$93),IF(ISBLANK(Certification!$C$109),"",Certification!$C$109)))</f>
        <v/>
      </c>
      <c r="BO98" s="20" t="s">
        <v>9</v>
      </c>
    </row>
    <row r="99" spans="1:67" s="18" customFormat="1" ht="25.5" x14ac:dyDescent="0.2">
      <c r="A99" s="53">
        <v>89</v>
      </c>
      <c r="B99" s="54" t="str">
        <f t="shared" si="26"/>
        <v/>
      </c>
      <c r="C99" s="229"/>
      <c r="D99" s="30"/>
      <c r="E99" s="232"/>
      <c r="F99" s="232"/>
      <c r="G99" s="232"/>
      <c r="H99" s="31"/>
      <c r="I99" s="30"/>
      <c r="J99" s="31"/>
      <c r="K99" s="31"/>
      <c r="L99" s="31"/>
      <c r="M99" s="49"/>
      <c r="N99" s="31"/>
      <c r="O99" s="49"/>
      <c r="P99" s="31"/>
      <c r="Q99" s="45"/>
      <c r="R99" s="30"/>
      <c r="S99" s="30"/>
      <c r="T99" s="223"/>
      <c r="U99" s="30"/>
      <c r="V99" s="30"/>
      <c r="W99" s="219"/>
      <c r="X99" s="226"/>
      <c r="Y99" s="15"/>
      <c r="Z99" s="16" t="str">
        <f t="shared" si="27"/>
        <v/>
      </c>
      <c r="AA99" s="16" t="str">
        <f t="shared" si="28"/>
        <v/>
      </c>
      <c r="AB99" s="16" t="str">
        <f t="shared" si="29"/>
        <v/>
      </c>
      <c r="AC99" s="16" t="str">
        <f t="shared" si="30"/>
        <v/>
      </c>
      <c r="AD99" s="16" t="str">
        <f t="shared" si="31"/>
        <v/>
      </c>
      <c r="AE99" s="16" t="str">
        <f t="shared" si="32"/>
        <v/>
      </c>
      <c r="AF99" s="16" t="str">
        <f t="shared" si="33"/>
        <v/>
      </c>
      <c r="AG99" s="16" t="str">
        <f t="shared" si="34"/>
        <v/>
      </c>
      <c r="AH99" s="16" t="str">
        <f t="shared" si="35"/>
        <v/>
      </c>
      <c r="AI99" s="16" t="str">
        <f t="shared" si="36"/>
        <v/>
      </c>
      <c r="AJ99" s="16" t="str">
        <f t="shared" si="37"/>
        <v/>
      </c>
      <c r="AK99" s="16" t="str">
        <f t="shared" si="38"/>
        <v/>
      </c>
      <c r="AL99" s="16" t="str">
        <f t="shared" si="39"/>
        <v/>
      </c>
      <c r="AM99" s="16" t="str">
        <f t="shared" si="40"/>
        <v/>
      </c>
      <c r="AN99" s="16" t="str">
        <f t="shared" si="41"/>
        <v/>
      </c>
      <c r="AO99" s="16" t="str">
        <f t="shared" si="42"/>
        <v/>
      </c>
      <c r="AP99" s="16" t="str">
        <f t="shared" si="43"/>
        <v/>
      </c>
      <c r="AQ99" s="16" t="str">
        <f t="shared" si="44"/>
        <v/>
      </c>
      <c r="AR99" s="16" t="str">
        <f t="shared" si="45"/>
        <v/>
      </c>
      <c r="AS99" s="16" t="str">
        <f t="shared" si="46"/>
        <v/>
      </c>
      <c r="AT99" s="16" t="str">
        <f t="shared" si="47"/>
        <v/>
      </c>
      <c r="AU99" s="16" t="str">
        <f t="shared" si="48"/>
        <v/>
      </c>
      <c r="AV99" s="17"/>
      <c r="AZ99" s="19"/>
      <c r="BA99" s="19"/>
      <c r="BB99" s="58" t="str">
        <f t="shared" si="49"/>
        <v/>
      </c>
      <c r="BC99" s="58" t="str">
        <f>IF(ISBLANK($D99),"",CHOOSE($D99,Certification!$C$32,Certification!$C$48,Certification!$C$64,Certification!$C$80,Certification!$C$96))</f>
        <v/>
      </c>
      <c r="BD99" s="58" t="str">
        <f>IF(ISBLANK($D99),"",CHOOSE($D99,Certification!$C$33,Certification!$C$49,Certification!$C$65,Certification!$C$81,Certification!$C$97))</f>
        <v/>
      </c>
      <c r="BE99" s="58" t="str">
        <f>IF(ISBLANK($D99),"",CHOOSE($D99,Certification!$C$34,Certification!$C$50,Certification!$C$66,Certification!$C$82,Certification!$C$98))</f>
        <v/>
      </c>
      <c r="BF99" s="58" t="str">
        <f>IF(ISBLANK($D99),"",CHOOSE($D99,Certification!$C$35,Certification!$C$51,Certification!$C$67,Certification!$C$83,Certification!$C$99))</f>
        <v/>
      </c>
      <c r="BG99" s="58" t="str">
        <f>IF(ISBLANK($D99),"",CHOOSE($D99,Certification!$C$36,Certification!$C$52,Certification!$C$68,Certification!$C$84,Certification!$C$100))</f>
        <v/>
      </c>
      <c r="BH99" s="58" t="str">
        <f>IF(ISBLANK($D99),"",CHOOSE($D99,Certification!$C$37,Certification!$C$53,Certification!$C$69,Certification!$C$85,Certification!$C$101))</f>
        <v/>
      </c>
      <c r="BI99" s="174" t="str">
        <f>IF(ISBLANK($D99),"",CHOOSE($D99,Certification!$G$39,Certification!$G$55,Certification!$G$71,Certification!$G$87,Certification!$G$103))</f>
        <v/>
      </c>
      <c r="BJ99" s="174" t="str">
        <f>IF(ISBLANK($D99),"",CHOOSE($D99,Certification!$G$40,Certification!$G$56,Certification!$G$72,Certification!$G$88,Certification!$G$104))</f>
        <v/>
      </c>
      <c r="BK99" s="174" t="str">
        <f>IF(ISBLANK($D99),"",CHOOSE($D99,Certification!$G$41,Certification!$G$57,Certification!$G$73,Certification!$G$89,Certification!$G$105))</f>
        <v/>
      </c>
      <c r="BL99" s="58" t="str">
        <f>IF(ISBLANK($D99),"",CHOOSE($D99,IF(ISBLANK(Certification!$C$43),"",Certification!$C$43),IF(ISBLANK(Certification!$C$59),"",Certification!$C$59),IF(ISBLANK(Certification!$C$75),"",Certification!$C$75),IF(ISBLANK(Certification!$C$91),"",Certification!$C$91),IF(ISBLANK(Certification!$C$107),"",Certification!$C$107)))</f>
        <v/>
      </c>
      <c r="BM99" s="58" t="str">
        <f>IF(ISBLANK($D99),"",CHOOSE($D99,IF(ISBLANK(Certification!$C$45),"",Certification!$C$45),IF(ISBLANK(Certification!$C$61),"",Certification!$C$61),IF(ISBLANK(Certification!$C$77),"",Certification!$C$77),IF(ISBLANK(Certification!$C$93),"",Certification!$C$93),IF(ISBLANK(Certification!$C$109),"",Certification!$C$109)))</f>
        <v/>
      </c>
      <c r="BO99" s="20" t="s">
        <v>9</v>
      </c>
    </row>
    <row r="100" spans="1:67" s="18" customFormat="1" ht="25.5" x14ac:dyDescent="0.2">
      <c r="A100" s="53">
        <v>90</v>
      </c>
      <c r="B100" s="54" t="str">
        <f t="shared" si="26"/>
        <v/>
      </c>
      <c r="C100" s="229"/>
      <c r="D100" s="30"/>
      <c r="E100" s="232"/>
      <c r="F100" s="232"/>
      <c r="G100" s="232"/>
      <c r="H100" s="31"/>
      <c r="I100" s="30"/>
      <c r="J100" s="31"/>
      <c r="K100" s="31"/>
      <c r="L100" s="31"/>
      <c r="M100" s="49"/>
      <c r="N100" s="31"/>
      <c r="O100" s="49"/>
      <c r="P100" s="31"/>
      <c r="Q100" s="45"/>
      <c r="R100" s="30"/>
      <c r="S100" s="30"/>
      <c r="T100" s="223"/>
      <c r="U100" s="30"/>
      <c r="V100" s="30"/>
      <c r="W100" s="219"/>
      <c r="X100" s="226"/>
      <c r="Y100" s="15"/>
      <c r="Z100" s="16" t="str">
        <f t="shared" si="27"/>
        <v/>
      </c>
      <c r="AA100" s="16" t="str">
        <f t="shared" si="28"/>
        <v/>
      </c>
      <c r="AB100" s="16" t="str">
        <f t="shared" si="29"/>
        <v/>
      </c>
      <c r="AC100" s="16" t="str">
        <f t="shared" si="30"/>
        <v/>
      </c>
      <c r="AD100" s="16" t="str">
        <f t="shared" si="31"/>
        <v/>
      </c>
      <c r="AE100" s="16" t="str">
        <f t="shared" si="32"/>
        <v/>
      </c>
      <c r="AF100" s="16" t="str">
        <f t="shared" si="33"/>
        <v/>
      </c>
      <c r="AG100" s="16" t="str">
        <f t="shared" si="34"/>
        <v/>
      </c>
      <c r="AH100" s="16" t="str">
        <f t="shared" si="35"/>
        <v/>
      </c>
      <c r="AI100" s="16" t="str">
        <f t="shared" si="36"/>
        <v/>
      </c>
      <c r="AJ100" s="16" t="str">
        <f t="shared" si="37"/>
        <v/>
      </c>
      <c r="AK100" s="16" t="str">
        <f t="shared" si="38"/>
        <v/>
      </c>
      <c r="AL100" s="16" t="str">
        <f t="shared" si="39"/>
        <v/>
      </c>
      <c r="AM100" s="16" t="str">
        <f t="shared" si="40"/>
        <v/>
      </c>
      <c r="AN100" s="16" t="str">
        <f t="shared" si="41"/>
        <v/>
      </c>
      <c r="AO100" s="16" t="str">
        <f t="shared" si="42"/>
        <v/>
      </c>
      <c r="AP100" s="16" t="str">
        <f t="shared" si="43"/>
        <v/>
      </c>
      <c r="AQ100" s="16" t="str">
        <f t="shared" si="44"/>
        <v/>
      </c>
      <c r="AR100" s="16" t="str">
        <f t="shared" si="45"/>
        <v/>
      </c>
      <c r="AS100" s="16" t="str">
        <f t="shared" si="46"/>
        <v/>
      </c>
      <c r="AT100" s="16" t="str">
        <f t="shared" si="47"/>
        <v/>
      </c>
      <c r="AU100" s="16" t="str">
        <f t="shared" si="48"/>
        <v/>
      </c>
      <c r="AV100" s="17"/>
      <c r="AZ100" s="19"/>
      <c r="BA100" s="19"/>
      <c r="BB100" s="58" t="str">
        <f t="shared" si="49"/>
        <v/>
      </c>
      <c r="BC100" s="58" t="str">
        <f>IF(ISBLANK($D100),"",CHOOSE($D100,Certification!$C$32,Certification!$C$48,Certification!$C$64,Certification!$C$80,Certification!$C$96))</f>
        <v/>
      </c>
      <c r="BD100" s="58" t="str">
        <f>IF(ISBLANK($D100),"",CHOOSE($D100,Certification!$C$33,Certification!$C$49,Certification!$C$65,Certification!$C$81,Certification!$C$97))</f>
        <v/>
      </c>
      <c r="BE100" s="58" t="str">
        <f>IF(ISBLANK($D100),"",CHOOSE($D100,Certification!$C$34,Certification!$C$50,Certification!$C$66,Certification!$C$82,Certification!$C$98))</f>
        <v/>
      </c>
      <c r="BF100" s="58" t="str">
        <f>IF(ISBLANK($D100),"",CHOOSE($D100,Certification!$C$35,Certification!$C$51,Certification!$C$67,Certification!$C$83,Certification!$C$99))</f>
        <v/>
      </c>
      <c r="BG100" s="58" t="str">
        <f>IF(ISBLANK($D100),"",CHOOSE($D100,Certification!$C$36,Certification!$C$52,Certification!$C$68,Certification!$C$84,Certification!$C$100))</f>
        <v/>
      </c>
      <c r="BH100" s="58" t="str">
        <f>IF(ISBLANK($D100),"",CHOOSE($D100,Certification!$C$37,Certification!$C$53,Certification!$C$69,Certification!$C$85,Certification!$C$101))</f>
        <v/>
      </c>
      <c r="BI100" s="174" t="str">
        <f>IF(ISBLANK($D100),"",CHOOSE($D100,Certification!$G$39,Certification!$G$55,Certification!$G$71,Certification!$G$87,Certification!$G$103))</f>
        <v/>
      </c>
      <c r="BJ100" s="174" t="str">
        <f>IF(ISBLANK($D100),"",CHOOSE($D100,Certification!$G$40,Certification!$G$56,Certification!$G$72,Certification!$G$88,Certification!$G$104))</f>
        <v/>
      </c>
      <c r="BK100" s="174" t="str">
        <f>IF(ISBLANK($D100),"",CHOOSE($D100,Certification!$G$41,Certification!$G$57,Certification!$G$73,Certification!$G$89,Certification!$G$105))</f>
        <v/>
      </c>
      <c r="BL100" s="58" t="str">
        <f>IF(ISBLANK($D100),"",CHOOSE($D100,IF(ISBLANK(Certification!$C$43),"",Certification!$C$43),IF(ISBLANK(Certification!$C$59),"",Certification!$C$59),IF(ISBLANK(Certification!$C$75),"",Certification!$C$75),IF(ISBLANK(Certification!$C$91),"",Certification!$C$91),IF(ISBLANK(Certification!$C$107),"",Certification!$C$107)))</f>
        <v/>
      </c>
      <c r="BM100" s="58" t="str">
        <f>IF(ISBLANK($D100),"",CHOOSE($D100,IF(ISBLANK(Certification!$C$45),"",Certification!$C$45),IF(ISBLANK(Certification!$C$61),"",Certification!$C$61),IF(ISBLANK(Certification!$C$77),"",Certification!$C$77),IF(ISBLANK(Certification!$C$93),"",Certification!$C$93),IF(ISBLANK(Certification!$C$109),"",Certification!$C$109)))</f>
        <v/>
      </c>
      <c r="BO100" s="20" t="s">
        <v>9</v>
      </c>
    </row>
    <row r="101" spans="1:67" s="18" customFormat="1" ht="25.5" x14ac:dyDescent="0.2">
      <c r="A101" s="53">
        <v>91</v>
      </c>
      <c r="B101" s="54" t="str">
        <f t="shared" si="26"/>
        <v/>
      </c>
      <c r="C101" s="229"/>
      <c r="D101" s="30"/>
      <c r="E101" s="232"/>
      <c r="F101" s="232"/>
      <c r="G101" s="232"/>
      <c r="H101" s="31"/>
      <c r="I101" s="30"/>
      <c r="J101" s="31"/>
      <c r="K101" s="31"/>
      <c r="L101" s="31"/>
      <c r="M101" s="49"/>
      <c r="N101" s="31"/>
      <c r="O101" s="49"/>
      <c r="P101" s="31"/>
      <c r="Q101" s="45"/>
      <c r="R101" s="30"/>
      <c r="S101" s="30"/>
      <c r="T101" s="223"/>
      <c r="U101" s="30"/>
      <c r="V101" s="30"/>
      <c r="W101" s="219"/>
      <c r="X101" s="226"/>
      <c r="Y101" s="15"/>
      <c r="Z101" s="16" t="str">
        <f t="shared" si="27"/>
        <v/>
      </c>
      <c r="AA101" s="16" t="str">
        <f t="shared" si="28"/>
        <v/>
      </c>
      <c r="AB101" s="16" t="str">
        <f t="shared" si="29"/>
        <v/>
      </c>
      <c r="AC101" s="16" t="str">
        <f t="shared" si="30"/>
        <v/>
      </c>
      <c r="AD101" s="16" t="str">
        <f t="shared" si="31"/>
        <v/>
      </c>
      <c r="AE101" s="16" t="str">
        <f t="shared" si="32"/>
        <v/>
      </c>
      <c r="AF101" s="16" t="str">
        <f t="shared" si="33"/>
        <v/>
      </c>
      <c r="AG101" s="16" t="str">
        <f t="shared" si="34"/>
        <v/>
      </c>
      <c r="AH101" s="16" t="str">
        <f t="shared" si="35"/>
        <v/>
      </c>
      <c r="AI101" s="16" t="str">
        <f t="shared" si="36"/>
        <v/>
      </c>
      <c r="AJ101" s="16" t="str">
        <f t="shared" si="37"/>
        <v/>
      </c>
      <c r="AK101" s="16" t="str">
        <f t="shared" si="38"/>
        <v/>
      </c>
      <c r="AL101" s="16" t="str">
        <f t="shared" si="39"/>
        <v/>
      </c>
      <c r="AM101" s="16" t="str">
        <f t="shared" si="40"/>
        <v/>
      </c>
      <c r="AN101" s="16" t="str">
        <f t="shared" si="41"/>
        <v/>
      </c>
      <c r="AO101" s="16" t="str">
        <f t="shared" si="42"/>
        <v/>
      </c>
      <c r="AP101" s="16" t="str">
        <f t="shared" si="43"/>
        <v/>
      </c>
      <c r="AQ101" s="16" t="str">
        <f t="shared" si="44"/>
        <v/>
      </c>
      <c r="AR101" s="16" t="str">
        <f t="shared" si="45"/>
        <v/>
      </c>
      <c r="AS101" s="16" t="str">
        <f t="shared" si="46"/>
        <v/>
      </c>
      <c r="AT101" s="16" t="str">
        <f t="shared" si="47"/>
        <v/>
      </c>
      <c r="AU101" s="16" t="str">
        <f t="shared" si="48"/>
        <v/>
      </c>
      <c r="AV101" s="17"/>
      <c r="AZ101" s="19"/>
      <c r="BA101" s="19"/>
      <c r="BB101" s="58" t="str">
        <f t="shared" si="49"/>
        <v/>
      </c>
      <c r="BC101" s="58" t="str">
        <f>IF(ISBLANK($D101),"",CHOOSE($D101,Certification!$C$32,Certification!$C$48,Certification!$C$64,Certification!$C$80,Certification!$C$96))</f>
        <v/>
      </c>
      <c r="BD101" s="58" t="str">
        <f>IF(ISBLANK($D101),"",CHOOSE($D101,Certification!$C$33,Certification!$C$49,Certification!$C$65,Certification!$C$81,Certification!$C$97))</f>
        <v/>
      </c>
      <c r="BE101" s="58" t="str">
        <f>IF(ISBLANK($D101),"",CHOOSE($D101,Certification!$C$34,Certification!$C$50,Certification!$C$66,Certification!$C$82,Certification!$C$98))</f>
        <v/>
      </c>
      <c r="BF101" s="58" t="str">
        <f>IF(ISBLANK($D101),"",CHOOSE($D101,Certification!$C$35,Certification!$C$51,Certification!$C$67,Certification!$C$83,Certification!$C$99))</f>
        <v/>
      </c>
      <c r="BG101" s="58" t="str">
        <f>IF(ISBLANK($D101),"",CHOOSE($D101,Certification!$C$36,Certification!$C$52,Certification!$C$68,Certification!$C$84,Certification!$C$100))</f>
        <v/>
      </c>
      <c r="BH101" s="58" t="str">
        <f>IF(ISBLANK($D101),"",CHOOSE($D101,Certification!$C$37,Certification!$C$53,Certification!$C$69,Certification!$C$85,Certification!$C$101))</f>
        <v/>
      </c>
      <c r="BI101" s="174" t="str">
        <f>IF(ISBLANK($D101),"",CHOOSE($D101,Certification!$G$39,Certification!$G$55,Certification!$G$71,Certification!$G$87,Certification!$G$103))</f>
        <v/>
      </c>
      <c r="BJ101" s="174" t="str">
        <f>IF(ISBLANK($D101),"",CHOOSE($D101,Certification!$G$40,Certification!$G$56,Certification!$G$72,Certification!$G$88,Certification!$G$104))</f>
        <v/>
      </c>
      <c r="BK101" s="174" t="str">
        <f>IF(ISBLANK($D101),"",CHOOSE($D101,Certification!$G$41,Certification!$G$57,Certification!$G$73,Certification!$G$89,Certification!$G$105))</f>
        <v/>
      </c>
      <c r="BL101" s="58" t="str">
        <f>IF(ISBLANK($D101),"",CHOOSE($D101,IF(ISBLANK(Certification!$C$43),"",Certification!$C$43),IF(ISBLANK(Certification!$C$59),"",Certification!$C$59),IF(ISBLANK(Certification!$C$75),"",Certification!$C$75),IF(ISBLANK(Certification!$C$91),"",Certification!$C$91),IF(ISBLANK(Certification!$C$107),"",Certification!$C$107)))</f>
        <v/>
      </c>
      <c r="BM101" s="58" t="str">
        <f>IF(ISBLANK($D101),"",CHOOSE($D101,IF(ISBLANK(Certification!$C$45),"",Certification!$C$45),IF(ISBLANK(Certification!$C$61),"",Certification!$C$61),IF(ISBLANK(Certification!$C$77),"",Certification!$C$77),IF(ISBLANK(Certification!$C$93),"",Certification!$C$93),IF(ISBLANK(Certification!$C$109),"",Certification!$C$109)))</f>
        <v/>
      </c>
      <c r="BO101" s="20" t="s">
        <v>9</v>
      </c>
    </row>
    <row r="102" spans="1:67" s="18" customFormat="1" ht="25.5" x14ac:dyDescent="0.2">
      <c r="A102" s="53">
        <v>92</v>
      </c>
      <c r="B102" s="54" t="str">
        <f t="shared" si="26"/>
        <v/>
      </c>
      <c r="C102" s="229"/>
      <c r="D102" s="30"/>
      <c r="E102" s="232"/>
      <c r="F102" s="232"/>
      <c r="G102" s="232"/>
      <c r="H102" s="31"/>
      <c r="I102" s="30"/>
      <c r="J102" s="31"/>
      <c r="K102" s="31"/>
      <c r="L102" s="31"/>
      <c r="M102" s="49"/>
      <c r="N102" s="31"/>
      <c r="O102" s="49"/>
      <c r="P102" s="31"/>
      <c r="Q102" s="45"/>
      <c r="R102" s="30"/>
      <c r="S102" s="30"/>
      <c r="T102" s="223"/>
      <c r="U102" s="30"/>
      <c r="V102" s="30"/>
      <c r="W102" s="219"/>
      <c r="X102" s="226"/>
      <c r="Y102" s="15"/>
      <c r="Z102" s="16" t="str">
        <f t="shared" si="27"/>
        <v/>
      </c>
      <c r="AA102" s="16" t="str">
        <f t="shared" si="28"/>
        <v/>
      </c>
      <c r="AB102" s="16" t="str">
        <f t="shared" si="29"/>
        <v/>
      </c>
      <c r="AC102" s="16" t="str">
        <f t="shared" si="30"/>
        <v/>
      </c>
      <c r="AD102" s="16" t="str">
        <f t="shared" si="31"/>
        <v/>
      </c>
      <c r="AE102" s="16" t="str">
        <f t="shared" si="32"/>
        <v/>
      </c>
      <c r="AF102" s="16" t="str">
        <f t="shared" si="33"/>
        <v/>
      </c>
      <c r="AG102" s="16" t="str">
        <f t="shared" si="34"/>
        <v/>
      </c>
      <c r="AH102" s="16" t="str">
        <f t="shared" si="35"/>
        <v/>
      </c>
      <c r="AI102" s="16" t="str">
        <f t="shared" si="36"/>
        <v/>
      </c>
      <c r="AJ102" s="16" t="str">
        <f t="shared" si="37"/>
        <v/>
      </c>
      <c r="AK102" s="16" t="str">
        <f t="shared" si="38"/>
        <v/>
      </c>
      <c r="AL102" s="16" t="str">
        <f t="shared" si="39"/>
        <v/>
      </c>
      <c r="AM102" s="16" t="str">
        <f t="shared" si="40"/>
        <v/>
      </c>
      <c r="AN102" s="16" t="str">
        <f t="shared" si="41"/>
        <v/>
      </c>
      <c r="AO102" s="16" t="str">
        <f t="shared" si="42"/>
        <v/>
      </c>
      <c r="AP102" s="16" t="str">
        <f t="shared" si="43"/>
        <v/>
      </c>
      <c r="AQ102" s="16" t="str">
        <f t="shared" si="44"/>
        <v/>
      </c>
      <c r="AR102" s="16" t="str">
        <f t="shared" si="45"/>
        <v/>
      </c>
      <c r="AS102" s="16" t="str">
        <f t="shared" si="46"/>
        <v/>
      </c>
      <c r="AT102" s="16" t="str">
        <f t="shared" si="47"/>
        <v/>
      </c>
      <c r="AU102" s="16" t="str">
        <f t="shared" si="48"/>
        <v/>
      </c>
      <c r="AV102" s="17"/>
      <c r="AZ102" s="19"/>
      <c r="BA102" s="19"/>
      <c r="BB102" s="58" t="str">
        <f t="shared" si="49"/>
        <v/>
      </c>
      <c r="BC102" s="58" t="str">
        <f>IF(ISBLANK($D102),"",CHOOSE($D102,Certification!$C$32,Certification!$C$48,Certification!$C$64,Certification!$C$80,Certification!$C$96))</f>
        <v/>
      </c>
      <c r="BD102" s="58" t="str">
        <f>IF(ISBLANK($D102),"",CHOOSE($D102,Certification!$C$33,Certification!$C$49,Certification!$C$65,Certification!$C$81,Certification!$C$97))</f>
        <v/>
      </c>
      <c r="BE102" s="58" t="str">
        <f>IF(ISBLANK($D102),"",CHOOSE($D102,Certification!$C$34,Certification!$C$50,Certification!$C$66,Certification!$C$82,Certification!$C$98))</f>
        <v/>
      </c>
      <c r="BF102" s="58" t="str">
        <f>IF(ISBLANK($D102),"",CHOOSE($D102,Certification!$C$35,Certification!$C$51,Certification!$C$67,Certification!$C$83,Certification!$C$99))</f>
        <v/>
      </c>
      <c r="BG102" s="58" t="str">
        <f>IF(ISBLANK($D102),"",CHOOSE($D102,Certification!$C$36,Certification!$C$52,Certification!$C$68,Certification!$C$84,Certification!$C$100))</f>
        <v/>
      </c>
      <c r="BH102" s="58" t="str">
        <f>IF(ISBLANK($D102),"",CHOOSE($D102,Certification!$C$37,Certification!$C$53,Certification!$C$69,Certification!$C$85,Certification!$C$101))</f>
        <v/>
      </c>
      <c r="BI102" s="174" t="str">
        <f>IF(ISBLANK($D102),"",CHOOSE($D102,Certification!$G$39,Certification!$G$55,Certification!$G$71,Certification!$G$87,Certification!$G$103))</f>
        <v/>
      </c>
      <c r="BJ102" s="174" t="str">
        <f>IF(ISBLANK($D102),"",CHOOSE($D102,Certification!$G$40,Certification!$G$56,Certification!$G$72,Certification!$G$88,Certification!$G$104))</f>
        <v/>
      </c>
      <c r="BK102" s="174" t="str">
        <f>IF(ISBLANK($D102),"",CHOOSE($D102,Certification!$G$41,Certification!$G$57,Certification!$G$73,Certification!$G$89,Certification!$G$105))</f>
        <v/>
      </c>
      <c r="BL102" s="58" t="str">
        <f>IF(ISBLANK($D102),"",CHOOSE($D102,IF(ISBLANK(Certification!$C$43),"",Certification!$C$43),IF(ISBLANK(Certification!$C$59),"",Certification!$C$59),IF(ISBLANK(Certification!$C$75),"",Certification!$C$75),IF(ISBLANK(Certification!$C$91),"",Certification!$C$91),IF(ISBLANK(Certification!$C$107),"",Certification!$C$107)))</f>
        <v/>
      </c>
      <c r="BM102" s="58" t="str">
        <f>IF(ISBLANK($D102),"",CHOOSE($D102,IF(ISBLANK(Certification!$C$45),"",Certification!$C$45),IF(ISBLANK(Certification!$C$61),"",Certification!$C$61),IF(ISBLANK(Certification!$C$77),"",Certification!$C$77),IF(ISBLANK(Certification!$C$93),"",Certification!$C$93),IF(ISBLANK(Certification!$C$109),"",Certification!$C$109)))</f>
        <v/>
      </c>
      <c r="BO102" s="20" t="s">
        <v>9</v>
      </c>
    </row>
    <row r="103" spans="1:67" s="18" customFormat="1" ht="25.5" x14ac:dyDescent="0.2">
      <c r="A103" s="53">
        <v>93</v>
      </c>
      <c r="B103" s="54" t="str">
        <f t="shared" si="26"/>
        <v/>
      </c>
      <c r="C103" s="229"/>
      <c r="D103" s="30"/>
      <c r="E103" s="232"/>
      <c r="F103" s="232"/>
      <c r="G103" s="232"/>
      <c r="H103" s="31"/>
      <c r="I103" s="30"/>
      <c r="J103" s="31"/>
      <c r="K103" s="31"/>
      <c r="L103" s="31"/>
      <c r="M103" s="49"/>
      <c r="N103" s="31"/>
      <c r="O103" s="49"/>
      <c r="P103" s="31"/>
      <c r="Q103" s="45"/>
      <c r="R103" s="30"/>
      <c r="S103" s="30"/>
      <c r="T103" s="223"/>
      <c r="U103" s="30"/>
      <c r="V103" s="30"/>
      <c r="W103" s="219"/>
      <c r="X103" s="226"/>
      <c r="Y103" s="15"/>
      <c r="Z103" s="16" t="str">
        <f t="shared" si="27"/>
        <v/>
      </c>
      <c r="AA103" s="16" t="str">
        <f t="shared" si="28"/>
        <v/>
      </c>
      <c r="AB103" s="16" t="str">
        <f t="shared" si="29"/>
        <v/>
      </c>
      <c r="AC103" s="16" t="str">
        <f t="shared" si="30"/>
        <v/>
      </c>
      <c r="AD103" s="16" t="str">
        <f t="shared" si="31"/>
        <v/>
      </c>
      <c r="AE103" s="16" t="str">
        <f t="shared" si="32"/>
        <v/>
      </c>
      <c r="AF103" s="16" t="str">
        <f t="shared" si="33"/>
        <v/>
      </c>
      <c r="AG103" s="16" t="str">
        <f t="shared" si="34"/>
        <v/>
      </c>
      <c r="AH103" s="16" t="str">
        <f t="shared" si="35"/>
        <v/>
      </c>
      <c r="AI103" s="16" t="str">
        <f t="shared" si="36"/>
        <v/>
      </c>
      <c r="AJ103" s="16" t="str">
        <f t="shared" si="37"/>
        <v/>
      </c>
      <c r="AK103" s="16" t="str">
        <f t="shared" si="38"/>
        <v/>
      </c>
      <c r="AL103" s="16" t="str">
        <f t="shared" si="39"/>
        <v/>
      </c>
      <c r="AM103" s="16" t="str">
        <f t="shared" si="40"/>
        <v/>
      </c>
      <c r="AN103" s="16" t="str">
        <f t="shared" si="41"/>
        <v/>
      </c>
      <c r="AO103" s="16" t="str">
        <f t="shared" si="42"/>
        <v/>
      </c>
      <c r="AP103" s="16" t="str">
        <f t="shared" si="43"/>
        <v/>
      </c>
      <c r="AQ103" s="16" t="str">
        <f t="shared" si="44"/>
        <v/>
      </c>
      <c r="AR103" s="16" t="str">
        <f t="shared" si="45"/>
        <v/>
      </c>
      <c r="AS103" s="16" t="str">
        <f t="shared" si="46"/>
        <v/>
      </c>
      <c r="AT103" s="16" t="str">
        <f t="shared" si="47"/>
        <v/>
      </c>
      <c r="AU103" s="16" t="str">
        <f t="shared" si="48"/>
        <v/>
      </c>
      <c r="AV103" s="17"/>
      <c r="AZ103" s="19"/>
      <c r="BA103" s="19"/>
      <c r="BB103" s="58" t="str">
        <f t="shared" si="49"/>
        <v/>
      </c>
      <c r="BC103" s="58" t="str">
        <f>IF(ISBLANK($D103),"",CHOOSE($D103,Certification!$C$32,Certification!$C$48,Certification!$C$64,Certification!$C$80,Certification!$C$96))</f>
        <v/>
      </c>
      <c r="BD103" s="58" t="str">
        <f>IF(ISBLANK($D103),"",CHOOSE($D103,Certification!$C$33,Certification!$C$49,Certification!$C$65,Certification!$C$81,Certification!$C$97))</f>
        <v/>
      </c>
      <c r="BE103" s="58" t="str">
        <f>IF(ISBLANK($D103),"",CHOOSE($D103,Certification!$C$34,Certification!$C$50,Certification!$C$66,Certification!$C$82,Certification!$C$98))</f>
        <v/>
      </c>
      <c r="BF103" s="58" t="str">
        <f>IF(ISBLANK($D103),"",CHOOSE($D103,Certification!$C$35,Certification!$C$51,Certification!$C$67,Certification!$C$83,Certification!$C$99))</f>
        <v/>
      </c>
      <c r="BG103" s="58" t="str">
        <f>IF(ISBLANK($D103),"",CHOOSE($D103,Certification!$C$36,Certification!$C$52,Certification!$C$68,Certification!$C$84,Certification!$C$100))</f>
        <v/>
      </c>
      <c r="BH103" s="58" t="str">
        <f>IF(ISBLANK($D103),"",CHOOSE($D103,Certification!$C$37,Certification!$C$53,Certification!$C$69,Certification!$C$85,Certification!$C$101))</f>
        <v/>
      </c>
      <c r="BI103" s="174" t="str">
        <f>IF(ISBLANK($D103),"",CHOOSE($D103,Certification!$G$39,Certification!$G$55,Certification!$G$71,Certification!$G$87,Certification!$G$103))</f>
        <v/>
      </c>
      <c r="BJ103" s="174" t="str">
        <f>IF(ISBLANK($D103),"",CHOOSE($D103,Certification!$G$40,Certification!$G$56,Certification!$G$72,Certification!$G$88,Certification!$G$104))</f>
        <v/>
      </c>
      <c r="BK103" s="174" t="str">
        <f>IF(ISBLANK($D103),"",CHOOSE($D103,Certification!$G$41,Certification!$G$57,Certification!$G$73,Certification!$G$89,Certification!$G$105))</f>
        <v/>
      </c>
      <c r="BL103" s="58" t="str">
        <f>IF(ISBLANK($D103),"",CHOOSE($D103,IF(ISBLANK(Certification!$C$43),"",Certification!$C$43),IF(ISBLANK(Certification!$C$59),"",Certification!$C$59),IF(ISBLANK(Certification!$C$75),"",Certification!$C$75),IF(ISBLANK(Certification!$C$91),"",Certification!$C$91),IF(ISBLANK(Certification!$C$107),"",Certification!$C$107)))</f>
        <v/>
      </c>
      <c r="BM103" s="58" t="str">
        <f>IF(ISBLANK($D103),"",CHOOSE($D103,IF(ISBLANK(Certification!$C$45),"",Certification!$C$45),IF(ISBLANK(Certification!$C$61),"",Certification!$C$61),IF(ISBLANK(Certification!$C$77),"",Certification!$C$77),IF(ISBLANK(Certification!$C$93),"",Certification!$C$93),IF(ISBLANK(Certification!$C$109),"",Certification!$C$109)))</f>
        <v/>
      </c>
      <c r="BO103" s="20" t="s">
        <v>9</v>
      </c>
    </row>
    <row r="104" spans="1:67" s="18" customFormat="1" ht="25.5" x14ac:dyDescent="0.2">
      <c r="A104" s="53">
        <v>94</v>
      </c>
      <c r="B104" s="54" t="str">
        <f t="shared" si="26"/>
        <v/>
      </c>
      <c r="C104" s="229"/>
      <c r="D104" s="30"/>
      <c r="E104" s="232"/>
      <c r="F104" s="232"/>
      <c r="G104" s="232"/>
      <c r="H104" s="31"/>
      <c r="I104" s="30"/>
      <c r="J104" s="31"/>
      <c r="K104" s="31"/>
      <c r="L104" s="31"/>
      <c r="M104" s="49"/>
      <c r="N104" s="31"/>
      <c r="O104" s="49"/>
      <c r="P104" s="31"/>
      <c r="Q104" s="45"/>
      <c r="R104" s="30"/>
      <c r="S104" s="30"/>
      <c r="T104" s="223"/>
      <c r="U104" s="30"/>
      <c r="V104" s="30"/>
      <c r="W104" s="219"/>
      <c r="X104" s="226"/>
      <c r="Y104" s="15"/>
      <c r="Z104" s="16" t="str">
        <f t="shared" si="27"/>
        <v/>
      </c>
      <c r="AA104" s="16" t="str">
        <f t="shared" si="28"/>
        <v/>
      </c>
      <c r="AB104" s="16" t="str">
        <f t="shared" si="29"/>
        <v/>
      </c>
      <c r="AC104" s="16" t="str">
        <f t="shared" si="30"/>
        <v/>
      </c>
      <c r="AD104" s="16" t="str">
        <f t="shared" si="31"/>
        <v/>
      </c>
      <c r="AE104" s="16" t="str">
        <f t="shared" si="32"/>
        <v/>
      </c>
      <c r="AF104" s="16" t="str">
        <f t="shared" si="33"/>
        <v/>
      </c>
      <c r="AG104" s="16" t="str">
        <f t="shared" si="34"/>
        <v/>
      </c>
      <c r="AH104" s="16" t="str">
        <f t="shared" si="35"/>
        <v/>
      </c>
      <c r="AI104" s="16" t="str">
        <f t="shared" si="36"/>
        <v/>
      </c>
      <c r="AJ104" s="16" t="str">
        <f t="shared" si="37"/>
        <v/>
      </c>
      <c r="AK104" s="16" t="str">
        <f t="shared" si="38"/>
        <v/>
      </c>
      <c r="AL104" s="16" t="str">
        <f t="shared" si="39"/>
        <v/>
      </c>
      <c r="AM104" s="16" t="str">
        <f t="shared" si="40"/>
        <v/>
      </c>
      <c r="AN104" s="16" t="str">
        <f t="shared" si="41"/>
        <v/>
      </c>
      <c r="AO104" s="16" t="str">
        <f t="shared" si="42"/>
        <v/>
      </c>
      <c r="AP104" s="16" t="str">
        <f t="shared" si="43"/>
        <v/>
      </c>
      <c r="AQ104" s="16" t="str">
        <f t="shared" si="44"/>
        <v/>
      </c>
      <c r="AR104" s="16" t="str">
        <f t="shared" si="45"/>
        <v/>
      </c>
      <c r="AS104" s="16" t="str">
        <f t="shared" si="46"/>
        <v/>
      </c>
      <c r="AT104" s="16" t="str">
        <f t="shared" si="47"/>
        <v/>
      </c>
      <c r="AU104" s="16" t="str">
        <f t="shared" si="48"/>
        <v/>
      </c>
      <c r="AV104" s="17"/>
      <c r="AZ104" s="19"/>
      <c r="BA104" s="19"/>
      <c r="BB104" s="58" t="str">
        <f t="shared" si="49"/>
        <v/>
      </c>
      <c r="BC104" s="58" t="str">
        <f>IF(ISBLANK($D104),"",CHOOSE($D104,Certification!$C$32,Certification!$C$48,Certification!$C$64,Certification!$C$80,Certification!$C$96))</f>
        <v/>
      </c>
      <c r="BD104" s="58" t="str">
        <f>IF(ISBLANK($D104),"",CHOOSE($D104,Certification!$C$33,Certification!$C$49,Certification!$C$65,Certification!$C$81,Certification!$C$97))</f>
        <v/>
      </c>
      <c r="BE104" s="58" t="str">
        <f>IF(ISBLANK($D104),"",CHOOSE($D104,Certification!$C$34,Certification!$C$50,Certification!$C$66,Certification!$C$82,Certification!$C$98))</f>
        <v/>
      </c>
      <c r="BF104" s="58" t="str">
        <f>IF(ISBLANK($D104),"",CHOOSE($D104,Certification!$C$35,Certification!$C$51,Certification!$C$67,Certification!$C$83,Certification!$C$99))</f>
        <v/>
      </c>
      <c r="BG104" s="58" t="str">
        <f>IF(ISBLANK($D104),"",CHOOSE($D104,Certification!$C$36,Certification!$C$52,Certification!$C$68,Certification!$C$84,Certification!$C$100))</f>
        <v/>
      </c>
      <c r="BH104" s="58" t="str">
        <f>IF(ISBLANK($D104),"",CHOOSE($D104,Certification!$C$37,Certification!$C$53,Certification!$C$69,Certification!$C$85,Certification!$C$101))</f>
        <v/>
      </c>
      <c r="BI104" s="174" t="str">
        <f>IF(ISBLANK($D104),"",CHOOSE($D104,Certification!$G$39,Certification!$G$55,Certification!$G$71,Certification!$G$87,Certification!$G$103))</f>
        <v/>
      </c>
      <c r="BJ104" s="174" t="str">
        <f>IF(ISBLANK($D104),"",CHOOSE($D104,Certification!$G$40,Certification!$G$56,Certification!$G$72,Certification!$G$88,Certification!$G$104))</f>
        <v/>
      </c>
      <c r="BK104" s="174" t="str">
        <f>IF(ISBLANK($D104),"",CHOOSE($D104,Certification!$G$41,Certification!$G$57,Certification!$G$73,Certification!$G$89,Certification!$G$105))</f>
        <v/>
      </c>
      <c r="BL104" s="58" t="str">
        <f>IF(ISBLANK($D104),"",CHOOSE($D104,IF(ISBLANK(Certification!$C$43),"",Certification!$C$43),IF(ISBLANK(Certification!$C$59),"",Certification!$C$59),IF(ISBLANK(Certification!$C$75),"",Certification!$C$75),IF(ISBLANK(Certification!$C$91),"",Certification!$C$91),IF(ISBLANK(Certification!$C$107),"",Certification!$C$107)))</f>
        <v/>
      </c>
      <c r="BM104" s="58" t="str">
        <f>IF(ISBLANK($D104),"",CHOOSE($D104,IF(ISBLANK(Certification!$C$45),"",Certification!$C$45),IF(ISBLANK(Certification!$C$61),"",Certification!$C$61),IF(ISBLANK(Certification!$C$77),"",Certification!$C$77),IF(ISBLANK(Certification!$C$93),"",Certification!$C$93),IF(ISBLANK(Certification!$C$109),"",Certification!$C$109)))</f>
        <v/>
      </c>
      <c r="BO104" s="20" t="s">
        <v>9</v>
      </c>
    </row>
    <row r="105" spans="1:67" s="18" customFormat="1" ht="25.5" x14ac:dyDescent="0.2">
      <c r="A105" s="53">
        <v>95</v>
      </c>
      <c r="B105" s="54" t="str">
        <f t="shared" si="26"/>
        <v/>
      </c>
      <c r="C105" s="229"/>
      <c r="D105" s="30"/>
      <c r="E105" s="232"/>
      <c r="F105" s="232"/>
      <c r="G105" s="232"/>
      <c r="H105" s="31"/>
      <c r="I105" s="30"/>
      <c r="J105" s="31"/>
      <c r="K105" s="31"/>
      <c r="L105" s="31"/>
      <c r="M105" s="49"/>
      <c r="N105" s="31"/>
      <c r="O105" s="49"/>
      <c r="P105" s="31"/>
      <c r="Q105" s="45"/>
      <c r="R105" s="30"/>
      <c r="S105" s="30"/>
      <c r="T105" s="223"/>
      <c r="U105" s="30"/>
      <c r="V105" s="30"/>
      <c r="W105" s="219"/>
      <c r="X105" s="226"/>
      <c r="Y105" s="15"/>
      <c r="Z105" s="16" t="str">
        <f t="shared" si="27"/>
        <v/>
      </c>
      <c r="AA105" s="16" t="str">
        <f t="shared" si="28"/>
        <v/>
      </c>
      <c r="AB105" s="16" t="str">
        <f t="shared" si="29"/>
        <v/>
      </c>
      <c r="AC105" s="16" t="str">
        <f t="shared" si="30"/>
        <v/>
      </c>
      <c r="AD105" s="16" t="str">
        <f t="shared" si="31"/>
        <v/>
      </c>
      <c r="AE105" s="16" t="str">
        <f t="shared" si="32"/>
        <v/>
      </c>
      <c r="AF105" s="16" t="str">
        <f t="shared" si="33"/>
        <v/>
      </c>
      <c r="AG105" s="16" t="str">
        <f t="shared" si="34"/>
        <v/>
      </c>
      <c r="AH105" s="16" t="str">
        <f t="shared" si="35"/>
        <v/>
      </c>
      <c r="AI105" s="16" t="str">
        <f t="shared" si="36"/>
        <v/>
      </c>
      <c r="AJ105" s="16" t="str">
        <f t="shared" si="37"/>
        <v/>
      </c>
      <c r="AK105" s="16" t="str">
        <f t="shared" si="38"/>
        <v/>
      </c>
      <c r="AL105" s="16" t="str">
        <f t="shared" si="39"/>
        <v/>
      </c>
      <c r="AM105" s="16" t="str">
        <f t="shared" si="40"/>
        <v/>
      </c>
      <c r="AN105" s="16" t="str">
        <f t="shared" si="41"/>
        <v/>
      </c>
      <c r="AO105" s="16" t="str">
        <f t="shared" si="42"/>
        <v/>
      </c>
      <c r="AP105" s="16" t="str">
        <f t="shared" si="43"/>
        <v/>
      </c>
      <c r="AQ105" s="16" t="str">
        <f t="shared" si="44"/>
        <v/>
      </c>
      <c r="AR105" s="16" t="str">
        <f t="shared" si="45"/>
        <v/>
      </c>
      <c r="AS105" s="16" t="str">
        <f t="shared" si="46"/>
        <v/>
      </c>
      <c r="AT105" s="16" t="str">
        <f t="shared" si="47"/>
        <v/>
      </c>
      <c r="AU105" s="16" t="str">
        <f t="shared" si="48"/>
        <v/>
      </c>
      <c r="AV105" s="17"/>
      <c r="AZ105" s="19"/>
      <c r="BA105" s="19"/>
      <c r="BB105" s="58" t="str">
        <f t="shared" si="49"/>
        <v/>
      </c>
      <c r="BC105" s="58" t="str">
        <f>IF(ISBLANK($D105),"",CHOOSE($D105,Certification!$C$32,Certification!$C$48,Certification!$C$64,Certification!$C$80,Certification!$C$96))</f>
        <v/>
      </c>
      <c r="BD105" s="58" t="str">
        <f>IF(ISBLANK($D105),"",CHOOSE($D105,Certification!$C$33,Certification!$C$49,Certification!$C$65,Certification!$C$81,Certification!$C$97))</f>
        <v/>
      </c>
      <c r="BE105" s="58" t="str">
        <f>IF(ISBLANK($D105),"",CHOOSE($D105,Certification!$C$34,Certification!$C$50,Certification!$C$66,Certification!$C$82,Certification!$C$98))</f>
        <v/>
      </c>
      <c r="BF105" s="58" t="str">
        <f>IF(ISBLANK($D105),"",CHOOSE($D105,Certification!$C$35,Certification!$C$51,Certification!$C$67,Certification!$C$83,Certification!$C$99))</f>
        <v/>
      </c>
      <c r="BG105" s="58" t="str">
        <f>IF(ISBLANK($D105),"",CHOOSE($D105,Certification!$C$36,Certification!$C$52,Certification!$C$68,Certification!$C$84,Certification!$C$100))</f>
        <v/>
      </c>
      <c r="BH105" s="58" t="str">
        <f>IF(ISBLANK($D105),"",CHOOSE($D105,Certification!$C$37,Certification!$C$53,Certification!$C$69,Certification!$C$85,Certification!$C$101))</f>
        <v/>
      </c>
      <c r="BI105" s="174" t="str">
        <f>IF(ISBLANK($D105),"",CHOOSE($D105,Certification!$G$39,Certification!$G$55,Certification!$G$71,Certification!$G$87,Certification!$G$103))</f>
        <v/>
      </c>
      <c r="BJ105" s="174" t="str">
        <f>IF(ISBLANK($D105),"",CHOOSE($D105,Certification!$G$40,Certification!$G$56,Certification!$G$72,Certification!$G$88,Certification!$G$104))</f>
        <v/>
      </c>
      <c r="BK105" s="174" t="str">
        <f>IF(ISBLANK($D105),"",CHOOSE($D105,Certification!$G$41,Certification!$G$57,Certification!$G$73,Certification!$G$89,Certification!$G$105))</f>
        <v/>
      </c>
      <c r="BL105" s="58" t="str">
        <f>IF(ISBLANK($D105),"",CHOOSE($D105,IF(ISBLANK(Certification!$C$43),"",Certification!$C$43),IF(ISBLANK(Certification!$C$59),"",Certification!$C$59),IF(ISBLANK(Certification!$C$75),"",Certification!$C$75),IF(ISBLANK(Certification!$C$91),"",Certification!$C$91),IF(ISBLANK(Certification!$C$107),"",Certification!$C$107)))</f>
        <v/>
      </c>
      <c r="BM105" s="58" t="str">
        <f>IF(ISBLANK($D105),"",CHOOSE($D105,IF(ISBLANK(Certification!$C$45),"",Certification!$C$45),IF(ISBLANK(Certification!$C$61),"",Certification!$C$61),IF(ISBLANK(Certification!$C$77),"",Certification!$C$77),IF(ISBLANK(Certification!$C$93),"",Certification!$C$93),IF(ISBLANK(Certification!$C$109),"",Certification!$C$109)))</f>
        <v/>
      </c>
      <c r="BO105" s="20" t="s">
        <v>9</v>
      </c>
    </row>
    <row r="106" spans="1:67" s="18" customFormat="1" ht="25.5" x14ac:dyDescent="0.2">
      <c r="A106" s="53">
        <v>96</v>
      </c>
      <c r="B106" s="54" t="str">
        <f t="shared" si="26"/>
        <v/>
      </c>
      <c r="C106" s="229"/>
      <c r="D106" s="30"/>
      <c r="E106" s="232"/>
      <c r="F106" s="232"/>
      <c r="G106" s="232"/>
      <c r="H106" s="31"/>
      <c r="I106" s="30"/>
      <c r="J106" s="31"/>
      <c r="K106" s="31"/>
      <c r="L106" s="31"/>
      <c r="M106" s="49"/>
      <c r="N106" s="31"/>
      <c r="O106" s="49"/>
      <c r="P106" s="31"/>
      <c r="Q106" s="45"/>
      <c r="R106" s="30"/>
      <c r="S106" s="30"/>
      <c r="T106" s="223"/>
      <c r="U106" s="30"/>
      <c r="V106" s="30"/>
      <c r="W106" s="219"/>
      <c r="X106" s="226"/>
      <c r="Y106" s="15"/>
      <c r="Z106" s="16" t="str">
        <f t="shared" si="27"/>
        <v/>
      </c>
      <c r="AA106" s="16" t="str">
        <f t="shared" si="28"/>
        <v/>
      </c>
      <c r="AB106" s="16" t="str">
        <f t="shared" si="29"/>
        <v/>
      </c>
      <c r="AC106" s="16" t="str">
        <f t="shared" si="30"/>
        <v/>
      </c>
      <c r="AD106" s="16" t="str">
        <f t="shared" si="31"/>
        <v/>
      </c>
      <c r="AE106" s="16" t="str">
        <f t="shared" si="32"/>
        <v/>
      </c>
      <c r="AF106" s="16" t="str">
        <f t="shared" si="33"/>
        <v/>
      </c>
      <c r="AG106" s="16" t="str">
        <f t="shared" si="34"/>
        <v/>
      </c>
      <c r="AH106" s="16" t="str">
        <f t="shared" si="35"/>
        <v/>
      </c>
      <c r="AI106" s="16" t="str">
        <f t="shared" si="36"/>
        <v/>
      </c>
      <c r="AJ106" s="16" t="str">
        <f t="shared" si="37"/>
        <v/>
      </c>
      <c r="AK106" s="16" t="str">
        <f t="shared" si="38"/>
        <v/>
      </c>
      <c r="AL106" s="16" t="str">
        <f t="shared" si="39"/>
        <v/>
      </c>
      <c r="AM106" s="16" t="str">
        <f t="shared" si="40"/>
        <v/>
      </c>
      <c r="AN106" s="16" t="str">
        <f t="shared" si="41"/>
        <v/>
      </c>
      <c r="AO106" s="16" t="str">
        <f t="shared" si="42"/>
        <v/>
      </c>
      <c r="AP106" s="16" t="str">
        <f t="shared" si="43"/>
        <v/>
      </c>
      <c r="AQ106" s="16" t="str">
        <f t="shared" si="44"/>
        <v/>
      </c>
      <c r="AR106" s="16" t="str">
        <f t="shared" si="45"/>
        <v/>
      </c>
      <c r="AS106" s="16" t="str">
        <f t="shared" si="46"/>
        <v/>
      </c>
      <c r="AT106" s="16" t="str">
        <f t="shared" si="47"/>
        <v/>
      </c>
      <c r="AU106" s="16" t="str">
        <f t="shared" si="48"/>
        <v/>
      </c>
      <c r="AV106" s="17"/>
      <c r="AZ106" s="19"/>
      <c r="BA106" s="19"/>
      <c r="BB106" s="58" t="str">
        <f t="shared" si="49"/>
        <v/>
      </c>
      <c r="BC106" s="58" t="str">
        <f>IF(ISBLANK($D106),"",CHOOSE($D106,Certification!$C$32,Certification!$C$48,Certification!$C$64,Certification!$C$80,Certification!$C$96))</f>
        <v/>
      </c>
      <c r="BD106" s="58" t="str">
        <f>IF(ISBLANK($D106),"",CHOOSE($D106,Certification!$C$33,Certification!$C$49,Certification!$C$65,Certification!$C$81,Certification!$C$97))</f>
        <v/>
      </c>
      <c r="BE106" s="58" t="str">
        <f>IF(ISBLANK($D106),"",CHOOSE($D106,Certification!$C$34,Certification!$C$50,Certification!$C$66,Certification!$C$82,Certification!$C$98))</f>
        <v/>
      </c>
      <c r="BF106" s="58" t="str">
        <f>IF(ISBLANK($D106),"",CHOOSE($D106,Certification!$C$35,Certification!$C$51,Certification!$C$67,Certification!$C$83,Certification!$C$99))</f>
        <v/>
      </c>
      <c r="BG106" s="58" t="str">
        <f>IF(ISBLANK($D106),"",CHOOSE($D106,Certification!$C$36,Certification!$C$52,Certification!$C$68,Certification!$C$84,Certification!$C$100))</f>
        <v/>
      </c>
      <c r="BH106" s="58" t="str">
        <f>IF(ISBLANK($D106),"",CHOOSE($D106,Certification!$C$37,Certification!$C$53,Certification!$C$69,Certification!$C$85,Certification!$C$101))</f>
        <v/>
      </c>
      <c r="BI106" s="174" t="str">
        <f>IF(ISBLANK($D106),"",CHOOSE($D106,Certification!$G$39,Certification!$G$55,Certification!$G$71,Certification!$G$87,Certification!$G$103))</f>
        <v/>
      </c>
      <c r="BJ106" s="174" t="str">
        <f>IF(ISBLANK($D106),"",CHOOSE($D106,Certification!$G$40,Certification!$G$56,Certification!$G$72,Certification!$G$88,Certification!$G$104))</f>
        <v/>
      </c>
      <c r="BK106" s="174" t="str">
        <f>IF(ISBLANK($D106),"",CHOOSE($D106,Certification!$G$41,Certification!$G$57,Certification!$G$73,Certification!$G$89,Certification!$G$105))</f>
        <v/>
      </c>
      <c r="BL106" s="58" t="str">
        <f>IF(ISBLANK($D106),"",CHOOSE($D106,IF(ISBLANK(Certification!$C$43),"",Certification!$C$43),IF(ISBLANK(Certification!$C$59),"",Certification!$C$59),IF(ISBLANK(Certification!$C$75),"",Certification!$C$75),IF(ISBLANK(Certification!$C$91),"",Certification!$C$91),IF(ISBLANK(Certification!$C$107),"",Certification!$C$107)))</f>
        <v/>
      </c>
      <c r="BM106" s="58" t="str">
        <f>IF(ISBLANK($D106),"",CHOOSE($D106,IF(ISBLANK(Certification!$C$45),"",Certification!$C$45),IF(ISBLANK(Certification!$C$61),"",Certification!$C$61),IF(ISBLANK(Certification!$C$77),"",Certification!$C$77),IF(ISBLANK(Certification!$C$93),"",Certification!$C$93),IF(ISBLANK(Certification!$C$109),"",Certification!$C$109)))</f>
        <v/>
      </c>
      <c r="BO106" s="20" t="s">
        <v>9</v>
      </c>
    </row>
    <row r="107" spans="1:67" s="18" customFormat="1" ht="25.5" x14ac:dyDescent="0.2">
      <c r="A107" s="53">
        <v>97</v>
      </c>
      <c r="B107" s="54" t="str">
        <f t="shared" si="26"/>
        <v/>
      </c>
      <c r="C107" s="229"/>
      <c r="D107" s="30"/>
      <c r="E107" s="232"/>
      <c r="F107" s="232"/>
      <c r="G107" s="232"/>
      <c r="H107" s="31"/>
      <c r="I107" s="30"/>
      <c r="J107" s="31"/>
      <c r="K107" s="31"/>
      <c r="L107" s="31"/>
      <c r="M107" s="49"/>
      <c r="N107" s="31"/>
      <c r="O107" s="49"/>
      <c r="P107" s="31"/>
      <c r="Q107" s="45"/>
      <c r="R107" s="30"/>
      <c r="S107" s="30"/>
      <c r="T107" s="223"/>
      <c r="U107" s="30"/>
      <c r="V107" s="30"/>
      <c r="W107" s="219"/>
      <c r="X107" s="226"/>
      <c r="Y107" s="15"/>
      <c r="Z107" s="16" t="str">
        <f t="shared" si="27"/>
        <v/>
      </c>
      <c r="AA107" s="16" t="str">
        <f t="shared" si="28"/>
        <v/>
      </c>
      <c r="AB107" s="16" t="str">
        <f t="shared" si="29"/>
        <v/>
      </c>
      <c r="AC107" s="16" t="str">
        <f t="shared" si="30"/>
        <v/>
      </c>
      <c r="AD107" s="16" t="str">
        <f t="shared" si="31"/>
        <v/>
      </c>
      <c r="AE107" s="16" t="str">
        <f t="shared" si="32"/>
        <v/>
      </c>
      <c r="AF107" s="16" t="str">
        <f t="shared" si="33"/>
        <v/>
      </c>
      <c r="AG107" s="16" t="str">
        <f t="shared" si="34"/>
        <v/>
      </c>
      <c r="AH107" s="16" t="str">
        <f t="shared" si="35"/>
        <v/>
      </c>
      <c r="AI107" s="16" t="str">
        <f t="shared" si="36"/>
        <v/>
      </c>
      <c r="AJ107" s="16" t="str">
        <f t="shared" si="37"/>
        <v/>
      </c>
      <c r="AK107" s="16" t="str">
        <f t="shared" si="38"/>
        <v/>
      </c>
      <c r="AL107" s="16" t="str">
        <f t="shared" si="39"/>
        <v/>
      </c>
      <c r="AM107" s="16" t="str">
        <f t="shared" si="40"/>
        <v/>
      </c>
      <c r="AN107" s="16" t="str">
        <f t="shared" si="41"/>
        <v/>
      </c>
      <c r="AO107" s="16" t="str">
        <f t="shared" si="42"/>
        <v/>
      </c>
      <c r="AP107" s="16" t="str">
        <f t="shared" si="43"/>
        <v/>
      </c>
      <c r="AQ107" s="16" t="str">
        <f t="shared" si="44"/>
        <v/>
      </c>
      <c r="AR107" s="16" t="str">
        <f t="shared" si="45"/>
        <v/>
      </c>
      <c r="AS107" s="16" t="str">
        <f t="shared" si="46"/>
        <v/>
      </c>
      <c r="AT107" s="16" t="str">
        <f t="shared" si="47"/>
        <v/>
      </c>
      <c r="AU107" s="16" t="str">
        <f t="shared" si="48"/>
        <v/>
      </c>
      <c r="AV107" s="17"/>
      <c r="AZ107" s="19"/>
      <c r="BA107" s="19"/>
      <c r="BB107" s="58" t="str">
        <f t="shared" si="49"/>
        <v/>
      </c>
      <c r="BC107" s="58" t="str">
        <f>IF(ISBLANK($D107),"",CHOOSE($D107,Certification!$C$32,Certification!$C$48,Certification!$C$64,Certification!$C$80,Certification!$C$96))</f>
        <v/>
      </c>
      <c r="BD107" s="58" t="str">
        <f>IF(ISBLANK($D107),"",CHOOSE($D107,Certification!$C$33,Certification!$C$49,Certification!$C$65,Certification!$C$81,Certification!$C$97))</f>
        <v/>
      </c>
      <c r="BE107" s="58" t="str">
        <f>IF(ISBLANK($D107),"",CHOOSE($D107,Certification!$C$34,Certification!$C$50,Certification!$C$66,Certification!$C$82,Certification!$C$98))</f>
        <v/>
      </c>
      <c r="BF107" s="58" t="str">
        <f>IF(ISBLANK($D107),"",CHOOSE($D107,Certification!$C$35,Certification!$C$51,Certification!$C$67,Certification!$C$83,Certification!$C$99))</f>
        <v/>
      </c>
      <c r="BG107" s="58" t="str">
        <f>IF(ISBLANK($D107),"",CHOOSE($D107,Certification!$C$36,Certification!$C$52,Certification!$C$68,Certification!$C$84,Certification!$C$100))</f>
        <v/>
      </c>
      <c r="BH107" s="58" t="str">
        <f>IF(ISBLANK($D107),"",CHOOSE($D107,Certification!$C$37,Certification!$C$53,Certification!$C$69,Certification!$C$85,Certification!$C$101))</f>
        <v/>
      </c>
      <c r="BI107" s="174" t="str">
        <f>IF(ISBLANK($D107),"",CHOOSE($D107,Certification!$G$39,Certification!$G$55,Certification!$G$71,Certification!$G$87,Certification!$G$103))</f>
        <v/>
      </c>
      <c r="BJ107" s="174" t="str">
        <f>IF(ISBLANK($D107),"",CHOOSE($D107,Certification!$G$40,Certification!$G$56,Certification!$G$72,Certification!$G$88,Certification!$G$104))</f>
        <v/>
      </c>
      <c r="BK107" s="174" t="str">
        <f>IF(ISBLANK($D107),"",CHOOSE($D107,Certification!$G$41,Certification!$G$57,Certification!$G$73,Certification!$G$89,Certification!$G$105))</f>
        <v/>
      </c>
      <c r="BL107" s="58" t="str">
        <f>IF(ISBLANK($D107),"",CHOOSE($D107,IF(ISBLANK(Certification!$C$43),"",Certification!$C$43),IF(ISBLANK(Certification!$C$59),"",Certification!$C$59),IF(ISBLANK(Certification!$C$75),"",Certification!$C$75),IF(ISBLANK(Certification!$C$91),"",Certification!$C$91),IF(ISBLANK(Certification!$C$107),"",Certification!$C$107)))</f>
        <v/>
      </c>
      <c r="BM107" s="58" t="str">
        <f>IF(ISBLANK($D107),"",CHOOSE($D107,IF(ISBLANK(Certification!$C$45),"",Certification!$C$45),IF(ISBLANK(Certification!$C$61),"",Certification!$C$61),IF(ISBLANK(Certification!$C$77),"",Certification!$C$77),IF(ISBLANK(Certification!$C$93),"",Certification!$C$93),IF(ISBLANK(Certification!$C$109),"",Certification!$C$109)))</f>
        <v/>
      </c>
      <c r="BO107" s="20" t="s">
        <v>9</v>
      </c>
    </row>
    <row r="108" spans="1:67" s="18" customFormat="1" ht="25.5" x14ac:dyDescent="0.2">
      <c r="A108" s="53">
        <v>98</v>
      </c>
      <c r="B108" s="54" t="str">
        <f t="shared" si="26"/>
        <v/>
      </c>
      <c r="C108" s="229"/>
      <c r="D108" s="30"/>
      <c r="E108" s="232"/>
      <c r="F108" s="232"/>
      <c r="G108" s="232"/>
      <c r="H108" s="31"/>
      <c r="I108" s="30"/>
      <c r="J108" s="31"/>
      <c r="K108" s="31"/>
      <c r="L108" s="31"/>
      <c r="M108" s="49"/>
      <c r="N108" s="31"/>
      <c r="O108" s="49"/>
      <c r="P108" s="31"/>
      <c r="Q108" s="45"/>
      <c r="R108" s="30"/>
      <c r="S108" s="30"/>
      <c r="T108" s="223"/>
      <c r="U108" s="30"/>
      <c r="V108" s="30"/>
      <c r="W108" s="219"/>
      <c r="X108" s="226"/>
      <c r="Y108" s="15"/>
      <c r="Z108" s="16" t="str">
        <f t="shared" si="27"/>
        <v/>
      </c>
      <c r="AA108" s="16" t="str">
        <f t="shared" si="28"/>
        <v/>
      </c>
      <c r="AB108" s="16" t="str">
        <f t="shared" si="29"/>
        <v/>
      </c>
      <c r="AC108" s="16" t="str">
        <f t="shared" si="30"/>
        <v/>
      </c>
      <c r="AD108" s="16" t="str">
        <f t="shared" si="31"/>
        <v/>
      </c>
      <c r="AE108" s="16" t="str">
        <f t="shared" si="32"/>
        <v/>
      </c>
      <c r="AF108" s="16" t="str">
        <f t="shared" si="33"/>
        <v/>
      </c>
      <c r="AG108" s="16" t="str">
        <f t="shared" si="34"/>
        <v/>
      </c>
      <c r="AH108" s="16" t="str">
        <f t="shared" si="35"/>
        <v/>
      </c>
      <c r="AI108" s="16" t="str">
        <f t="shared" si="36"/>
        <v/>
      </c>
      <c r="AJ108" s="16" t="str">
        <f t="shared" si="37"/>
        <v/>
      </c>
      <c r="AK108" s="16" t="str">
        <f t="shared" si="38"/>
        <v/>
      </c>
      <c r="AL108" s="16" t="str">
        <f t="shared" si="39"/>
        <v/>
      </c>
      <c r="AM108" s="16" t="str">
        <f t="shared" si="40"/>
        <v/>
      </c>
      <c r="AN108" s="16" t="str">
        <f t="shared" si="41"/>
        <v/>
      </c>
      <c r="AO108" s="16" t="str">
        <f t="shared" si="42"/>
        <v/>
      </c>
      <c r="AP108" s="16" t="str">
        <f t="shared" si="43"/>
        <v/>
      </c>
      <c r="AQ108" s="16" t="str">
        <f t="shared" si="44"/>
        <v/>
      </c>
      <c r="AR108" s="16" t="str">
        <f t="shared" si="45"/>
        <v/>
      </c>
      <c r="AS108" s="16" t="str">
        <f t="shared" si="46"/>
        <v/>
      </c>
      <c r="AT108" s="16" t="str">
        <f t="shared" si="47"/>
        <v/>
      </c>
      <c r="AU108" s="16" t="str">
        <f t="shared" si="48"/>
        <v/>
      </c>
      <c r="AV108" s="17"/>
      <c r="AZ108" s="19"/>
      <c r="BA108" s="19"/>
      <c r="BB108" s="58" t="str">
        <f t="shared" si="49"/>
        <v/>
      </c>
      <c r="BC108" s="58" t="str">
        <f>IF(ISBLANK($D108),"",CHOOSE($D108,Certification!$C$32,Certification!$C$48,Certification!$C$64,Certification!$C$80,Certification!$C$96))</f>
        <v/>
      </c>
      <c r="BD108" s="58" t="str">
        <f>IF(ISBLANK($D108),"",CHOOSE($D108,Certification!$C$33,Certification!$C$49,Certification!$C$65,Certification!$C$81,Certification!$C$97))</f>
        <v/>
      </c>
      <c r="BE108" s="58" t="str">
        <f>IF(ISBLANK($D108),"",CHOOSE($D108,Certification!$C$34,Certification!$C$50,Certification!$C$66,Certification!$C$82,Certification!$C$98))</f>
        <v/>
      </c>
      <c r="BF108" s="58" t="str">
        <f>IF(ISBLANK($D108),"",CHOOSE($D108,Certification!$C$35,Certification!$C$51,Certification!$C$67,Certification!$C$83,Certification!$C$99))</f>
        <v/>
      </c>
      <c r="BG108" s="58" t="str">
        <f>IF(ISBLANK($D108),"",CHOOSE($D108,Certification!$C$36,Certification!$C$52,Certification!$C$68,Certification!$C$84,Certification!$C$100))</f>
        <v/>
      </c>
      <c r="BH108" s="58" t="str">
        <f>IF(ISBLANK($D108),"",CHOOSE($D108,Certification!$C$37,Certification!$C$53,Certification!$C$69,Certification!$C$85,Certification!$C$101))</f>
        <v/>
      </c>
      <c r="BI108" s="174" t="str">
        <f>IF(ISBLANK($D108),"",CHOOSE($D108,Certification!$G$39,Certification!$G$55,Certification!$G$71,Certification!$G$87,Certification!$G$103))</f>
        <v/>
      </c>
      <c r="BJ108" s="174" t="str">
        <f>IF(ISBLANK($D108),"",CHOOSE($D108,Certification!$G$40,Certification!$G$56,Certification!$G$72,Certification!$G$88,Certification!$G$104))</f>
        <v/>
      </c>
      <c r="BK108" s="174" t="str">
        <f>IF(ISBLANK($D108),"",CHOOSE($D108,Certification!$G$41,Certification!$G$57,Certification!$G$73,Certification!$G$89,Certification!$G$105))</f>
        <v/>
      </c>
      <c r="BL108" s="58" t="str">
        <f>IF(ISBLANK($D108),"",CHOOSE($D108,IF(ISBLANK(Certification!$C$43),"",Certification!$C$43),IF(ISBLANK(Certification!$C$59),"",Certification!$C$59),IF(ISBLANK(Certification!$C$75),"",Certification!$C$75),IF(ISBLANK(Certification!$C$91),"",Certification!$C$91),IF(ISBLANK(Certification!$C$107),"",Certification!$C$107)))</f>
        <v/>
      </c>
      <c r="BM108" s="58" t="str">
        <f>IF(ISBLANK($D108),"",CHOOSE($D108,IF(ISBLANK(Certification!$C$45),"",Certification!$C$45),IF(ISBLANK(Certification!$C$61),"",Certification!$C$61),IF(ISBLANK(Certification!$C$77),"",Certification!$C$77),IF(ISBLANK(Certification!$C$93),"",Certification!$C$93),IF(ISBLANK(Certification!$C$109),"",Certification!$C$109)))</f>
        <v/>
      </c>
      <c r="BO108" s="20" t="s">
        <v>9</v>
      </c>
    </row>
    <row r="109" spans="1:67" s="18" customFormat="1" ht="25.5" x14ac:dyDescent="0.2">
      <c r="A109" s="53">
        <v>99</v>
      </c>
      <c r="B109" s="54" t="str">
        <f t="shared" si="26"/>
        <v/>
      </c>
      <c r="C109" s="229"/>
      <c r="D109" s="30"/>
      <c r="E109" s="232"/>
      <c r="F109" s="232"/>
      <c r="G109" s="232"/>
      <c r="H109" s="31"/>
      <c r="I109" s="30"/>
      <c r="J109" s="31"/>
      <c r="K109" s="31"/>
      <c r="L109" s="31"/>
      <c r="M109" s="49"/>
      <c r="N109" s="31"/>
      <c r="O109" s="49"/>
      <c r="P109" s="31"/>
      <c r="Q109" s="45"/>
      <c r="R109" s="30"/>
      <c r="S109" s="30"/>
      <c r="T109" s="223"/>
      <c r="U109" s="30"/>
      <c r="V109" s="30"/>
      <c r="W109" s="219"/>
      <c r="X109" s="226"/>
      <c r="Y109" s="15"/>
      <c r="Z109" s="16" t="str">
        <f t="shared" si="27"/>
        <v/>
      </c>
      <c r="AA109" s="16" t="str">
        <f t="shared" si="28"/>
        <v/>
      </c>
      <c r="AB109" s="16" t="str">
        <f t="shared" si="29"/>
        <v/>
      </c>
      <c r="AC109" s="16" t="str">
        <f t="shared" si="30"/>
        <v/>
      </c>
      <c r="AD109" s="16" t="str">
        <f t="shared" si="31"/>
        <v/>
      </c>
      <c r="AE109" s="16" t="str">
        <f t="shared" si="32"/>
        <v/>
      </c>
      <c r="AF109" s="16" t="str">
        <f t="shared" si="33"/>
        <v/>
      </c>
      <c r="AG109" s="16" t="str">
        <f t="shared" si="34"/>
        <v/>
      </c>
      <c r="AH109" s="16" t="str">
        <f t="shared" si="35"/>
        <v/>
      </c>
      <c r="AI109" s="16" t="str">
        <f t="shared" si="36"/>
        <v/>
      </c>
      <c r="AJ109" s="16" t="str">
        <f t="shared" si="37"/>
        <v/>
      </c>
      <c r="AK109" s="16" t="str">
        <f t="shared" si="38"/>
        <v/>
      </c>
      <c r="AL109" s="16" t="str">
        <f t="shared" si="39"/>
        <v/>
      </c>
      <c r="AM109" s="16" t="str">
        <f t="shared" si="40"/>
        <v/>
      </c>
      <c r="AN109" s="16" t="str">
        <f t="shared" si="41"/>
        <v/>
      </c>
      <c r="AO109" s="16" t="str">
        <f t="shared" si="42"/>
        <v/>
      </c>
      <c r="AP109" s="16" t="str">
        <f t="shared" si="43"/>
        <v/>
      </c>
      <c r="AQ109" s="16" t="str">
        <f t="shared" si="44"/>
        <v/>
      </c>
      <c r="AR109" s="16" t="str">
        <f t="shared" si="45"/>
        <v/>
      </c>
      <c r="AS109" s="16" t="str">
        <f t="shared" si="46"/>
        <v/>
      </c>
      <c r="AT109" s="16" t="str">
        <f t="shared" si="47"/>
        <v/>
      </c>
      <c r="AU109" s="16" t="str">
        <f t="shared" si="48"/>
        <v/>
      </c>
      <c r="AV109" s="17"/>
      <c r="AZ109" s="19"/>
      <c r="BA109" s="19"/>
      <c r="BB109" s="58" t="str">
        <f t="shared" si="49"/>
        <v/>
      </c>
      <c r="BC109" s="58" t="str">
        <f>IF(ISBLANK($D109),"",CHOOSE($D109,Certification!$C$32,Certification!$C$48,Certification!$C$64,Certification!$C$80,Certification!$C$96))</f>
        <v/>
      </c>
      <c r="BD109" s="58" t="str">
        <f>IF(ISBLANK($D109),"",CHOOSE($D109,Certification!$C$33,Certification!$C$49,Certification!$C$65,Certification!$C$81,Certification!$C$97))</f>
        <v/>
      </c>
      <c r="BE109" s="58" t="str">
        <f>IF(ISBLANK($D109),"",CHOOSE($D109,Certification!$C$34,Certification!$C$50,Certification!$C$66,Certification!$C$82,Certification!$C$98))</f>
        <v/>
      </c>
      <c r="BF109" s="58" t="str">
        <f>IF(ISBLANK($D109),"",CHOOSE($D109,Certification!$C$35,Certification!$C$51,Certification!$C$67,Certification!$C$83,Certification!$C$99))</f>
        <v/>
      </c>
      <c r="BG109" s="58" t="str">
        <f>IF(ISBLANK($D109),"",CHOOSE($D109,Certification!$C$36,Certification!$C$52,Certification!$C$68,Certification!$C$84,Certification!$C$100))</f>
        <v/>
      </c>
      <c r="BH109" s="58" t="str">
        <f>IF(ISBLANK($D109),"",CHOOSE($D109,Certification!$C$37,Certification!$C$53,Certification!$C$69,Certification!$C$85,Certification!$C$101))</f>
        <v/>
      </c>
      <c r="BI109" s="174" t="str">
        <f>IF(ISBLANK($D109),"",CHOOSE($D109,Certification!$G$39,Certification!$G$55,Certification!$G$71,Certification!$G$87,Certification!$G$103))</f>
        <v/>
      </c>
      <c r="BJ109" s="174" t="str">
        <f>IF(ISBLANK($D109),"",CHOOSE($D109,Certification!$G$40,Certification!$G$56,Certification!$G$72,Certification!$G$88,Certification!$G$104))</f>
        <v/>
      </c>
      <c r="BK109" s="174" t="str">
        <f>IF(ISBLANK($D109),"",CHOOSE($D109,Certification!$G$41,Certification!$G$57,Certification!$G$73,Certification!$G$89,Certification!$G$105))</f>
        <v/>
      </c>
      <c r="BL109" s="58" t="str">
        <f>IF(ISBLANK($D109),"",CHOOSE($D109,IF(ISBLANK(Certification!$C$43),"",Certification!$C$43),IF(ISBLANK(Certification!$C$59),"",Certification!$C$59),IF(ISBLANK(Certification!$C$75),"",Certification!$C$75),IF(ISBLANK(Certification!$C$91),"",Certification!$C$91),IF(ISBLANK(Certification!$C$107),"",Certification!$C$107)))</f>
        <v/>
      </c>
      <c r="BM109" s="58" t="str">
        <f>IF(ISBLANK($D109),"",CHOOSE($D109,IF(ISBLANK(Certification!$C$45),"",Certification!$C$45),IF(ISBLANK(Certification!$C$61),"",Certification!$C$61),IF(ISBLANK(Certification!$C$77),"",Certification!$C$77),IF(ISBLANK(Certification!$C$93),"",Certification!$C$93),IF(ISBLANK(Certification!$C$109),"",Certification!$C$109)))</f>
        <v/>
      </c>
      <c r="BO109" s="20" t="s">
        <v>9</v>
      </c>
    </row>
    <row r="110" spans="1:67" s="18" customFormat="1" ht="26.25" thickBot="1" x14ac:dyDescent="0.25">
      <c r="A110" s="53">
        <v>100</v>
      </c>
      <c r="B110" s="54" t="str">
        <f t="shared" ref="B110" si="50">IF(COUNTIF(Z110:AU110,"")=No_of_Columns,"",IF(COUNTIF(Z110:AU110,"ok")=No_of_Columns,"ok","Error"))</f>
        <v/>
      </c>
      <c r="C110" s="230"/>
      <c r="D110" s="32"/>
      <c r="E110" s="233"/>
      <c r="F110" s="233"/>
      <c r="G110" s="233"/>
      <c r="H110" s="33"/>
      <c r="I110" s="32"/>
      <c r="J110" s="33"/>
      <c r="K110" s="33"/>
      <c r="L110" s="33"/>
      <c r="M110" s="50"/>
      <c r="N110" s="33"/>
      <c r="O110" s="50"/>
      <c r="P110" s="33"/>
      <c r="Q110" s="46"/>
      <c r="R110" s="32"/>
      <c r="S110" s="32"/>
      <c r="T110" s="224"/>
      <c r="U110" s="32"/>
      <c r="V110" s="32"/>
      <c r="W110" s="220"/>
      <c r="X110" s="227"/>
      <c r="Y110" s="15"/>
      <c r="Z110" s="16" t="str">
        <f t="shared" ref="Z110" si="51">IF(COUNTA($C110:$X110)=0,"",IF(ISBLANK($C110),"Empty cell","ok"))</f>
        <v/>
      </c>
      <c r="AA110" s="16" t="str">
        <f t="shared" ref="AA110" si="52">IF(COUNTA($C110:$X110)=0,"",IF($AZ$13=3,IF(ISBLANK(D110),"Empty cell",IF(ISNUMBER(D110),IF(D110=INT(D110),IF(D110&gt;0,IF(D110&lt;=$AZ$14,"ok","Entry must be a positive integer &lt;= "&amp;$AZ$14),"Entry must be a positive integer &lt;= "&amp;$AZ$14),"Entry must be a positive integer &lt;= "&amp;$AZ$14),"Entry must be a positive integer &lt;= "&amp;$AZ$14)),IF(ISBLANK(D110),"ok","Submitter is not a Third-Party Rep.")))</f>
        <v/>
      </c>
      <c r="AB110" s="16" t="str">
        <f t="shared" ref="AB110" si="53">IF(COUNTA($C110:$X110)=0,"",IF(ISBLANK($E110),"Empty cell","ok"))</f>
        <v/>
      </c>
      <c r="AC110" s="16" t="str">
        <f t="shared" ref="AC110" si="54">IF(COUNTA($C110:$X110)=0,"",IF(ISBLANK($F110),"Empty cell","ok"))</f>
        <v/>
      </c>
      <c r="AD110" s="16" t="str">
        <f t="shared" ref="AD110" si="55">IF(COUNTA($C110:$X110)=0,"",IF(ISBLANK($G110),"Empty cell","ok"))</f>
        <v/>
      </c>
      <c r="AE110" s="16" t="str">
        <f t="shared" ref="AE110" si="56">IF(COUNTA($C110:$X110)=0,"",IF(ISBLANK($H110),"Empty cell",IF(OR($H110="n",$H110="d",$H110="c",$H110="e",$H110="f"),"ok","Should be n, d, c, e, or f")))</f>
        <v/>
      </c>
      <c r="AF110" s="16" t="str">
        <f t="shared" ref="AF110" si="57">IF(COUNTA($C110:$X110)=0,"",IF(ISBLANK($I110),"Empty cell",IF($I110&lt;1,IF(No_of_Product_Classes=1,"Product Class should be '1'","Prod. Cl. should be an int. betw. 1 and "&amp;No_of_Product_Classes),IF($I110&gt;No_of_Product_Classes,IF(No_of_Product_Classes=1,"Product Class should be '1'","Prod. Cl. should be an int. betw. 1 and "&amp;No_of_Product_Classes),IF($I110=INT($I110),"ok",IF(No_of_Product_Classes=1,"Product Class should be '1'","Prod. Cl. should be an int. betw. 1 and "&amp;No_of_Product_Classes))))))</f>
        <v/>
      </c>
      <c r="AG110" s="16" t="str">
        <f t="shared" ref="AG110" si="58">IF(COUNTA($C110:$X110)=0,"","ok")</f>
        <v/>
      </c>
      <c r="AH110" s="16" t="str">
        <f t="shared" ref="AH110" si="59">IF(COUNTA($C110:$X110)=0,"",IF(H110="d","ok",IF(ISBLANK($K110),"Empty cell",IF(ISNUMBER(K110)=FALSE,"Entry should be a positive integer",IF($K110&lt;1,"Entry should be a positive integer",IF($K110=INT($K110),"ok","Entry should be a positive integer"))))))</f>
        <v/>
      </c>
      <c r="AI110" s="16" t="str">
        <f t="shared" ref="AI110" si="60">IF(COUNTA($C110:$X110)=0,"",IF(H110="d","ok",IF(ISBLANK(L110),"Empty cell",IF(L110="yes","ok",IF(L110="y","ok",IF(L110="no","ok",IF(L110="n","ok","Entry should be either 'yes', 'y', 'no' or 'n'")))))))</f>
        <v/>
      </c>
      <c r="AJ110" s="16" t="str">
        <f t="shared" ref="AJ110" si="61">IF(COUNTA($C110:$X110)=0,"",IF(H110="d","ok",IF(ISBLANK(L110),IF(ISBLANK(M110),"ok","Waiver question not answered"),IF(OR(L110="yes",L110="y"),IF(ISBLANK(M110),"Empty cell",IF(ISNUMBER(M110),IF(M110&lt;1,"Entry should be a date in M/D/YYYY format","ok"),"Entry should be a date in M/D/YYYY format")),IF(OR(L110="no",L110="n"),IF(ISBLANK(M110),"ok","No entry should be made in cell"),IF(ISBLANK(M110),"ok","No entry should be made in cell"))))))</f>
        <v/>
      </c>
      <c r="AK110" s="16" t="str">
        <f t="shared" ref="AK110" si="62">IF(COUNTA($C110:$X110)=0,"",IF(H110="d","ok",IF(ISBLANK(N110),"Empty cell",IF(N110="yes","ok",IF(N110="y","ok",IF(N110="no","ok",IF(N110="n","ok","Entry should be either 'yes', 'y', 'no' or 'n'")))))))</f>
        <v/>
      </c>
      <c r="AL110" s="16" t="str">
        <f t="shared" ref="AL110" si="63">IF(COUNTA($C110:$X110)=0,"",IF(H110="d","ok",IF(ISBLANK(N110),IF(ISBLANK(O110),"ok","Exemption question not answered"),IF(OR(N110="yes",N110="y"),IF(ISBLANK(O110),"Empty cell",IF(ISNUMBER(O110),IF(O110&lt;1,"Entry should be a date in M/D/YYYY format","ok"),"Entry should be a date in M/D/YYYY format")),IF(OR(N110="no",N110="n"),IF(ISBLANK(O110),"ok","No entry should be made in cell"),IF(ISBLANK(O110),"ok","No entry should be made in cell"))))))</f>
        <v/>
      </c>
      <c r="AM110" s="16" t="str">
        <f t="shared" ref="AM110" si="64">IF(COUNTA($C110:$X110)=0,"",IF(H110="d","ok",IF(ISBLANK(P110),"Empty cell",IF(P110="yes","ok",IF(P110="y","ok",IF(P110="no","ok",IF(P110="n","ok","Entry should be either 'yes', 'y', 'no' or 'n'")))))))</f>
        <v/>
      </c>
      <c r="AN110" s="16" t="str">
        <f t="shared" ref="AN110" si="65">IF(COUNTA($C110:$X110)=0,"","ok")</f>
        <v/>
      </c>
      <c r="AO110" s="16" t="str">
        <f t="shared" ref="AO110" si="66">IF(COUNTA($C110:$X110)=0,"",IF(H110="d","ok",IF(ISBLANK($R110),"Empty cell",IF(ISNUMBER($R110),IF($R110&gt;0,"ok","Entry should be greater than 0"),"Entry should be a number"))))</f>
        <v/>
      </c>
      <c r="AP110" s="16" t="str">
        <f t="shared" ref="AP110" si="67">IF(COUNTA($C110:$X110)=0,"",IF(H110="d","ok",IF(ISBLANK(S110),"Empty cell",IF(S110="yes","ok",IF(S110="y","ok",IF(S110="no","ok",IF(S110="n","ok","Entry should be either 'yes', 'y', 'no' or 'n'")))))))</f>
        <v/>
      </c>
      <c r="AQ110" s="16" t="str">
        <f t="shared" ref="AQ110" si="68">IF(COUNTA($C110:$X110)=0,"",IF(H110="d","ok",IF(ISBLANK($T110),"Empty cell",IF(OR(T110=1,T110=3),"ok","Entry should be '1' or '3'"))))</f>
        <v/>
      </c>
      <c r="AR110" s="16" t="str">
        <f t="shared" ref="AR110" si="69">IF(COUNTA($C110:$X110)=0,"","ok")</f>
        <v/>
      </c>
      <c r="AS110" s="16" t="str">
        <f t="shared" ref="AS110" si="70">IF(COUNTA($C110:$X110)=0,"",IF(H110="d","ok",IF(ISBLANK($V110),"Empty cell",IF(ISNUMBER($V110),IF($V110&gt;=1,IF($V110&gt;100,"Entry should be a percentage less than or equal to 100","ok"),"Entry should be a percentage greater than 0"),"Entry should be a number"))))</f>
        <v/>
      </c>
      <c r="AT110" s="16" t="str">
        <f t="shared" ref="AT110" si="71">IF(COUNTA($C110:$X110)=0,"",IF(H110="d","ok",IF(ISBLANK($W110),"Empty cell",IF(ISNUMBER($W110),IF($W110&gt;=1,IF($W110&gt;100,"Entry should be a percentage less than or equal to 100","ok"),"Entry should be a percentage greater than 0"),"Entry should be a number"))))</f>
        <v/>
      </c>
      <c r="AU110" s="16" t="str">
        <f t="shared" ref="AU110" si="72">IF(COUNTA($C110:$X110)=0,"","ok")</f>
        <v/>
      </c>
      <c r="AV110" s="17"/>
      <c r="AZ110" s="19"/>
      <c r="BA110" s="19"/>
      <c r="BB110" s="58" t="str">
        <f t="shared" ref="BB110" si="73">IF(AF110="ok",VLOOKUP(I110,PrClDesc,2),"")</f>
        <v/>
      </c>
      <c r="BC110" s="58" t="str">
        <f>IF(ISBLANK($D110),"",CHOOSE($D110,Certification!$C$32,Certification!$C$48,Certification!$C$64,Certification!$C$80,Certification!$C$96))</f>
        <v/>
      </c>
      <c r="BD110" s="58" t="str">
        <f>IF(ISBLANK($D110),"",CHOOSE($D110,Certification!$C$33,Certification!$C$49,Certification!$C$65,Certification!$C$81,Certification!$C$97))</f>
        <v/>
      </c>
      <c r="BE110" s="58" t="str">
        <f>IF(ISBLANK($D110),"",CHOOSE($D110,Certification!$C$34,Certification!$C$50,Certification!$C$66,Certification!$C$82,Certification!$C$98))</f>
        <v/>
      </c>
      <c r="BF110" s="58" t="str">
        <f>IF(ISBLANK($D110),"",CHOOSE($D110,Certification!$C$35,Certification!$C$51,Certification!$C$67,Certification!$C$83,Certification!$C$99))</f>
        <v/>
      </c>
      <c r="BG110" s="58" t="str">
        <f>IF(ISBLANK($D110),"",CHOOSE($D110,Certification!$C$36,Certification!$C$52,Certification!$C$68,Certification!$C$84,Certification!$C$100))</f>
        <v/>
      </c>
      <c r="BH110" s="58" t="str">
        <f>IF(ISBLANK($D110),"",CHOOSE($D110,Certification!$C$37,Certification!$C$53,Certification!$C$69,Certification!$C$85,Certification!$C$101))</f>
        <v/>
      </c>
      <c r="BI110" s="174" t="str">
        <f>IF(ISBLANK($D110),"",CHOOSE($D110,Certification!$G$39,Certification!$G$55,Certification!$G$71,Certification!$G$87,Certification!$G$103))</f>
        <v/>
      </c>
      <c r="BJ110" s="174" t="str">
        <f>IF(ISBLANK($D110),"",CHOOSE($D110,Certification!$G$40,Certification!$G$56,Certification!$G$72,Certification!$G$88,Certification!$G$104))</f>
        <v/>
      </c>
      <c r="BK110" s="174" t="str">
        <f>IF(ISBLANK($D110),"",CHOOSE($D110,Certification!$G$41,Certification!$G$57,Certification!$G$73,Certification!$G$89,Certification!$G$105))</f>
        <v/>
      </c>
      <c r="BL110" s="58" t="str">
        <f>IF(ISBLANK($D110),"",CHOOSE($D110,IF(ISBLANK(Certification!$C$43),"",Certification!$C$43),IF(ISBLANK(Certification!$C$59),"",Certification!$C$59),IF(ISBLANK(Certification!$C$75),"",Certification!$C$75),IF(ISBLANK(Certification!$C$91),"",Certification!$C$91),IF(ISBLANK(Certification!$C$107),"",Certification!$C$107)))</f>
        <v/>
      </c>
      <c r="BM110" s="58" t="str">
        <f>IF(ISBLANK($D110),"",CHOOSE($D110,IF(ISBLANK(Certification!$C$45),"",Certification!$C$45),IF(ISBLANK(Certification!$C$61),"",Certification!$C$61),IF(ISBLANK(Certification!$C$77),"",Certification!$C$77),IF(ISBLANK(Certification!$C$93),"",Certification!$C$93),IF(ISBLANK(Certification!$C$109),"",Certification!$C$109)))</f>
        <v/>
      </c>
      <c r="BO110" s="20" t="s">
        <v>9</v>
      </c>
    </row>
    <row r="111" spans="1:67" ht="13.5" thickTop="1" x14ac:dyDescent="0.2">
      <c r="J111" s="12"/>
      <c r="K111" s="12"/>
      <c r="L111" s="12"/>
      <c r="M111" s="12"/>
      <c r="N111" s="12"/>
      <c r="O111" s="12"/>
      <c r="P111" s="12"/>
      <c r="Q111" s="12"/>
      <c r="R111" s="12"/>
      <c r="S111" s="12"/>
      <c r="T111" s="12"/>
      <c r="U111" s="12"/>
      <c r="V111" s="12"/>
      <c r="W111" s="12"/>
      <c r="AY111" s="18"/>
      <c r="AZ111" s="19"/>
      <c r="BA111" s="19"/>
      <c r="BB111" s="19"/>
      <c r="BC111" s="19"/>
      <c r="BD111" s="19"/>
      <c r="BE111" s="19"/>
      <c r="BF111" s="19"/>
      <c r="BG111" s="19"/>
      <c r="BH111" s="19"/>
      <c r="BI111" s="174" t="str">
        <f>IF(ISBLANK($D111),"",CHOOSE($D111,Certification!$G$39,Certification!$G$55,Certification!$G$71,Certification!$G$87,Certification!$G$103))</f>
        <v/>
      </c>
      <c r="BJ111" s="174" t="str">
        <f>IF(ISBLANK($D111),"",CHOOSE($D111,Certification!$G$40,Certification!$G$56,Certification!$G$72,Certification!$G$88,Certification!$G$104))</f>
        <v/>
      </c>
      <c r="BK111" s="174" t="str">
        <f>IF(ISBLANK($D111),"",CHOOSE($D111,Certification!$G$41,Certification!$G$57,Certification!$G$73,Certification!$G$89,Certification!$G$105))</f>
        <v/>
      </c>
      <c r="BL111" s="19"/>
      <c r="BM111" s="19"/>
    </row>
    <row r="112" spans="1:67" x14ac:dyDescent="0.2">
      <c r="J112" s="12"/>
      <c r="K112" s="12"/>
      <c r="L112" s="12"/>
      <c r="M112" s="12"/>
      <c r="N112" s="12"/>
      <c r="O112" s="12"/>
      <c r="P112" s="12"/>
      <c r="Q112" s="12"/>
      <c r="R112" s="12"/>
      <c r="S112" s="12"/>
      <c r="T112" s="12"/>
      <c r="U112" s="12"/>
      <c r="V112" s="12"/>
      <c r="W112" s="12"/>
      <c r="AY112" s="18"/>
      <c r="AZ112" s="19"/>
      <c r="BA112" s="19"/>
      <c r="BB112" s="19"/>
      <c r="BC112" s="19"/>
      <c r="BD112" s="19"/>
      <c r="BE112" s="19"/>
      <c r="BF112" s="19"/>
      <c r="BG112" s="19"/>
      <c r="BH112" s="19"/>
      <c r="BI112" s="175"/>
      <c r="BJ112" s="175"/>
      <c r="BK112" s="175"/>
      <c r="BL112" s="19"/>
      <c r="BM112" s="19"/>
    </row>
    <row r="113" spans="10:65" x14ac:dyDescent="0.2">
      <c r="J113" s="12"/>
      <c r="K113" s="12"/>
      <c r="L113" s="12"/>
      <c r="M113" s="12"/>
      <c r="N113" s="12"/>
      <c r="O113" s="12"/>
      <c r="P113" s="12"/>
      <c r="Q113" s="12"/>
      <c r="R113" s="12"/>
      <c r="S113" s="12"/>
      <c r="T113" s="12"/>
      <c r="U113" s="12"/>
      <c r="V113" s="12"/>
      <c r="W113" s="12"/>
      <c r="AY113" s="18"/>
      <c r="AZ113" s="19"/>
      <c r="BA113" s="19"/>
      <c r="BB113" s="19"/>
      <c r="BC113" s="19"/>
      <c r="BD113" s="19"/>
      <c r="BE113" s="19"/>
      <c r="BF113" s="19"/>
      <c r="BG113" s="19"/>
      <c r="BH113" s="19"/>
      <c r="BI113" s="175"/>
      <c r="BJ113" s="175"/>
      <c r="BK113" s="175"/>
      <c r="BL113" s="19"/>
      <c r="BM113" s="19"/>
    </row>
    <row r="114" spans="10:65" x14ac:dyDescent="0.2">
      <c r="J114" s="12"/>
      <c r="K114" s="12"/>
      <c r="L114" s="12"/>
      <c r="M114" s="12"/>
      <c r="N114" s="12"/>
      <c r="O114" s="12"/>
      <c r="P114" s="12"/>
      <c r="Q114" s="12"/>
      <c r="R114" s="12"/>
      <c r="S114" s="12"/>
      <c r="T114" s="12"/>
      <c r="U114" s="12"/>
      <c r="V114" s="12"/>
      <c r="W114" s="12"/>
      <c r="AY114" s="18"/>
      <c r="AZ114" s="19"/>
      <c r="BA114" s="19"/>
      <c r="BB114" s="19"/>
      <c r="BC114" s="19"/>
      <c r="BD114" s="19"/>
      <c r="BE114" s="19"/>
      <c r="BF114" s="19"/>
      <c r="BG114" s="19"/>
      <c r="BH114" s="19"/>
      <c r="BI114" s="175"/>
      <c r="BJ114" s="175"/>
      <c r="BK114" s="175"/>
      <c r="BL114" s="19"/>
      <c r="BM114" s="19"/>
    </row>
    <row r="115" spans="10:65" x14ac:dyDescent="0.2">
      <c r="J115" s="12"/>
      <c r="K115" s="12"/>
      <c r="L115" s="12"/>
      <c r="M115" s="12"/>
      <c r="N115" s="12"/>
      <c r="O115" s="12"/>
      <c r="P115" s="12"/>
      <c r="Q115" s="12"/>
      <c r="R115" s="12"/>
      <c r="S115" s="12"/>
      <c r="T115" s="12"/>
      <c r="U115" s="12"/>
      <c r="V115" s="12"/>
      <c r="W115" s="12"/>
      <c r="AY115" s="18"/>
      <c r="AZ115" s="19"/>
      <c r="BA115" s="19"/>
      <c r="BB115" s="19"/>
      <c r="BC115" s="19"/>
      <c r="BD115" s="19"/>
      <c r="BE115" s="19"/>
      <c r="BF115" s="19"/>
      <c r="BG115" s="19"/>
      <c r="BH115" s="19"/>
      <c r="BI115" s="175"/>
      <c r="BJ115" s="175"/>
      <c r="BK115" s="175"/>
      <c r="BL115" s="19"/>
      <c r="BM115" s="19"/>
    </row>
    <row r="116" spans="10:65" x14ac:dyDescent="0.2">
      <c r="J116" s="12"/>
      <c r="K116" s="12"/>
      <c r="L116" s="12"/>
      <c r="M116" s="12"/>
      <c r="N116" s="12"/>
      <c r="O116" s="12"/>
      <c r="P116" s="12"/>
      <c r="Q116" s="12"/>
      <c r="R116" s="12"/>
      <c r="S116" s="12"/>
      <c r="T116" s="12"/>
      <c r="U116" s="12"/>
      <c r="V116" s="12"/>
      <c r="W116" s="12"/>
      <c r="AY116" s="18"/>
      <c r="AZ116" s="19"/>
      <c r="BA116" s="19"/>
      <c r="BB116" s="19"/>
      <c r="BC116" s="19"/>
      <c r="BD116" s="19"/>
      <c r="BE116" s="19"/>
      <c r="BF116" s="19"/>
      <c r="BG116" s="19"/>
      <c r="BH116" s="19"/>
      <c r="BI116" s="175"/>
      <c r="BJ116" s="175"/>
      <c r="BK116" s="175"/>
      <c r="BL116" s="19"/>
      <c r="BM116" s="19"/>
    </row>
    <row r="117" spans="10:65" x14ac:dyDescent="0.2">
      <c r="J117" s="12"/>
      <c r="K117" s="12"/>
      <c r="L117" s="12"/>
      <c r="M117" s="12"/>
      <c r="N117" s="12"/>
      <c r="O117" s="12"/>
      <c r="P117" s="12"/>
      <c r="Q117" s="12"/>
      <c r="R117" s="12"/>
      <c r="S117" s="12"/>
      <c r="T117" s="12"/>
      <c r="U117" s="12"/>
      <c r="V117" s="12"/>
      <c r="W117" s="12"/>
      <c r="AY117" s="18"/>
      <c r="AZ117" s="19"/>
      <c r="BA117" s="19"/>
      <c r="BB117" s="19"/>
      <c r="BC117" s="19"/>
      <c r="BD117" s="19"/>
      <c r="BE117" s="19"/>
      <c r="BF117" s="19"/>
      <c r="BG117" s="19"/>
      <c r="BH117" s="19"/>
      <c r="BI117" s="175"/>
      <c r="BJ117" s="175"/>
      <c r="BK117" s="175"/>
      <c r="BL117" s="19"/>
      <c r="BM117" s="19"/>
    </row>
    <row r="118" spans="10:65" x14ac:dyDescent="0.2">
      <c r="J118" s="12"/>
      <c r="K118" s="12"/>
      <c r="L118" s="12"/>
      <c r="M118" s="12"/>
      <c r="N118" s="12"/>
      <c r="O118" s="12"/>
      <c r="P118" s="12"/>
      <c r="Q118" s="12"/>
      <c r="R118" s="12"/>
      <c r="S118" s="12"/>
      <c r="T118" s="12"/>
      <c r="U118" s="12"/>
      <c r="V118" s="12"/>
      <c r="W118" s="12"/>
      <c r="AY118" s="18"/>
      <c r="AZ118" s="19"/>
      <c r="BA118" s="19"/>
      <c r="BB118" s="19"/>
      <c r="BC118" s="19"/>
      <c r="BD118" s="19"/>
      <c r="BE118" s="19"/>
      <c r="BF118" s="19"/>
      <c r="BG118" s="19"/>
      <c r="BH118" s="19"/>
      <c r="BI118" s="175"/>
      <c r="BJ118" s="175"/>
      <c r="BK118" s="175"/>
      <c r="BL118" s="19"/>
      <c r="BM118" s="19"/>
    </row>
    <row r="119" spans="10:65" x14ac:dyDescent="0.2">
      <c r="J119" s="12"/>
      <c r="K119" s="12"/>
      <c r="L119" s="12"/>
      <c r="M119" s="12"/>
      <c r="N119" s="12"/>
      <c r="O119" s="12"/>
      <c r="P119" s="12"/>
      <c r="Q119" s="12"/>
      <c r="R119" s="12"/>
      <c r="S119" s="12"/>
      <c r="T119" s="12"/>
      <c r="U119" s="12"/>
      <c r="V119" s="12"/>
      <c r="W119" s="12"/>
      <c r="AY119" s="18"/>
      <c r="AZ119" s="19"/>
      <c r="BA119" s="19"/>
      <c r="BB119" s="19"/>
      <c r="BC119" s="19"/>
      <c r="BD119" s="19"/>
      <c r="BE119" s="19"/>
      <c r="BF119" s="19"/>
      <c r="BG119" s="19"/>
      <c r="BH119" s="19"/>
      <c r="BI119" s="175"/>
      <c r="BJ119" s="175"/>
      <c r="BK119" s="175"/>
      <c r="BL119" s="19"/>
      <c r="BM119" s="19"/>
    </row>
    <row r="120" spans="10:65" x14ac:dyDescent="0.2">
      <c r="J120" s="12"/>
      <c r="K120" s="12"/>
      <c r="L120" s="12"/>
      <c r="M120" s="12"/>
      <c r="N120" s="12"/>
      <c r="O120" s="12"/>
      <c r="P120" s="12"/>
      <c r="Q120" s="12"/>
      <c r="R120" s="12"/>
      <c r="S120" s="12"/>
      <c r="T120" s="12"/>
      <c r="U120" s="12"/>
      <c r="V120" s="12"/>
      <c r="W120" s="12"/>
      <c r="AY120" s="18"/>
      <c r="AZ120" s="19"/>
      <c r="BA120" s="19"/>
      <c r="BB120" s="19"/>
      <c r="BC120" s="19"/>
      <c r="BD120" s="19"/>
      <c r="BE120" s="19"/>
      <c r="BF120" s="19"/>
      <c r="BG120" s="19"/>
      <c r="BH120" s="19"/>
      <c r="BI120" s="175"/>
      <c r="BJ120" s="175"/>
      <c r="BK120" s="175"/>
      <c r="BL120" s="19"/>
      <c r="BM120" s="19"/>
    </row>
    <row r="121" spans="10:65" x14ac:dyDescent="0.2">
      <c r="J121" s="12"/>
      <c r="K121" s="12"/>
      <c r="L121" s="12"/>
      <c r="M121" s="12"/>
      <c r="N121" s="12"/>
      <c r="O121" s="12"/>
      <c r="P121" s="12"/>
      <c r="Q121" s="12"/>
      <c r="R121" s="12"/>
      <c r="S121" s="12"/>
      <c r="T121" s="12"/>
      <c r="U121" s="12"/>
      <c r="V121" s="12"/>
      <c r="W121" s="12"/>
      <c r="AY121" s="18"/>
      <c r="AZ121" s="19"/>
      <c r="BA121" s="19"/>
      <c r="BB121" s="19"/>
      <c r="BC121" s="19"/>
      <c r="BD121" s="19"/>
      <c r="BE121" s="19"/>
      <c r="BF121" s="19"/>
      <c r="BG121" s="19"/>
      <c r="BH121" s="19"/>
      <c r="BI121" s="175"/>
      <c r="BJ121" s="175"/>
      <c r="BK121" s="175"/>
      <c r="BL121" s="19"/>
      <c r="BM121" s="19"/>
    </row>
    <row r="122" spans="10:65" x14ac:dyDescent="0.2">
      <c r="J122" s="12"/>
      <c r="K122" s="12"/>
      <c r="L122" s="12"/>
      <c r="M122" s="12"/>
      <c r="N122" s="12"/>
      <c r="O122" s="12"/>
      <c r="P122" s="12"/>
      <c r="Q122" s="12"/>
      <c r="R122" s="12"/>
      <c r="S122" s="12"/>
      <c r="T122" s="12"/>
      <c r="U122" s="12"/>
      <c r="V122" s="12"/>
      <c r="W122" s="12"/>
      <c r="AY122" s="18"/>
      <c r="AZ122" s="19"/>
      <c r="BA122" s="19"/>
      <c r="BB122" s="19"/>
      <c r="BC122" s="19"/>
      <c r="BD122" s="19"/>
      <c r="BE122" s="19"/>
      <c r="BF122" s="19"/>
      <c r="BG122" s="19"/>
      <c r="BH122" s="19"/>
      <c r="BI122" s="175"/>
      <c r="BJ122" s="175"/>
      <c r="BK122" s="175"/>
      <c r="BL122" s="19"/>
      <c r="BM122" s="19"/>
    </row>
    <row r="123" spans="10:65" x14ac:dyDescent="0.2">
      <c r="J123" s="12"/>
      <c r="K123" s="12"/>
      <c r="L123" s="12"/>
      <c r="M123" s="12"/>
      <c r="N123" s="12"/>
      <c r="O123" s="12"/>
      <c r="P123" s="12"/>
      <c r="Q123" s="12"/>
      <c r="R123" s="12"/>
      <c r="S123" s="12"/>
      <c r="T123" s="12"/>
      <c r="U123" s="12"/>
      <c r="V123" s="12"/>
      <c r="W123" s="12"/>
      <c r="AY123" s="18"/>
      <c r="AZ123" s="19"/>
      <c r="BA123" s="19"/>
      <c r="BB123" s="19"/>
      <c r="BC123" s="19"/>
      <c r="BD123" s="19"/>
      <c r="BE123" s="19"/>
      <c r="BF123" s="19"/>
      <c r="BG123" s="19"/>
      <c r="BH123" s="19"/>
      <c r="BI123" s="175"/>
      <c r="BJ123" s="175"/>
      <c r="BK123" s="175"/>
      <c r="BL123" s="19"/>
      <c r="BM123" s="19"/>
    </row>
    <row r="124" spans="10:65" x14ac:dyDescent="0.2">
      <c r="J124" s="12"/>
      <c r="K124" s="12"/>
      <c r="L124" s="12"/>
      <c r="M124" s="12"/>
      <c r="N124" s="12"/>
      <c r="O124" s="12"/>
      <c r="P124" s="12"/>
      <c r="Q124" s="12"/>
      <c r="R124" s="12"/>
      <c r="S124" s="12"/>
      <c r="T124" s="12"/>
      <c r="U124" s="12"/>
      <c r="V124" s="12"/>
      <c r="W124" s="12"/>
      <c r="AY124" s="18"/>
      <c r="AZ124" s="19"/>
      <c r="BA124" s="19"/>
      <c r="BB124" s="19"/>
      <c r="BC124" s="19"/>
      <c r="BD124" s="19"/>
      <c r="BE124" s="19"/>
      <c r="BF124" s="19"/>
      <c r="BG124" s="19"/>
      <c r="BH124" s="19"/>
      <c r="BI124" s="175"/>
      <c r="BJ124" s="175"/>
      <c r="BK124" s="175"/>
      <c r="BL124" s="19"/>
      <c r="BM124" s="19"/>
    </row>
    <row r="125" spans="10:65" x14ac:dyDescent="0.2">
      <c r="J125" s="12"/>
      <c r="K125" s="12"/>
      <c r="L125" s="12"/>
      <c r="M125" s="12"/>
      <c r="N125" s="12"/>
      <c r="O125" s="12"/>
      <c r="P125" s="12"/>
      <c r="Q125" s="12"/>
      <c r="R125" s="12"/>
      <c r="S125" s="12"/>
      <c r="T125" s="12"/>
      <c r="U125" s="12"/>
      <c r="V125" s="12"/>
      <c r="W125" s="12"/>
      <c r="AY125" s="18"/>
      <c r="AZ125" s="19"/>
      <c r="BA125" s="19"/>
      <c r="BB125" s="19"/>
      <c r="BC125" s="19"/>
      <c r="BD125" s="19"/>
      <c r="BE125" s="19"/>
      <c r="BF125" s="19"/>
      <c r="BG125" s="19"/>
      <c r="BH125" s="19"/>
      <c r="BI125" s="175"/>
      <c r="BJ125" s="175"/>
      <c r="BK125" s="175"/>
      <c r="BL125" s="19"/>
      <c r="BM125" s="19"/>
    </row>
    <row r="126" spans="10:65" x14ac:dyDescent="0.2">
      <c r="J126" s="12"/>
      <c r="K126" s="12"/>
      <c r="L126" s="12"/>
      <c r="M126" s="12"/>
      <c r="N126" s="12"/>
      <c r="O126" s="12"/>
      <c r="P126" s="12"/>
      <c r="Q126" s="12"/>
      <c r="R126" s="12"/>
      <c r="S126" s="12"/>
      <c r="T126" s="12"/>
      <c r="U126" s="12"/>
      <c r="V126" s="12"/>
      <c r="W126" s="12"/>
    </row>
    <row r="127" spans="10:65" x14ac:dyDescent="0.2">
      <c r="J127" s="12"/>
      <c r="K127" s="12"/>
      <c r="L127" s="12"/>
      <c r="M127" s="12"/>
      <c r="N127" s="12"/>
      <c r="O127" s="12"/>
      <c r="P127" s="12"/>
      <c r="Q127" s="12"/>
      <c r="R127" s="12"/>
      <c r="S127" s="12"/>
      <c r="T127" s="12"/>
      <c r="U127" s="12"/>
      <c r="V127" s="12"/>
      <c r="W127" s="12"/>
    </row>
    <row r="128" spans="10:65" x14ac:dyDescent="0.2">
      <c r="J128" s="12"/>
      <c r="K128" s="12"/>
      <c r="L128" s="12"/>
      <c r="M128" s="12"/>
      <c r="N128" s="12"/>
      <c r="O128" s="12"/>
      <c r="P128" s="12"/>
      <c r="Q128" s="12"/>
      <c r="R128" s="12"/>
      <c r="S128" s="12"/>
      <c r="T128" s="12"/>
      <c r="U128" s="12"/>
      <c r="V128" s="12"/>
      <c r="W128" s="12"/>
    </row>
    <row r="129" spans="10:23" x14ac:dyDescent="0.2">
      <c r="J129" s="12"/>
      <c r="K129" s="12"/>
      <c r="L129" s="12"/>
      <c r="M129" s="12"/>
      <c r="N129" s="12"/>
      <c r="O129" s="12"/>
      <c r="P129" s="12"/>
      <c r="Q129" s="12"/>
      <c r="R129" s="12"/>
      <c r="S129" s="12"/>
      <c r="T129" s="12"/>
      <c r="U129" s="12"/>
      <c r="V129" s="12"/>
      <c r="W129" s="12"/>
    </row>
    <row r="130" spans="10:23" x14ac:dyDescent="0.2">
      <c r="J130" s="12"/>
      <c r="K130" s="12"/>
      <c r="L130" s="12"/>
      <c r="M130" s="12"/>
      <c r="N130" s="12"/>
      <c r="O130" s="12"/>
      <c r="P130" s="12"/>
      <c r="Q130" s="12"/>
      <c r="R130" s="12"/>
      <c r="S130" s="12"/>
      <c r="T130" s="12"/>
      <c r="U130" s="12"/>
      <c r="V130" s="12"/>
      <c r="W130" s="12"/>
    </row>
    <row r="131" spans="10:23" x14ac:dyDescent="0.2">
      <c r="J131" s="12"/>
      <c r="K131" s="12"/>
      <c r="L131" s="12"/>
      <c r="M131" s="12"/>
      <c r="N131" s="12"/>
      <c r="O131" s="12"/>
      <c r="P131" s="12"/>
      <c r="Q131" s="12"/>
      <c r="R131" s="12"/>
      <c r="S131" s="12"/>
      <c r="T131" s="12"/>
      <c r="U131" s="12"/>
      <c r="V131" s="12"/>
      <c r="W131" s="12"/>
    </row>
    <row r="132" spans="10:23" x14ac:dyDescent="0.2">
      <c r="J132" s="12"/>
      <c r="K132" s="12"/>
      <c r="L132" s="12"/>
      <c r="M132" s="12"/>
      <c r="N132" s="12"/>
      <c r="O132" s="12"/>
      <c r="P132" s="12"/>
      <c r="Q132" s="12"/>
      <c r="R132" s="12"/>
      <c r="S132" s="12"/>
      <c r="T132" s="12"/>
      <c r="U132" s="12"/>
      <c r="V132" s="12"/>
      <c r="W132" s="12"/>
    </row>
    <row r="133" spans="10:23" x14ac:dyDescent="0.2">
      <c r="J133" s="12"/>
      <c r="K133" s="12"/>
      <c r="L133" s="12"/>
      <c r="M133" s="12"/>
      <c r="N133" s="12"/>
      <c r="O133" s="12"/>
      <c r="P133" s="12"/>
      <c r="Q133" s="12"/>
      <c r="R133" s="12"/>
      <c r="S133" s="12"/>
      <c r="T133" s="12"/>
      <c r="U133" s="12"/>
      <c r="V133" s="12"/>
      <c r="W133" s="12"/>
    </row>
    <row r="134" spans="10:23" x14ac:dyDescent="0.2">
      <c r="J134" s="12"/>
      <c r="K134" s="12"/>
      <c r="L134" s="12"/>
      <c r="M134" s="12"/>
      <c r="N134" s="12"/>
      <c r="O134" s="12"/>
      <c r="P134" s="12"/>
      <c r="Q134" s="12"/>
      <c r="R134" s="12"/>
      <c r="S134" s="12"/>
      <c r="T134" s="12"/>
      <c r="U134" s="12"/>
      <c r="V134" s="12"/>
      <c r="W134" s="12"/>
    </row>
    <row r="135" spans="10:23" x14ac:dyDescent="0.2">
      <c r="J135" s="12"/>
      <c r="K135" s="12"/>
      <c r="L135" s="12"/>
      <c r="M135" s="12"/>
      <c r="N135" s="12"/>
      <c r="O135" s="12"/>
      <c r="P135" s="12"/>
      <c r="Q135" s="12"/>
      <c r="R135" s="12"/>
      <c r="S135" s="12"/>
      <c r="T135" s="12"/>
      <c r="U135" s="12"/>
      <c r="V135" s="12"/>
      <c r="W135" s="12"/>
    </row>
    <row r="136" spans="10:23" x14ac:dyDescent="0.2">
      <c r="J136" s="12"/>
      <c r="K136" s="12"/>
      <c r="L136" s="12"/>
      <c r="M136" s="12"/>
      <c r="N136" s="12"/>
      <c r="O136" s="12"/>
      <c r="P136" s="12"/>
      <c r="Q136" s="12"/>
      <c r="R136" s="12"/>
      <c r="S136" s="12"/>
      <c r="T136" s="12"/>
      <c r="U136" s="12"/>
      <c r="V136" s="12"/>
      <c r="W136" s="12"/>
    </row>
    <row r="137" spans="10:23" x14ac:dyDescent="0.2">
      <c r="J137" s="12"/>
      <c r="K137" s="12"/>
      <c r="L137" s="12"/>
      <c r="M137" s="12"/>
      <c r="N137" s="12"/>
      <c r="O137" s="12"/>
      <c r="P137" s="12"/>
      <c r="Q137" s="12"/>
      <c r="R137" s="12"/>
      <c r="S137" s="12"/>
      <c r="T137" s="12"/>
      <c r="U137" s="12"/>
      <c r="V137" s="12"/>
      <c r="W137" s="12"/>
    </row>
    <row r="138" spans="10:23" x14ac:dyDescent="0.2">
      <c r="J138" s="12"/>
      <c r="K138" s="12"/>
      <c r="L138" s="12"/>
      <c r="M138" s="12"/>
      <c r="N138" s="12"/>
      <c r="O138" s="12"/>
      <c r="P138" s="12"/>
      <c r="Q138" s="12"/>
      <c r="R138" s="12"/>
      <c r="S138" s="12"/>
      <c r="T138" s="12"/>
      <c r="U138" s="12"/>
      <c r="V138" s="12"/>
      <c r="W138" s="12"/>
    </row>
    <row r="139" spans="10:23" x14ac:dyDescent="0.2">
      <c r="J139" s="12"/>
      <c r="K139" s="12"/>
      <c r="L139" s="12"/>
      <c r="M139" s="12"/>
      <c r="N139" s="12"/>
      <c r="O139" s="12"/>
      <c r="P139" s="12"/>
      <c r="Q139" s="12"/>
      <c r="R139" s="12"/>
      <c r="S139" s="12"/>
      <c r="T139" s="12"/>
      <c r="U139" s="12"/>
      <c r="V139" s="12"/>
      <c r="W139" s="12"/>
    </row>
    <row r="140" spans="10:23" x14ac:dyDescent="0.2">
      <c r="J140" s="12"/>
      <c r="K140" s="12"/>
      <c r="L140" s="12"/>
      <c r="M140" s="12"/>
      <c r="N140" s="12"/>
      <c r="O140" s="12"/>
      <c r="P140" s="12"/>
      <c r="Q140" s="12"/>
      <c r="R140" s="12"/>
      <c r="S140" s="12"/>
      <c r="T140" s="12"/>
      <c r="U140" s="12"/>
      <c r="V140" s="12"/>
      <c r="W140" s="12"/>
    </row>
    <row r="141" spans="10:23" x14ac:dyDescent="0.2">
      <c r="J141" s="12"/>
      <c r="K141" s="12"/>
      <c r="L141" s="12"/>
      <c r="M141" s="12"/>
      <c r="N141" s="12"/>
      <c r="O141" s="12"/>
      <c r="P141" s="12"/>
      <c r="Q141" s="12"/>
      <c r="R141" s="12"/>
      <c r="S141" s="12"/>
      <c r="T141" s="12"/>
      <c r="U141" s="12"/>
      <c r="V141" s="12"/>
      <c r="W141" s="12"/>
    </row>
    <row r="142" spans="10:23" x14ac:dyDescent="0.2">
      <c r="J142" s="12"/>
      <c r="K142" s="12"/>
      <c r="L142" s="12"/>
      <c r="M142" s="12"/>
      <c r="N142" s="12"/>
      <c r="O142" s="12"/>
      <c r="P142" s="12"/>
      <c r="Q142" s="12"/>
      <c r="R142" s="12"/>
      <c r="S142" s="12"/>
      <c r="T142" s="12"/>
      <c r="U142" s="12"/>
      <c r="V142" s="12"/>
      <c r="W142" s="12"/>
    </row>
    <row r="143" spans="10:23" x14ac:dyDescent="0.2">
      <c r="J143" s="12"/>
      <c r="K143" s="12"/>
      <c r="L143" s="12"/>
      <c r="M143" s="12"/>
      <c r="N143" s="12"/>
      <c r="O143" s="12"/>
      <c r="P143" s="12"/>
      <c r="Q143" s="12"/>
      <c r="R143" s="12"/>
      <c r="S143" s="12"/>
      <c r="T143" s="12"/>
      <c r="U143" s="12"/>
      <c r="V143" s="12"/>
      <c r="W143" s="12"/>
    </row>
  </sheetData>
  <sheetProtection password="E076" sheet="1"/>
  <mergeCells count="58">
    <mergeCell ref="AI6:AJ6"/>
    <mergeCell ref="AY10:AZ10"/>
    <mergeCell ref="Z6:AB6"/>
    <mergeCell ref="AC6:AE6"/>
    <mergeCell ref="R9:R10"/>
    <mergeCell ref="X9:X10"/>
    <mergeCell ref="Z9:Z10"/>
    <mergeCell ref="D1:G1"/>
    <mergeCell ref="A5:I5"/>
    <mergeCell ref="A6:I6"/>
    <mergeCell ref="B3:C3"/>
    <mergeCell ref="AF6:AH6"/>
    <mergeCell ref="F3:G3"/>
    <mergeCell ref="H3:I3"/>
    <mergeCell ref="A9:A10"/>
    <mergeCell ref="K9:K10"/>
    <mergeCell ref="L9:L10"/>
    <mergeCell ref="M9:M10"/>
    <mergeCell ref="I9:I10"/>
    <mergeCell ref="G9:G10"/>
    <mergeCell ref="F9:F10"/>
    <mergeCell ref="E9:E10"/>
    <mergeCell ref="D9:D10"/>
    <mergeCell ref="AF9:AF10"/>
    <mergeCell ref="C9:C10"/>
    <mergeCell ref="B9:B10"/>
    <mergeCell ref="O9:O10"/>
    <mergeCell ref="N9:N10"/>
    <mergeCell ref="S9:S10"/>
    <mergeCell ref="H9:H10"/>
    <mergeCell ref="AA9:AA10"/>
    <mergeCell ref="AB9:AB10"/>
    <mergeCell ref="AC9:AC10"/>
    <mergeCell ref="AD9:AD10"/>
    <mergeCell ref="AU9:AU10"/>
    <mergeCell ref="AK6:AO6"/>
    <mergeCell ref="AS6:AT6"/>
    <mergeCell ref="AP6:AR6"/>
    <mergeCell ref="AO9:AO10"/>
    <mergeCell ref="AP9:AP10"/>
    <mergeCell ref="AK9:AK10"/>
    <mergeCell ref="AL9:AL10"/>
    <mergeCell ref="AR9:AR10"/>
    <mergeCell ref="AS9:AS10"/>
    <mergeCell ref="AT9:AT10"/>
    <mergeCell ref="P9:P10"/>
    <mergeCell ref="Q9:Q10"/>
    <mergeCell ref="AM9:AM10"/>
    <mergeCell ref="AN9:AN10"/>
    <mergeCell ref="T9:T10"/>
    <mergeCell ref="AQ9:AQ10"/>
    <mergeCell ref="U9:U10"/>
    <mergeCell ref="V9:V10"/>
    <mergeCell ref="W9:W10"/>
    <mergeCell ref="AH9:AH10"/>
    <mergeCell ref="AI9:AI10"/>
    <mergeCell ref="AJ9:AJ10"/>
    <mergeCell ref="AE9:AE10"/>
  </mergeCells>
  <phoneticPr fontId="0" type="noConversion"/>
  <conditionalFormatting sqref="B11:B110">
    <cfRule type="cellIs" dxfId="9" priority="81" stopIfTrue="1" operator="equal">
      <formula>"ok"</formula>
    </cfRule>
    <cfRule type="cellIs" dxfId="8" priority="82" stopIfTrue="1" operator="equal">
      <formula>"Error"</formula>
    </cfRule>
  </conditionalFormatting>
  <conditionalFormatting sqref="Z11:AU110">
    <cfRule type="cellIs" dxfId="7" priority="67" stopIfTrue="1" operator="equal">
      <formula>"ok"</formula>
    </cfRule>
    <cfRule type="cellIs" dxfId="6" priority="68" stopIfTrue="1" operator="equal">
      <formula>""</formula>
    </cfRule>
  </conditionalFormatting>
  <conditionalFormatting sqref="H3">
    <cfRule type="cellIs" dxfId="5" priority="43" stopIfTrue="1" operator="equal">
      <formula>"Error"</formula>
    </cfRule>
    <cfRule type="cellIs" dxfId="4" priority="45" stopIfTrue="1" operator="equal">
      <formula>"OK"</formula>
    </cfRule>
  </conditionalFormatting>
  <conditionalFormatting sqref="D3">
    <cfRule type="cellIs" dxfId="3" priority="41" stopIfTrue="1" operator="equal">
      <formula>"Error"</formula>
    </cfRule>
    <cfRule type="cellIs" dxfId="2" priority="42" stopIfTrue="1" operator="equal">
      <formula>"OK"</formula>
    </cfRule>
  </conditionalFormatting>
  <conditionalFormatting sqref="C11:X110">
    <cfRule type="expression" dxfId="1" priority="120" stopIfTrue="1">
      <formula>Z11="ok"</formula>
    </cfRule>
    <cfRule type="expression" dxfId="0" priority="121" stopIfTrue="1">
      <formula>Z11=""</formula>
    </cfRule>
  </conditionalFormatting>
  <dataValidations xWindow="426" yWindow="420" count="45">
    <dataValidation allowBlank="1" showInputMessage="1" showErrorMessage="1" promptTitle="Manufacturer" prompt="Enter the Manufacturer name in the cells below._x000a__x000a__x000a__x000a_" sqref="C9:C10"/>
    <dataValidation allowBlank="1" showInputMessage="1" promptTitle="Brand Name(s)" prompt="Enter the Brand Name(s) in the cells below._x000a__x000a_" sqref="E9:E10"/>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H1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B10"/>
    <dataValidation allowBlank="1" prompt="_x000a_" sqref="J10"/>
    <dataValidation allowBlank="1" showErrorMessage="1" sqref="X9:X10"/>
    <dataValidation allowBlank="1" showInputMessage="1" promptTitle="Company Number" prompt="If the submitter is a Third-Party Representative, enter the number of the company for which the submitter is certifying.  This should be the number of the company on the Certification Sheet._x000a__x000a__x000a_." sqref="D9:D10"/>
    <dataValidation allowBlank="1" showInputMessage="1" promptTitle="Sample Size" prompt="Enter the sample size (number of units tested) in the cells below.  This should be an integer greater than zero._x000a__x000a_" sqref="K9:K10"/>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L10"/>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M10"/>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N10"/>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O1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D3"/>
    <dataValidation allowBlank="1" showInputMessage="1" promptTitle="kVA Rating" prompt="Enter the kVA Rating in kilovolt-amperes in the cells below.  This should be a decimal number greater than zero." sqref="R9:R10"/>
    <dataValidation allowBlank="1" showInputMessage="1" promptTitle="Insulation Low-Volt, Dry-Type?" prompt="Answer whether the insulation type is &quot;Low-Voltage, Dry-Type&quot; in the cells below. _x000a__x000a_An affirmative answer can be either 'yes' or 'y' and a negative answer can be either 'no' or 'n'." sqref="S9:S10"/>
    <dataValidation allowBlank="1" showInputMessage="1" promptTitle="Product Class" prompt="Enter '1' in the cells below._x000a__x000a_See the Product Description worksheet for details on product classes._x000a__x000a_" sqref="I9"/>
    <dataValidation allowBlank="1" showInputMessage="1" promptTitle="Least Efficient Model Number" prompt="Enter the Least Efficient Model Number in the kVA Grouping in the cells below._x000a__x000a_" sqref="F9:F10"/>
    <dataValidation allowBlank="1" showInputMessage="1" promptTitle="Most Efficient Model Number" prompt="Enter the Most Efficient Model Number in the kVA Grouping in the cells below._x000a__x000a_" sqref="G9:G10"/>
    <dataValidation allowBlank="1" showInputMessage="1" promptTitle="Cert. Based on Alternative Way?" prompt="Answer whether the certification was based upon an alternate way of determining measures of energy conservation in the cells below.  _x000a__x000a_An affirmative answer can be either 'yes' or 'y' and a negative answer can be either 'no' or 'n'._x000a_" sqref="P9"/>
    <dataValidation allowBlank="1" showInputMessage="1" promptTitle="Number of Phases" prompt="Enter the Number of Phases in the cells below.  This should be either &quot;1&quot; or &quot;3&quot;._x000a__x000a_" sqref="T9:T10"/>
    <dataValidation allowBlank="1" sqref="U9:U10 Q11:Q110"/>
    <dataValidation allowBlank="1" showInputMessage="1" promptTitle="Efficiency of Least Eff't Model" prompt="Enter the Represented Efficiency of the Least Efficient Model in the kVA Grouping in percent in the cells below.  This should be a percentage greater than zero and less than or equal to 100._x000a_" sqref="V9:V10"/>
    <dataValidation allowBlank="1" showInputMessage="1" promptTitle="Efficiency of Most Eff't Model" prompt="Enter the Represented Efficiency of the Most Efficient Model in the kVA Grouping in percent in the cells below.  This should be a percentage greater than zero and less than or equal to 100._x000a_" sqref="W9:W10"/>
    <dataValidation allowBlank="1" prompt="_x000a__x000a_" sqref="B11:B110"/>
    <dataValidation errorStyle="information" allowBlank="1" showErrorMessage="1" errorTitle="Manufacturer" error="Please enter the name of the Manufacturer._x000a__x000a_Click &quot;OK&quot; to accept your entry or &quot;Cancel&quot; to try again._x000a_" prompt="_x000a_" sqref="C11:C110"/>
    <dataValidation errorStyle="information" allowBlank="1" showErrorMessage="1" errorTitle="Brand Name(s)" error="Please enter the Brand name._x000a__x000a_Click &quot;OK&quot; to accept your entry or &quot;Cancel&quot; to try again._x000a_" prompt="_x000a_" sqref="E11:E110"/>
    <dataValidation type="whole" operator="greaterThan" allowBlank="1" showErrorMessage="1" errorTitle="Sample Size" error="The sample size (number of units tested) should be an integer greater than zero._x000a__x000a_Click &quot;Retry&quot; to reenter the sample size._x000a__x000a_" prompt="_x000a__x000a_" sqref="K11:K110">
      <formula1>0</formula1>
    </dataValidation>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O11:O110 M11:M110">
      <formula1>IF(ISNUMBER(M11),IF(ISBLANK(L11)=TRUE,FALSE,IF(L11="yes",IF(M11&lt;1,FALSE,TRUE),IF(L11="y",IF(M11&lt;1,FALSE,TRUE),FALSE))),FALSE)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1:N110">
      <formula1>IF(N11="yes",TRUE,IF(N11="y",TRUE,IF(N11="no",TRUE,IF(N11="n",TRUE,FALSE))))</formula1>
    </dataValidation>
    <dataValidation type="custom" allowBlank="1" showInputMessage="1" showErrorMessage="1" errorTitle="Company Number" error="Either you have not identified yourself as submitting as a Third-Party Representative or you have not completed the Company information on the Certification sheet for the company number you are trying to enter." sqref="D11:D110">
      <formula1>IF($AZ$13=3,IF(ISNUMBER(D11),IF(D11=INT(D11),IF(D11&gt;0,IF(D11&lt;=$AZ$14,TRUE,FALSE))),FALSE),FALSE)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1:L110">
      <formula1>IF(L11="yes",TRUE,IF(L11="y",TRUE,IF(L11="no",TRUE,IF(L11="n",TRUE,FALSE))))</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H11:H110">
      <formula1>IF(OR(H11="n",H11="c",H11="e",H11="d",H11="f"),TRUE,FALSE)</formula1>
    </dataValidation>
    <dataValidation operator="greaterThanOrEqual" allowBlank="1" error="_x000a_" prompt="_x000a__x000a_" sqref="J11:J110"/>
    <dataValidation type="custom" allowBlank="1" showErrorMessage="1" errorTitle="Product Class" error="Entry should be '1'._x000a__x000a_See the Product Description worksheet for details on product classes._x000a__x000a_Click &quot;Retry&quot; to re-enter the Product Class._x000a__x000a_" sqref="I11:I110">
      <formula1>IF(I11=INT(I11),IF(I11&gt;0,IF(I11&lt;=$AZ$12,TRUE,FALSE)))</formula1>
    </dataValidation>
    <dataValidation errorStyle="information" allowBlank="1" showErrorMessage="1" errorTitle="Least Efficient Model Number" error="Please enter the Least Efficient Model Number in the kVA Grouping._x000a__x000a_Click &quot;OK&quot; to accept your entry or &quot;Cancel&quot; to try again._x000a_" prompt="_x000a_" sqref="F11:F110"/>
    <dataValidation errorStyle="information" allowBlank="1" showErrorMessage="1" errorTitle="Most Efficient Model Number" error="Please enter the Most Efficient Model Number in the kVA Grouping._x000a__x000a_Click &quot;OK&quot; to accept your entry or &quot;Cancel&quot; to try again." prompt="_x000a_" sqref="G11:G110"/>
    <dataValidation type="custom" operator="greaterThanOrEqual" allowBlank="1" showErrorMessage="1" errorTitle="Cert. Based on Alternative Way?" error="The entry should be either 'yes', 'y', 'no', or 'n'._x000a__x000a_Click &quot;Retry&quot; to reenter the answer." prompt="_x000a__x000a_" sqref="P11:P110">
      <formula1>IF(P11="yes",TRUE,IF(P11="y",TRUE,IF(P11="no",TRUE,IF(P11="n",TRUE,FALSE))))</formula1>
    </dataValidation>
    <dataValidation type="decimal" operator="greaterThan" allowBlank="1" showErrorMessage="1" errorTitle="kVA Rating" error="The kVA Rating in kilovolt-amperes should be a decimal number greater than zero._x000a__x000a_Click &quot;Retry&quot; to reenter the kVA Rating._x000a__x000a_" sqref="R11:R110">
      <formula1>0</formula1>
    </dataValidation>
    <dataValidation type="custom" operator="greaterThan" allowBlank="1" showErrorMessage="1" errorTitle="Number of Phases" error="The Number of Phases must be either &quot;1&quot; or &quot;3&quot;._x000a__x000a_Click &quot;Retry&quot; to reenter the Number of Phases._x000a__x000a__x000a_" sqref="T11:T110">
      <formula1>OR(T11=1,T11=3)</formula1>
    </dataValidation>
    <dataValidation operator="greaterThan" allowBlank="1" error="_x000a_" sqref="X11:X110"/>
    <dataValidation type="custom" allowBlank="1" showErrorMessage="1" errorTitle="Insulation Low-Volt, Dry-Type?" error="The entry should be either 'yes', 'y', 'no', or 'n'._x000a__x000a_Click &quot;Retry&quot; to reenter the answer." sqref="S11:S110">
      <formula1>IF(S11="yes",TRUE,IF(S11="y",TRUE,IF(S11="no",TRUE,IF(S11="n",TRUE,FALSE))))</formula1>
    </dataValidation>
    <dataValidation operator="greaterThan" allowBlank="1" sqref="U11:U110"/>
    <dataValidation type="decimal" allowBlank="1" showErrorMessage="1" errorTitle="Efficiency of Least Eff't Model" error="The Represented Efficiency of the Least Efficient Model in the kVA Grouping should be a percentage greater than 0 and less than or equal to 100._x000a__x000a_Click &quot;Retry&quot; to re-enter the Represented Efficiency of the Least Eff't Model._x000a_" sqref="V11:V110">
      <formula1>1</formula1>
      <formula2>100</formula2>
    </dataValidation>
    <dataValidation type="decimal" allowBlank="1" showErrorMessage="1" errorTitle="Efficiency of Most Eff't Model" error="The Represented Efficiency of the Most Efficient Model in the kVA Grouping should be a percentage greater than 0 and less than or equal to 100._x000a__x000a_Click &quot;Retry&quot; to re-enter the Represented Efficiency of the Most Eff't Model._x000a__x000a_" sqref="W11:W110">
      <formula1>1</formula1>
      <formula2>100</formula2>
    </dataValidation>
  </dataValidations>
  <pageMargins left="0.75" right="0.75" top="0.75" bottom="0.75" header="0.5" footer="0.4"/>
  <pageSetup scale="18" fitToHeight="0" orientation="portrait" r:id="rId1"/>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election activeCell="A2" sqref="A2"/>
    </sheetView>
  </sheetViews>
  <sheetFormatPr defaultRowHeight="12.75" x14ac:dyDescent="0.2"/>
  <cols>
    <col min="1" max="1" width="9.140625" style="22"/>
    <col min="2" max="2" width="117" style="22" customWidth="1"/>
    <col min="3" max="16384" width="9.140625" style="22"/>
  </cols>
  <sheetData>
    <row r="1" spans="1:2" x14ac:dyDescent="0.2">
      <c r="A1" s="21" t="s">
        <v>7</v>
      </c>
    </row>
    <row r="3" spans="1:2" s="25" customFormat="1" ht="25.5" x14ac:dyDescent="0.2">
      <c r="A3" s="23" t="s">
        <v>3</v>
      </c>
      <c r="B3" s="24" t="s">
        <v>8</v>
      </c>
    </row>
    <row r="4" spans="1:2" ht="20.100000000000001" customHeight="1" x14ac:dyDescent="0.2">
      <c r="A4" s="26">
        <v>1</v>
      </c>
      <c r="B4" s="27" t="s">
        <v>123</v>
      </c>
    </row>
  </sheetData>
  <sheetProtection password="E076" sheet="1" objects="1" scenarios="1"/>
  <phoneticPr fontId="0" type="noConversion"/>
  <pageMargins left="0.75" right="0.75" top="1" bottom="1" header="0.5" footer="0.5"/>
  <pageSetup scale="95"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4"/>
  <sheetViews>
    <sheetView showGridLines="0" zoomScaleNormal="100" workbookViewId="0"/>
  </sheetViews>
  <sheetFormatPr defaultRowHeight="15" x14ac:dyDescent="0.25"/>
  <cols>
    <col min="1" max="1" width="2.5703125" style="184" customWidth="1"/>
    <col min="2" max="2" width="10.7109375" style="184" customWidth="1"/>
    <col min="3" max="3" width="27.85546875" style="184" customWidth="1"/>
    <col min="4" max="4" width="28.85546875" style="184" customWidth="1"/>
    <col min="5" max="5" width="26.28515625" style="184" customWidth="1"/>
    <col min="6" max="6" width="17.140625" style="184" customWidth="1"/>
    <col min="7" max="7" width="16.7109375" style="184" customWidth="1"/>
    <col min="8" max="16384" width="9.140625" style="184"/>
  </cols>
  <sheetData>
    <row r="1" spans="1:9" ht="18.75" x14ac:dyDescent="0.3">
      <c r="A1" s="163" t="str">
        <f>Certification!A3</f>
        <v>Low-Voltage, Dry-Type Distribution Transformers Based on kVA Grouping</v>
      </c>
      <c r="C1" s="263" t="s">
        <v>82</v>
      </c>
      <c r="D1" s="263"/>
      <c r="E1" s="263"/>
      <c r="F1" s="263"/>
    </row>
    <row r="2" spans="1:9" ht="18.75" x14ac:dyDescent="0.3">
      <c r="A2" s="163" t="str">
        <f>Certification!A4</f>
        <v>4.3</v>
      </c>
      <c r="C2" s="185"/>
      <c r="E2" s="186"/>
      <c r="F2" s="186"/>
    </row>
    <row r="3" spans="1:9" ht="37.5" customHeight="1" x14ac:dyDescent="0.25">
      <c r="C3" s="264" t="s">
        <v>83</v>
      </c>
      <c r="D3" s="265"/>
      <c r="E3" s="265"/>
      <c r="F3" s="266"/>
    </row>
    <row r="4" spans="1:9" ht="48.75" customHeight="1" x14ac:dyDescent="0.3">
      <c r="C4" s="185"/>
      <c r="E4" s="186"/>
      <c r="F4" s="186"/>
    </row>
    <row r="5" spans="1:9" ht="15.75" customHeight="1" x14ac:dyDescent="0.3">
      <c r="C5" s="185"/>
      <c r="E5" s="186"/>
      <c r="F5" s="186"/>
    </row>
    <row r="6" spans="1:9" ht="92.1" customHeight="1" x14ac:dyDescent="0.25">
      <c r="B6" s="267" t="s">
        <v>84</v>
      </c>
      <c r="C6" s="268"/>
      <c r="D6" s="268"/>
      <c r="E6" s="268"/>
      <c r="F6" s="268"/>
      <c r="G6" s="269"/>
    </row>
    <row r="7" spans="1:9" ht="13.5" customHeight="1" x14ac:dyDescent="0.25">
      <c r="B7" s="270" t="s">
        <v>85</v>
      </c>
      <c r="C7" s="271"/>
      <c r="D7" s="271"/>
      <c r="E7" s="271"/>
      <c r="F7" s="271"/>
      <c r="G7" s="272"/>
    </row>
    <row r="8" spans="1:9" ht="15.75" customHeight="1" x14ac:dyDescent="0.25">
      <c r="B8" s="183"/>
      <c r="C8" s="183"/>
      <c r="D8" s="183"/>
      <c r="E8" s="183"/>
      <c r="F8" s="183"/>
    </row>
    <row r="9" spans="1:9" ht="4.5" customHeight="1" x14ac:dyDescent="0.25">
      <c r="B9" s="187"/>
      <c r="C9" s="187"/>
      <c r="D9" s="187"/>
      <c r="E9" s="187"/>
      <c r="F9" s="187"/>
      <c r="G9" s="187"/>
      <c r="H9" s="183"/>
    </row>
    <row r="11" spans="1:9" ht="18.75" customHeight="1" x14ac:dyDescent="0.25">
      <c r="B11" s="273" t="s">
        <v>86</v>
      </c>
      <c r="C11" s="273"/>
    </row>
    <row r="12" spans="1:9" ht="36.75" customHeight="1" x14ac:dyDescent="0.25">
      <c r="B12" s="273"/>
      <c r="C12" s="273"/>
    </row>
    <row r="14" spans="1:9" ht="15.75" x14ac:dyDescent="0.25">
      <c r="B14" s="188" t="s">
        <v>87</v>
      </c>
      <c r="C14" s="189"/>
    </row>
    <row r="15" spans="1:9" ht="15" customHeight="1" x14ac:dyDescent="0.25">
      <c r="B15" s="188"/>
      <c r="C15" s="189"/>
    </row>
    <row r="16" spans="1:9" x14ac:dyDescent="0.25">
      <c r="C16" s="190" t="s">
        <v>88</v>
      </c>
      <c r="D16" s="190" t="s">
        <v>89</v>
      </c>
      <c r="E16" s="190"/>
      <c r="F16" s="191"/>
      <c r="G16" s="191"/>
      <c r="H16" s="192"/>
      <c r="I16" s="192"/>
    </row>
    <row r="17" spans="2:18" ht="16.5" customHeight="1" x14ac:dyDescent="0.25">
      <c r="B17" s="193"/>
      <c r="C17" s="193"/>
      <c r="D17" s="193"/>
      <c r="E17" s="193"/>
      <c r="F17" s="193"/>
      <c r="G17" s="193"/>
      <c r="H17" s="193"/>
      <c r="I17" s="193"/>
      <c r="J17" s="193"/>
      <c r="K17" s="193"/>
      <c r="L17" s="193"/>
      <c r="M17" s="193"/>
      <c r="N17" s="193"/>
      <c r="O17" s="193"/>
      <c r="P17" s="193"/>
      <c r="Q17" s="193"/>
      <c r="R17" s="193"/>
    </row>
    <row r="18" spans="2:18" ht="16.5" customHeight="1" x14ac:dyDescent="0.25">
      <c r="B18" s="193"/>
      <c r="C18" s="194" t="s">
        <v>54</v>
      </c>
      <c r="D18" s="193"/>
      <c r="E18" s="193"/>
      <c r="F18" s="193"/>
      <c r="G18" s="193"/>
      <c r="H18" s="193"/>
      <c r="I18" s="193"/>
      <c r="J18" s="193"/>
      <c r="K18" s="193"/>
      <c r="L18" s="193"/>
      <c r="M18" s="193"/>
      <c r="N18" s="193"/>
      <c r="O18" s="193"/>
      <c r="P18" s="193"/>
      <c r="Q18" s="193"/>
      <c r="R18" s="193"/>
    </row>
    <row r="19" spans="2:18" ht="12.75" customHeight="1" x14ac:dyDescent="0.25">
      <c r="B19" s="193"/>
      <c r="C19" s="195" t="s">
        <v>29</v>
      </c>
      <c r="D19" s="193"/>
      <c r="E19" s="193"/>
      <c r="F19" s="193"/>
      <c r="G19" s="193"/>
      <c r="H19" s="193"/>
      <c r="I19" s="193"/>
      <c r="J19" s="193"/>
      <c r="K19" s="193"/>
      <c r="L19" s="193"/>
      <c r="M19" s="193"/>
      <c r="N19" s="193"/>
      <c r="O19" s="193"/>
      <c r="P19" s="193"/>
      <c r="Q19" s="193"/>
      <c r="R19" s="193"/>
    </row>
    <row r="20" spans="2:18" ht="16.5" customHeight="1" x14ac:dyDescent="0.25">
      <c r="B20" s="193"/>
      <c r="C20" s="196" t="s">
        <v>90</v>
      </c>
      <c r="D20" s="193"/>
      <c r="E20" s="193"/>
      <c r="F20" s="193"/>
      <c r="G20" s="193"/>
      <c r="H20" s="193"/>
      <c r="I20" s="193"/>
      <c r="J20" s="193"/>
      <c r="K20" s="193"/>
      <c r="L20" s="193"/>
      <c r="M20" s="193"/>
      <c r="N20" s="193"/>
      <c r="O20" s="193"/>
      <c r="P20" s="193"/>
      <c r="Q20" s="193"/>
      <c r="R20" s="193"/>
    </row>
    <row r="21" spans="2:18" ht="16.5" customHeight="1" x14ac:dyDescent="0.25">
      <c r="B21" s="193"/>
      <c r="C21" s="197" t="s">
        <v>91</v>
      </c>
      <c r="D21" s="193"/>
      <c r="E21" s="193"/>
      <c r="J21" s="193"/>
      <c r="K21" s="193"/>
      <c r="L21" s="193"/>
      <c r="M21" s="193"/>
      <c r="N21" s="193"/>
      <c r="O21" s="193"/>
      <c r="P21" s="193"/>
      <c r="Q21" s="193"/>
      <c r="R21" s="193"/>
    </row>
    <row r="22" spans="2:18" ht="16.5" customHeight="1" x14ac:dyDescent="0.25">
      <c r="B22" s="193"/>
      <c r="C22" s="198" t="s">
        <v>92</v>
      </c>
      <c r="D22" s="193"/>
      <c r="E22" s="193"/>
      <c r="F22" s="193"/>
      <c r="G22" s="193"/>
      <c r="H22" s="193"/>
      <c r="I22" s="193"/>
      <c r="J22" s="193"/>
      <c r="K22" s="193"/>
      <c r="L22" s="193"/>
      <c r="M22" s="193"/>
      <c r="N22" s="193"/>
      <c r="O22" s="193"/>
      <c r="P22" s="193"/>
      <c r="Q22" s="193"/>
      <c r="R22" s="193"/>
    </row>
    <row r="23" spans="2:18" ht="14.25" customHeight="1" x14ac:dyDescent="0.25">
      <c r="B23" s="193"/>
      <c r="C23" s="193"/>
      <c r="D23" s="193"/>
      <c r="E23" s="193"/>
      <c r="F23" s="193"/>
      <c r="G23" s="193"/>
      <c r="H23" s="193"/>
      <c r="I23" s="193"/>
      <c r="J23" s="193"/>
      <c r="K23" s="193"/>
      <c r="L23" s="193"/>
      <c r="M23" s="193"/>
      <c r="N23" s="193"/>
      <c r="O23" s="193"/>
      <c r="P23" s="193"/>
      <c r="Q23" s="193"/>
      <c r="R23" s="193"/>
    </row>
    <row r="24" spans="2:18" ht="14.25" customHeight="1" x14ac:dyDescent="0.25">
      <c r="B24" s="199"/>
      <c r="C24" s="274" t="s">
        <v>31</v>
      </c>
      <c r="D24" s="274"/>
      <c r="E24" s="274"/>
      <c r="F24" s="274"/>
      <c r="G24" s="193"/>
      <c r="H24" s="193"/>
      <c r="I24" s="193"/>
      <c r="J24" s="193"/>
      <c r="K24" s="193"/>
      <c r="L24" s="193"/>
      <c r="M24" s="193"/>
      <c r="N24" s="193"/>
      <c r="O24" s="193"/>
      <c r="P24" s="193"/>
      <c r="Q24" s="193"/>
      <c r="R24" s="193"/>
    </row>
    <row r="25" spans="2:18" ht="14.25" customHeight="1" x14ac:dyDescent="0.25">
      <c r="B25" s="193"/>
      <c r="C25" s="193"/>
      <c r="D25" s="193"/>
      <c r="E25" s="193"/>
      <c r="F25" s="193"/>
      <c r="G25" s="193"/>
      <c r="H25" s="193"/>
      <c r="I25" s="193"/>
      <c r="J25" s="193"/>
      <c r="K25" s="193"/>
      <c r="L25" s="193"/>
      <c r="M25" s="193"/>
      <c r="N25" s="193"/>
      <c r="O25" s="193"/>
      <c r="P25" s="193"/>
      <c r="Q25" s="193"/>
      <c r="R25" s="193"/>
    </row>
    <row r="26" spans="2:18" ht="14.25" customHeight="1" x14ac:dyDescent="0.25">
      <c r="B26" s="193"/>
      <c r="C26" s="200" t="s">
        <v>35</v>
      </c>
      <c r="D26" s="201"/>
      <c r="E26" s="202"/>
      <c r="F26" s="203"/>
      <c r="G26" s="193"/>
      <c r="H26" s="193"/>
      <c r="I26" s="193"/>
      <c r="J26" s="193"/>
      <c r="K26" s="193"/>
      <c r="L26" s="193"/>
      <c r="M26" s="193"/>
      <c r="N26" s="193"/>
      <c r="O26" s="193"/>
      <c r="P26" s="193"/>
      <c r="Q26" s="193"/>
      <c r="R26" s="193"/>
    </row>
    <row r="27" spans="2:18" ht="14.25" customHeight="1" x14ac:dyDescent="0.25">
      <c r="B27" s="193"/>
      <c r="C27" s="200" t="s">
        <v>34</v>
      </c>
      <c r="D27" s="201"/>
      <c r="E27" s="202"/>
      <c r="F27" s="203"/>
      <c r="G27" s="193"/>
      <c r="H27" s="193"/>
      <c r="I27" s="193"/>
      <c r="J27" s="193"/>
      <c r="K27" s="193"/>
      <c r="L27" s="193"/>
      <c r="M27" s="193"/>
      <c r="N27" s="193"/>
      <c r="O27" s="193"/>
      <c r="P27" s="193"/>
      <c r="Q27" s="193"/>
      <c r="R27" s="193"/>
    </row>
    <row r="28" spans="2:18" ht="14.25" customHeight="1" x14ac:dyDescent="0.25">
      <c r="B28" s="193"/>
      <c r="C28" s="200" t="s">
        <v>33</v>
      </c>
      <c r="D28" s="201"/>
      <c r="E28" s="202"/>
      <c r="F28" s="203"/>
      <c r="G28" s="193"/>
      <c r="H28" s="193"/>
      <c r="I28" s="193"/>
      <c r="J28" s="193"/>
      <c r="K28" s="193"/>
      <c r="L28" s="193"/>
      <c r="M28" s="193"/>
      <c r="N28" s="193"/>
      <c r="O28" s="193"/>
      <c r="P28" s="193"/>
      <c r="Q28" s="193"/>
      <c r="R28" s="193"/>
    </row>
    <row r="29" spans="2:18" ht="14.25" customHeight="1" x14ac:dyDescent="0.25">
      <c r="B29" s="193"/>
      <c r="C29" s="200" t="s">
        <v>32</v>
      </c>
      <c r="D29" s="201"/>
      <c r="E29" s="202"/>
      <c r="F29" s="203"/>
      <c r="G29" s="193"/>
      <c r="H29" s="193"/>
      <c r="I29" s="193"/>
      <c r="J29" s="193"/>
      <c r="K29" s="193"/>
      <c r="L29" s="193"/>
      <c r="M29" s="193"/>
      <c r="N29" s="193"/>
      <c r="O29" s="193"/>
      <c r="P29" s="193"/>
      <c r="Q29" s="193"/>
      <c r="R29" s="193"/>
    </row>
    <row r="30" spans="2:18" ht="14.25" customHeight="1" x14ac:dyDescent="0.25">
      <c r="B30" s="193"/>
      <c r="C30" s="200" t="s">
        <v>37</v>
      </c>
      <c r="D30" s="201"/>
      <c r="E30" s="202"/>
      <c r="F30" s="203"/>
      <c r="G30" s="193"/>
      <c r="H30" s="193"/>
      <c r="I30" s="193"/>
      <c r="J30" s="193"/>
      <c r="K30" s="193"/>
      <c r="L30" s="193"/>
      <c r="M30" s="193"/>
      <c r="N30" s="193"/>
      <c r="O30" s="193"/>
      <c r="P30" s="193"/>
      <c r="Q30" s="193"/>
      <c r="R30" s="193"/>
    </row>
    <row r="31" spans="2:18" ht="14.25" customHeight="1" x14ac:dyDescent="0.25">
      <c r="B31" s="193"/>
      <c r="C31" s="200" t="s">
        <v>93</v>
      </c>
      <c r="D31" s="201"/>
      <c r="E31" s="202"/>
      <c r="F31" s="203"/>
      <c r="G31" s="193"/>
      <c r="H31" s="193"/>
      <c r="I31" s="193"/>
      <c r="J31" s="193"/>
      <c r="K31" s="193"/>
      <c r="L31" s="193"/>
      <c r="M31" s="193"/>
      <c r="N31" s="193"/>
      <c r="O31" s="193"/>
      <c r="P31" s="193"/>
      <c r="Q31" s="193"/>
      <c r="R31" s="193"/>
    </row>
    <row r="32" spans="2:18" ht="54.75" customHeight="1" x14ac:dyDescent="0.25">
      <c r="B32" s="193"/>
      <c r="C32" s="204" t="s">
        <v>94</v>
      </c>
      <c r="D32" s="201"/>
      <c r="E32" s="202"/>
      <c r="F32" s="203"/>
      <c r="G32" s="193"/>
      <c r="H32" s="193"/>
      <c r="I32" s="193"/>
      <c r="J32" s="193"/>
      <c r="K32" s="193"/>
      <c r="L32" s="193"/>
      <c r="M32" s="193"/>
      <c r="N32" s="193"/>
      <c r="O32" s="193"/>
      <c r="P32" s="193"/>
      <c r="Q32" s="193"/>
      <c r="R32" s="193"/>
    </row>
    <row r="33" spans="2:18" ht="14.25" customHeight="1" x14ac:dyDescent="0.25">
      <c r="B33" s="193"/>
      <c r="C33" s="200"/>
      <c r="D33" s="192"/>
      <c r="E33" s="192"/>
      <c r="F33" s="192"/>
      <c r="G33" s="193"/>
      <c r="H33" s="193"/>
      <c r="I33" s="193"/>
      <c r="J33" s="193"/>
      <c r="K33" s="193"/>
      <c r="L33" s="193"/>
      <c r="M33" s="193"/>
      <c r="N33" s="193"/>
      <c r="O33" s="193"/>
      <c r="P33" s="193"/>
      <c r="Q33" s="193"/>
      <c r="R33" s="193"/>
    </row>
    <row r="34" spans="2:18" x14ac:dyDescent="0.25">
      <c r="C34" s="205" t="s">
        <v>95</v>
      </c>
    </row>
    <row r="36" spans="2:18" x14ac:dyDescent="0.25">
      <c r="C36" s="190" t="s">
        <v>96</v>
      </c>
      <c r="D36" s="190" t="s">
        <v>97</v>
      </c>
      <c r="E36" s="190"/>
      <c r="F36" s="191"/>
      <c r="G36" s="191"/>
      <c r="H36" s="192"/>
      <c r="I36" s="192"/>
    </row>
    <row r="37" spans="2:18" x14ac:dyDescent="0.25">
      <c r="C37" s="186"/>
      <c r="D37" s="186"/>
      <c r="E37" s="186"/>
      <c r="H37" s="192"/>
      <c r="I37" s="192"/>
    </row>
    <row r="38" spans="2:18" ht="74.25" customHeight="1" x14ac:dyDescent="0.25">
      <c r="C38" s="282" t="s">
        <v>98</v>
      </c>
      <c r="D38" s="283"/>
      <c r="E38" s="283"/>
      <c r="F38" s="283"/>
      <c r="G38" s="284"/>
      <c r="H38" s="192"/>
      <c r="I38" s="192"/>
    </row>
    <row r="40" spans="2:18" ht="55.5" customHeight="1" x14ac:dyDescent="0.25">
      <c r="C40" s="204" t="s">
        <v>61</v>
      </c>
      <c r="D40" s="201"/>
      <c r="E40" s="202"/>
      <c r="F40" s="203"/>
    </row>
    <row r="41" spans="2:18" ht="13.5" customHeight="1" x14ac:dyDescent="0.25">
      <c r="C41" s="204"/>
      <c r="D41" s="192"/>
      <c r="E41" s="192"/>
      <c r="F41" s="192"/>
    </row>
    <row r="42" spans="2:18" x14ac:dyDescent="0.25">
      <c r="C42" s="285" t="s">
        <v>99</v>
      </c>
      <c r="D42" s="286"/>
      <c r="E42" s="286"/>
      <c r="F42" s="286"/>
      <c r="G42" s="287"/>
      <c r="H42" s="192"/>
    </row>
    <row r="44" spans="2:18" x14ac:dyDescent="0.25">
      <c r="B44" s="206" t="s">
        <v>100</v>
      </c>
      <c r="C44" s="200" t="s">
        <v>35</v>
      </c>
      <c r="D44" s="201"/>
      <c r="E44" s="202"/>
      <c r="F44" s="203"/>
    </row>
    <row r="45" spans="2:18" x14ac:dyDescent="0.25">
      <c r="C45" s="200" t="s">
        <v>34</v>
      </c>
      <c r="D45" s="201"/>
      <c r="E45" s="202"/>
      <c r="F45" s="203"/>
    </row>
    <row r="46" spans="2:18" x14ac:dyDescent="0.25">
      <c r="C46" s="200" t="s">
        <v>48</v>
      </c>
      <c r="D46" s="201"/>
      <c r="E46" s="202"/>
      <c r="F46" s="203"/>
    </row>
    <row r="47" spans="2:18" x14ac:dyDescent="0.25">
      <c r="C47" s="200" t="s">
        <v>21</v>
      </c>
      <c r="D47" s="201"/>
      <c r="E47" s="202"/>
      <c r="F47" s="203"/>
    </row>
    <row r="48" spans="2:18" x14ac:dyDescent="0.25">
      <c r="C48" s="200" t="s">
        <v>38</v>
      </c>
      <c r="D48" s="201"/>
      <c r="E48" s="202"/>
      <c r="F48" s="203"/>
    </row>
    <row r="49" spans="3:7" x14ac:dyDescent="0.25">
      <c r="C49" s="200" t="s">
        <v>39</v>
      </c>
      <c r="D49" s="201"/>
      <c r="E49" s="202"/>
      <c r="F49" s="203"/>
    </row>
    <row r="50" spans="3:7" ht="9" customHeight="1" x14ac:dyDescent="0.25"/>
    <row r="51" spans="3:7" ht="15" customHeight="1" x14ac:dyDescent="0.25">
      <c r="C51" s="288" t="s">
        <v>101</v>
      </c>
      <c r="D51" s="207" t="s">
        <v>102</v>
      </c>
      <c r="E51" s="208"/>
      <c r="F51" s="209"/>
    </row>
    <row r="52" spans="3:7" ht="23.25" customHeight="1" x14ac:dyDescent="0.25">
      <c r="C52" s="288"/>
      <c r="D52" s="289" t="s">
        <v>103</v>
      </c>
      <c r="E52" s="290"/>
      <c r="F52" s="291"/>
    </row>
    <row r="53" spans="3:7" x14ac:dyDescent="0.25">
      <c r="C53" s="288"/>
      <c r="D53" s="210" t="s">
        <v>104</v>
      </c>
      <c r="E53" s="211"/>
      <c r="F53" s="212"/>
    </row>
    <row r="54" spans="3:7" ht="9" customHeight="1" x14ac:dyDescent="0.25"/>
    <row r="55" spans="3:7" ht="41.25" customHeight="1" x14ac:dyDescent="0.25">
      <c r="C55" s="213" t="s">
        <v>105</v>
      </c>
      <c r="D55" s="201"/>
      <c r="E55" s="202"/>
      <c r="F55" s="203"/>
    </row>
    <row r="56" spans="3:7" ht="9" customHeight="1" x14ac:dyDescent="0.25"/>
    <row r="57" spans="3:7" ht="26.25" x14ac:dyDescent="0.25">
      <c r="C57" s="213" t="s">
        <v>40</v>
      </c>
      <c r="D57" s="201"/>
      <c r="E57" s="202"/>
      <c r="F57" s="203"/>
    </row>
    <row r="59" spans="3:7" x14ac:dyDescent="0.25">
      <c r="C59" s="190" t="s">
        <v>106</v>
      </c>
      <c r="D59" s="190" t="s">
        <v>107</v>
      </c>
      <c r="E59" s="190"/>
      <c r="F59" s="191"/>
      <c r="G59" s="191"/>
    </row>
    <row r="60" spans="3:7" x14ac:dyDescent="0.25">
      <c r="C60" s="186"/>
      <c r="D60" s="186"/>
      <c r="E60" s="186"/>
    </row>
    <row r="61" spans="3:7" ht="60" customHeight="1" x14ac:dyDescent="0.25">
      <c r="C61" s="282" t="s">
        <v>108</v>
      </c>
      <c r="D61" s="283"/>
      <c r="E61" s="283"/>
      <c r="F61" s="283"/>
      <c r="G61" s="284"/>
    </row>
    <row r="63" spans="3:7" ht="7.5" customHeight="1" x14ac:dyDescent="0.25"/>
    <row r="64" spans="3:7" ht="26.25" x14ac:dyDescent="0.25">
      <c r="C64" s="204" t="s">
        <v>109</v>
      </c>
      <c r="D64" s="201"/>
      <c r="E64" s="202"/>
      <c r="F64" s="203"/>
    </row>
    <row r="65" spans="2:8" x14ac:dyDescent="0.25">
      <c r="C65" s="200" t="s">
        <v>110</v>
      </c>
      <c r="D65" s="201"/>
      <c r="E65" s="202"/>
      <c r="F65" s="203"/>
    </row>
    <row r="66" spans="2:8" x14ac:dyDescent="0.25">
      <c r="C66" s="200" t="s">
        <v>111</v>
      </c>
      <c r="D66" s="201"/>
      <c r="E66" s="202"/>
      <c r="F66" s="203"/>
    </row>
    <row r="69" spans="2:8" ht="4.5" customHeight="1" x14ac:dyDescent="0.25">
      <c r="B69" s="187"/>
      <c r="C69" s="187"/>
      <c r="D69" s="187"/>
      <c r="E69" s="187"/>
      <c r="F69" s="187"/>
      <c r="G69" s="187"/>
      <c r="H69" s="183"/>
    </row>
    <row r="71" spans="2:8" ht="18.75" customHeight="1" x14ac:dyDescent="0.25">
      <c r="B71" s="273" t="s">
        <v>112</v>
      </c>
      <c r="C71" s="273"/>
    </row>
    <row r="72" spans="2:8" ht="36.75" customHeight="1" x14ac:dyDescent="0.25">
      <c r="B72" s="273"/>
      <c r="C72" s="273"/>
    </row>
    <row r="74" spans="2:8" x14ac:dyDescent="0.25">
      <c r="B74" s="188" t="s">
        <v>113</v>
      </c>
    </row>
    <row r="76" spans="2:8" x14ac:dyDescent="0.25">
      <c r="C76" s="190" t="s">
        <v>88</v>
      </c>
      <c r="D76" s="190" t="s">
        <v>114</v>
      </c>
      <c r="E76" s="191"/>
      <c r="F76" s="191"/>
      <c r="G76" s="191"/>
    </row>
    <row r="78" spans="2:8" ht="135" customHeight="1" x14ac:dyDescent="0.25">
      <c r="C78" s="275" t="s">
        <v>115</v>
      </c>
      <c r="D78" s="276"/>
      <c r="E78" s="276"/>
      <c r="F78" s="276"/>
      <c r="G78" s="277"/>
    </row>
    <row r="101" spans="3:7" ht="17.25" customHeight="1" x14ac:dyDescent="0.25">
      <c r="C101" s="190" t="s">
        <v>96</v>
      </c>
      <c r="D101" s="278" t="s">
        <v>116</v>
      </c>
      <c r="E101" s="278"/>
      <c r="F101" s="278"/>
      <c r="G101" s="278"/>
    </row>
    <row r="102" spans="3:7" x14ac:dyDescent="0.25">
      <c r="C102" s="214"/>
      <c r="D102" s="214"/>
      <c r="E102" s="214"/>
      <c r="F102" s="192"/>
      <c r="G102" s="192"/>
    </row>
    <row r="103" spans="3:7" ht="44.25" customHeight="1" x14ac:dyDescent="0.25">
      <c r="C103" s="279" t="s">
        <v>117</v>
      </c>
      <c r="D103" s="280"/>
      <c r="E103" s="280"/>
      <c r="F103" s="280"/>
      <c r="G103" s="281"/>
    </row>
    <row r="104" spans="3:7" x14ac:dyDescent="0.25">
      <c r="C104" s="214"/>
      <c r="D104" s="214"/>
      <c r="E104" s="214"/>
      <c r="F104" s="192"/>
      <c r="G104" s="192"/>
    </row>
  </sheetData>
  <sheetProtection password="E076" sheet="1" objects="1"/>
  <mergeCells count="15">
    <mergeCell ref="C24:F24"/>
    <mergeCell ref="C78:G78"/>
    <mergeCell ref="D101:G101"/>
    <mergeCell ref="C103:G103"/>
    <mergeCell ref="C38:G38"/>
    <mergeCell ref="C42:G42"/>
    <mergeCell ref="C51:C53"/>
    <mergeCell ref="D52:F52"/>
    <mergeCell ref="C61:G61"/>
    <mergeCell ref="B71:C72"/>
    <mergeCell ref="C1:F1"/>
    <mergeCell ref="C3:F3"/>
    <mergeCell ref="B6:G6"/>
    <mergeCell ref="B7:G7"/>
    <mergeCell ref="B11:C12"/>
  </mergeCells>
  <phoneticPr fontId="0" type="noConversion"/>
  <hyperlinks>
    <hyperlink ref="B7" r:id="rId1" display="https://www.regulations.doe.gov/contact-us"/>
  </hyperlinks>
  <printOptions horizontalCentered="1"/>
  <pageMargins left="0.7" right="0.7" top="0.5" bottom="0.4" header="0.5" footer="0.5"/>
  <pageSetup scale="60" orientation="portrait" horizontalDpi="1200" verticalDpi="1200" r:id="rId2"/>
  <headerFooter alignWithMargins="0"/>
  <rowBreaks count="1" manualBreakCount="1">
    <brk id="58" max="6"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Certification</vt:lpstr>
      <vt:lpstr>Input</vt:lpstr>
      <vt:lpstr>Product Description</vt:lpstr>
      <vt:lpstr>Instructions</vt:lpstr>
      <vt:lpstr>INPUT</vt:lpstr>
      <vt:lpstr>No_of_Columns</vt:lpstr>
      <vt:lpstr>No_of_Product_Classes</vt:lpstr>
      <vt:lpstr>PrClDesc</vt:lpstr>
      <vt:lpstr>Input!Print_Area</vt:lpstr>
      <vt:lpstr>Instructions!Print_Area</vt:lpstr>
      <vt:lpstr>Input!Print_Titles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markus.robinson</cp:lastModifiedBy>
  <cp:lastPrinted>2011-03-11T23:48:28Z</cp:lastPrinted>
  <dcterms:created xsi:type="dcterms:W3CDTF">2007-08-23T20:46:35Z</dcterms:created>
  <dcterms:modified xsi:type="dcterms:W3CDTF">2014-11-20T17:31:19Z</dcterms:modified>
</cp:coreProperties>
</file>